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15405" windowHeight="12030" activeTab="0"/>
  </bookViews>
  <sheets>
    <sheet name="Rekapitulace stavby" sheetId="1" r:id="rId1"/>
    <sheet name="HEL006-01 - Rekonstrukce ..." sheetId="2" r:id="rId2"/>
    <sheet name="slaboproud - 1 ucebny" sheetId="4" r:id="rId3"/>
    <sheet name="slaboproud - 2 struktur kabelaz" sheetId="5" r:id="rId4"/>
    <sheet name="Pokyny pro vyplnění" sheetId="3" r:id="rId5"/>
  </sheets>
  <definedNames>
    <definedName name="_xlnm._FilterDatabase" localSheetId="1" hidden="1">'HEL006-01 - Rekonstrukce ...'!$C$102:$K$2249</definedName>
    <definedName name="_xlnm.Print_Area" localSheetId="1">'HEL006-01 - Rekonstrukce ...'!$C$4:$J$36,'HEL006-01 - Rekonstrukce ...'!$C$42:$J$84,'HEL006-01 - Rekonstrukce ...'!$C$90:$K$2249</definedName>
    <definedName name="_xlnm.Print_Area" localSheetId="4">'Pokyny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'HEL006-01 - Rekonstrukce ...'!$102:$102</definedName>
  </definedNames>
  <calcPr calcId="145621"/>
</workbook>
</file>

<file path=xl/sharedStrings.xml><?xml version="1.0" encoding="utf-8"?>
<sst xmlns="http://schemas.openxmlformats.org/spreadsheetml/2006/main" count="23022" uniqueCount="2585">
  <si>
    <t>Export VZ</t>
  </si>
  <si>
    <t>List obsahuje:</t>
  </si>
  <si>
    <t>1) Rekapitulace stavby</t>
  </si>
  <si>
    <t>2) Rekapitulace objektů stavby a soupisů prací</t>
  </si>
  <si>
    <t>3.0</t>
  </si>
  <si>
    <t/>
  </si>
  <si>
    <t>False</t>
  </si>
  <si>
    <t>{33a51299-e519-4e58-8e25-7a7e8100e19d}</t>
  </si>
  <si>
    <t>&gt;&gt;  skryté sloupce  &lt;&lt;</t>
  </si>
  <si>
    <t>0,01</t>
  </si>
  <si>
    <t>21</t>
  </si>
  <si>
    <t>15</t>
  </si>
  <si>
    <t>REKAPITULACE STAVBY</t>
  </si>
  <si>
    <t>v ---  níže se nacházejí doplnkové a pomocné údaje k sestavám  --- v</t>
  </si>
  <si>
    <t>Návod na vyplnění</t>
  </si>
  <si>
    <t>0,001</t>
  </si>
  <si>
    <t>Kód:</t>
  </si>
  <si>
    <t>HEL006</t>
  </si>
  <si>
    <t>Stavba:</t>
  </si>
  <si>
    <t>Obchodní akademie Chrudim – rekonstrukce učeben IT a přírodovědných předmětů</t>
  </si>
  <si>
    <t>KSO:</t>
  </si>
  <si>
    <t>CC-CZ:</t>
  </si>
  <si>
    <t>Místo:</t>
  </si>
  <si>
    <t>Chrudim</t>
  </si>
  <si>
    <t>Datum:</t>
  </si>
  <si>
    <t>Zadavatel:</t>
  </si>
  <si>
    <t>IČ:</t>
  </si>
  <si>
    <t>Obchodní akademie, Tyršovo náměstí 250, Chrudim</t>
  </si>
  <si>
    <t>DIČ:</t>
  </si>
  <si>
    <t>Uchazeč:</t>
  </si>
  <si>
    <t>Vyplň údaj</t>
  </si>
  <si>
    <t>Projektant:</t>
  </si>
  <si>
    <t>736 606 80</t>
  </si>
  <si>
    <t>Ing.arch.Jan Heller, Zelená 400/6, Hradec Králové</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</si>
  <si>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</si>
  <si>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</si>
  <si>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</si>
  <si>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</si>
  <si>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</si>
  <si>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</si>
  <si>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</si>
  <si>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</si>
  <si>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</si>
  <si>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</si>
  <si>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</si>
  <si>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</si>
  <si>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</si>
  <si>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</si>
  <si>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</si>
  <si>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</si>
  <si>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</si>
  <si>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</si>
  <si>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</si>
  <si>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</si>
  <si>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</si>
  <si>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</si>
  <si>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</si>
  <si>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</si>
  <si>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</si>
  <si>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</si>
  <si>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</si>
  <si>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</si>
  <si>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</si>
  <si>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</si>
  <si>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</si>
  <si>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</si>
  <si>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</si>
  <si>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</si>
  <si>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</si>
  <si>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</si>
  <si>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</si>
  <si>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</si>
  <si>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</si>
  <si>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</si>
  <si>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</si>
  <si>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</si>
  <si>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HEL006-01</t>
  </si>
  <si>
    <t xml:space="preserve">Rekonstrukce učeben IT a přírodovědných předmětů </t>
  </si>
  <si>
    <t>STA</t>
  </si>
  <si>
    <t>1</t>
  </si>
  <si>
    <t>{95470972-5928-428d-b309-ee3085d78746}</t>
  </si>
  <si>
    <t>2</t>
  </si>
  <si>
    <t>1) Krycí list soupisu</t>
  </si>
  <si>
    <t>2) Rekapitulace</t>
  </si>
  <si>
    <t>3) Soupis prací</t>
  </si>
  <si>
    <t>Zpět na list:</t>
  </si>
  <si>
    <t>Rekapitulace stavby</t>
  </si>
  <si>
    <t>KRYCÍ LIST SOUPISU</t>
  </si>
  <si>
    <t>Objekt:</t>
  </si>
  <si>
    <t xml:space="preserve">HEL006-01 - Rekonstrukce učeben IT a přírodovědných předmětů </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</si>
  <si>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</si>
  <si>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</si>
  <si>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</si>
  <si>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</si>
  <si>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</si>
  <si>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</si>
  <si>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</si>
  <si>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</si>
  <si>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</si>
  <si>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</si>
  <si>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</si>
  <si>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</si>
  <si>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721 - Zdravotechnika - vnitřní kanalizace</t>
  </si>
  <si>
    <t xml:space="preserve">    722 - Zdravotechnika - vnitřní vodovod</t>
  </si>
  <si>
    <t xml:space="preserve">    725 - Zdravotechnika - zařizovací předměty</t>
  </si>
  <si>
    <t xml:space="preserve">    735 - Ústřední vytápění - otopná tělesa</t>
  </si>
  <si>
    <t xml:space="preserve">    741 - Elektroinstalace - silnoproud</t>
  </si>
  <si>
    <t xml:space="preserve">    742 - Elektroinstalace - slaboproud</t>
  </si>
  <si>
    <t xml:space="preserve">    762 - Konstrukce tesařské</t>
  </si>
  <si>
    <t xml:space="preserve">    763 - Konstrukce suché výstavby</t>
  </si>
  <si>
    <t xml:space="preserve">    766 - Konstrukce truhlářské</t>
  </si>
  <si>
    <t xml:space="preserve">    767 - Konstrukce zámečnické</t>
  </si>
  <si>
    <t xml:space="preserve">    775 - Podlahy skládané (parkety, vlysy, lamely aj.)</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</si>
  <si>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</si>
  <si>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</si>
  <si>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</si>
  <si>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</si>
  <si>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</si>
  <si>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VRN - Vedlejší rozpočtové náklady</t>
  </si>
  <si>
    <t xml:space="preserve">    VRN1 - Průzkumné, geodetické a projektové práce</t>
  </si>
  <si>
    <t xml:space="preserve">    VRN3 - Zařízení staveniště</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</si>
  <si>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</si>
  <si>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</si>
  <si>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</si>
  <si>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</si>
  <si>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</si>
  <si>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</si>
  <si>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</si>
  <si>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</si>
  <si>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</si>
  <si>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</si>
  <si>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</si>
  <si>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</si>
  <si>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</si>
  <si>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</si>
  <si>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</si>
  <si>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</si>
  <si>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</si>
  <si>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</si>
  <si>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</si>
  <si>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</si>
  <si>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K</t>
  </si>
  <si>
    <t>340238212</t>
  </si>
  <si>
    <t>Zazdívka otvorů v příčkách nebo stěnách plochy přes 0,25 m2 do 1 m2 cihlami pálenými, tl. přes 100 mm</t>
  </si>
  <si>
    <t>m2</t>
  </si>
  <si>
    <t>CS ÚRS 2017 01</t>
  </si>
  <si>
    <t>4</t>
  </si>
  <si>
    <t>-900457432</t>
  </si>
  <si>
    <t>VV</t>
  </si>
  <si>
    <t>0,6*1,2</t>
  </si>
  <si>
    <t>0,6*0,9</t>
  </si>
  <si>
    <t>Součet</t>
  </si>
  <si>
    <t>340239212</t>
  </si>
  <si>
    <t>Zazdívka otvorů v příčkách nebo stěnách plochy přes 1 m2 do 4 m2 cihlami pálenými, tl. přes 100 mm</t>
  </si>
  <si>
    <t>-690919008</t>
  </si>
  <si>
    <t>0,95*2,06</t>
  </si>
  <si>
    <t>2,24*0,84</t>
  </si>
  <si>
    <t>6</t>
  </si>
  <si>
    <t>Úpravy povrchů, podlahy a osazování výplní</t>
  </si>
  <si>
    <t>611311131</t>
  </si>
  <si>
    <t>Potažení vnitřních ploch štukem tloušťky do 3 mm vodorovných konstrukcí stropů rovných</t>
  </si>
  <si>
    <t>2013026504</t>
  </si>
  <si>
    <t>"míst 109"</t>
  </si>
  <si>
    <t>6,9*1,7</t>
  </si>
  <si>
    <t>611311132</t>
  </si>
  <si>
    <t>Potažení vnitřních ploch štukem tloušťky do 3 mm vodorovných konstrukcí stropů žebrových nebo osamělých trámů</t>
  </si>
  <si>
    <t>-1658149626</t>
  </si>
  <si>
    <t>"míst 103 trám"</t>
  </si>
  <si>
    <t>6,1*0,6*2</t>
  </si>
  <si>
    <t>6,1*0,475</t>
  </si>
  <si>
    <t>"míst 106 trám"</t>
  </si>
  <si>
    <t>6,035*0,49*2</t>
  </si>
  <si>
    <t>6,035*0,34</t>
  </si>
  <si>
    <t>5</t>
  </si>
  <si>
    <t>611325422</t>
  </si>
  <si>
    <t>Rekonstrukce vápenocementové nebo vápenné omítky vnitřních ploch štukové dvouvrstvé, tloušťky do 20 mm stropů, v rozsahu opravované plochy přes 10 do 30%</t>
  </si>
  <si>
    <t>-947772072</t>
  </si>
  <si>
    <t>"míst 103"</t>
  </si>
  <si>
    <t>4,74*6,96</t>
  </si>
  <si>
    <t>5,105*6,96</t>
  </si>
  <si>
    <t>Mezisoučet</t>
  </si>
  <si>
    <t>"míst 105"</t>
  </si>
  <si>
    <t>5,2*7,0</t>
  </si>
  <si>
    <t>"míst 106"</t>
  </si>
  <si>
    <t>5,37*7,05</t>
  </si>
  <si>
    <t>3,88*7,05</t>
  </si>
  <si>
    <t>"míst 108"</t>
  </si>
  <si>
    <t>8,495*7,0</t>
  </si>
  <si>
    <t>6,9*10,7</t>
  </si>
  <si>
    <t>612135101</t>
  </si>
  <si>
    <t>Hrubá výplň rýh maltou jakékoli šířky rýhy ve stěnách</t>
  </si>
  <si>
    <t>-1125418870</t>
  </si>
  <si>
    <t>2,0*0,07</t>
  </si>
  <si>
    <t>275,0*0,03</t>
  </si>
  <si>
    <t>7</t>
  </si>
  <si>
    <t>612311131</t>
  </si>
  <si>
    <t>Potažení vnitřních ploch štukem tloušťky do 3 mm svislých konstrukcí stěn</t>
  </si>
  <si>
    <t>2016151450</t>
  </si>
  <si>
    <t>0,475*3,25*2</t>
  </si>
  <si>
    <t>(0,415+4,74+6,96+4,74+0,445)*3,85</t>
  </si>
  <si>
    <t>(1,6+2,39+2,39)*0,575</t>
  </si>
  <si>
    <t>(1,46+2,57+2,57)*0,41</t>
  </si>
  <si>
    <t>(1,47+2,57+2,57)*0,4</t>
  </si>
  <si>
    <t>(1,45+2,56+2,56)*0,4</t>
  </si>
  <si>
    <t>(1,45+2,57+2,57)*0,39</t>
  </si>
  <si>
    <t>0,71*0,25*2</t>
  </si>
  <si>
    <t>0,71*0,24*2</t>
  </si>
  <si>
    <t>0,72*0,24*2</t>
  </si>
  <si>
    <t>0,72*0,23*2</t>
  </si>
  <si>
    <t>-1,6*2,45</t>
  </si>
  <si>
    <t>-0,8*2,08</t>
  </si>
  <si>
    <t>-1,46*2,57</t>
  </si>
  <si>
    <t>-1,47*2,57</t>
  </si>
  <si>
    <t>-1,45*2,56</t>
  </si>
  <si>
    <t>-1,45*2,57</t>
  </si>
  <si>
    <t>-1,2*1,5</t>
  </si>
  <si>
    <t>-0,45*1,5</t>
  </si>
  <si>
    <t>(5,2+7,0)*2*3,755</t>
  </si>
  <si>
    <t>(1,41+2,54+2,54)*0,395</t>
  </si>
  <si>
    <t>(1,42+2,52+2,52)*0,39</t>
  </si>
  <si>
    <t>0,68*0,245*2</t>
  </si>
  <si>
    <t>0,71*0,235*2</t>
  </si>
  <si>
    <t>0,96*2,05</t>
  </si>
  <si>
    <t>-1,6*2,52</t>
  </si>
  <si>
    <t>-1,41*2,54</t>
  </si>
  <si>
    <t>-1,42*2,52</t>
  </si>
  <si>
    <t>(0,5+5,37+7,05+5,37+0,5)*3,76</t>
  </si>
  <si>
    <t>(0,5+3,88+7,05+3,88+0,5)*3,76</t>
  </si>
  <si>
    <t>(1,32+2,37+2,37)*0,56</t>
  </si>
  <si>
    <t>(1,35+2,44+2,44)*0,44</t>
  </si>
  <si>
    <t>(1,1+0,9)/2*0,44</t>
  </si>
  <si>
    <t>0,48*2,125</t>
  </si>
  <si>
    <t>0,44*2,125</t>
  </si>
  <si>
    <t>(1,42+2,51+2,51)*0,36</t>
  </si>
  <si>
    <t>(1,42+2,53+2,53)*0,41</t>
  </si>
  <si>
    <t>(1,43+3,31+3,31)*0,54</t>
  </si>
  <si>
    <t>0,77*0,3*2</t>
  </si>
  <si>
    <t>0,76*0,305*2</t>
  </si>
  <si>
    <t>0,76*0,3*2</t>
  </si>
  <si>
    <t>-1,45*2,52</t>
  </si>
  <si>
    <t>-1,42*2,51</t>
  </si>
  <si>
    <t>-1,42*2,53</t>
  </si>
  <si>
    <t>-1,43*2,55</t>
  </si>
  <si>
    <t>-0,62*1,5</t>
  </si>
  <si>
    <t>(8,495+7,0)*2*3,76</t>
  </si>
  <si>
    <t>(1,53+2,62+2,62)*0,38</t>
  </si>
  <si>
    <t>(1,53+2,62+2,62)*0,35</t>
  </si>
  <si>
    <t>0,7*0,31*2</t>
  </si>
  <si>
    <t>0,69*0,3*2</t>
  </si>
  <si>
    <t>0,71*0,295*2</t>
  </si>
  <si>
    <t>-1,43*2,53</t>
  </si>
  <si>
    <t>-1,1*2,17</t>
  </si>
  <si>
    <t>-0,8*2,05</t>
  </si>
  <si>
    <t>-1,53*2,62</t>
  </si>
  <si>
    <t>-0,6*1,5</t>
  </si>
  <si>
    <t>(6,9+10,7)*3,85</t>
  </si>
  <si>
    <t>(1,03+0,72+0,72)*0,53</t>
  </si>
  <si>
    <t>(1,52+2,61+2,61)*0,38</t>
  </si>
  <si>
    <t>(1,52+2,6+2,6)*0,38</t>
  </si>
  <si>
    <t>(1,52+2,6+2,6)*0,34</t>
  </si>
  <si>
    <t>(1,53+2,6+2,6)*0,38</t>
  </si>
  <si>
    <t>0,77*0,29*2</t>
  </si>
  <si>
    <t>0,73*0,29*2</t>
  </si>
  <si>
    <t>0,75*0,25*2</t>
  </si>
  <si>
    <t>0,76*0,28*2</t>
  </si>
  <si>
    <t>-1,25*2,61</t>
  </si>
  <si>
    <t>-1,52*2,6</t>
  </si>
  <si>
    <t>-1,53*2,6</t>
  </si>
  <si>
    <t>8</t>
  </si>
  <si>
    <t>612321121</t>
  </si>
  <si>
    <t>Omítka vápenocementová vnitřních ploch nanášená ručně jednovrstvá, tloušťky do 10 mm hladká svislých konstrukcí stěn</t>
  </si>
  <si>
    <t>745184297</t>
  </si>
  <si>
    <t>0,3*1,08</t>
  </si>
  <si>
    <t>0,95*2,06*2</t>
  </si>
  <si>
    <t>0,25*1,45</t>
  </si>
  <si>
    <t>0,32*1,62</t>
  </si>
  <si>
    <t>0,92*0,12</t>
  </si>
  <si>
    <t>0,9*0,12</t>
  </si>
  <si>
    <t>9</t>
  </si>
  <si>
    <t>612325221</t>
  </si>
  <si>
    <t>Vápenocementová nebo vápenná omítka jednotlivých malých ploch štuková na stěnách, plochy jednotlivě do 0,09 m2</t>
  </si>
  <si>
    <t>kus</t>
  </si>
  <si>
    <t>-1488750616</t>
  </si>
  <si>
    <t>10</t>
  </si>
  <si>
    <t>612325422</t>
  </si>
  <si>
    <t>Rekonstrukce vápenocementové nebo vápenné omítky vnitřních ploch štukové dvouvrstvé, tloušťky do 20 mm stěn, v rozsahu opravované plochy přes 10 do 30%</t>
  </si>
  <si>
    <t>951864021</t>
  </si>
  <si>
    <t>-0,95*2,06</t>
  </si>
  <si>
    <t>(6,9+10,7)*2*3,85</t>
  </si>
  <si>
    <t>-1,45*2,575</t>
  </si>
  <si>
    <t>11</t>
  </si>
  <si>
    <t>612331121</t>
  </si>
  <si>
    <t>Omítka cementová vnitřních ploch nanášená ručně jednovrstvá, tloušťky do 10 mm hladká svislých konstrukcí stěn</t>
  </si>
  <si>
    <t>1930658504</t>
  </si>
  <si>
    <t>1,2*1,5</t>
  </si>
  <si>
    <t>0,45*1,5</t>
  </si>
  <si>
    <t>0,62*1,5</t>
  </si>
  <si>
    <t>0,6*1,5</t>
  </si>
  <si>
    <t>1,03*1,5</t>
  </si>
  <si>
    <t>0,45*1,5*2</t>
  </si>
  <si>
    <t>1,03*0,08</t>
  </si>
  <si>
    <t>0,08*0,2*2</t>
  </si>
  <si>
    <t>12</t>
  </si>
  <si>
    <t>619991001</t>
  </si>
  <si>
    <t>Zakrytí vnitřních ploch před znečištěním včetně pozdějšího odkrytí podlah fólií přilepenou lepící páskou</t>
  </si>
  <si>
    <t>1239370820</t>
  </si>
  <si>
    <t>74,2</t>
  </si>
  <si>
    <t>37,6</t>
  </si>
  <si>
    <t>69,99</t>
  </si>
  <si>
    <t>61,32</t>
  </si>
  <si>
    <t>13</t>
  </si>
  <si>
    <t>619991011</t>
  </si>
  <si>
    <t>Zakrytí vnitřních ploch před znečištěním včetně pozdějšího odkrytí konstrukcí a prvků obalením fólií a přelepením páskou</t>
  </si>
  <si>
    <t>-670266028</t>
  </si>
  <si>
    <t>1,6*2,45</t>
  </si>
  <si>
    <t>0,8*2,08</t>
  </si>
  <si>
    <t>1,46*2,57</t>
  </si>
  <si>
    <t>1,47*2,57</t>
  </si>
  <si>
    <t>1,45*2,56</t>
  </si>
  <si>
    <t>1,45*2,57</t>
  </si>
  <si>
    <t>1,6*2,52</t>
  </si>
  <si>
    <t>1,41*2,54</t>
  </si>
  <si>
    <t>1,42*2,52</t>
  </si>
  <si>
    <t>1,45*2,52</t>
  </si>
  <si>
    <t>1,42*2,51</t>
  </si>
  <si>
    <t>1,42*2,53</t>
  </si>
  <si>
    <t>1,43*2,55</t>
  </si>
  <si>
    <t>1,43*2,53</t>
  </si>
  <si>
    <t>1,1*2,17</t>
  </si>
  <si>
    <t>0,8*2,05</t>
  </si>
  <si>
    <t>1,53*2,62</t>
  </si>
  <si>
    <t>1,45*2,575</t>
  </si>
  <si>
    <t>1,25*2,61</t>
  </si>
  <si>
    <t>1,52*2,6</t>
  </si>
  <si>
    <t>1,53*2,6</t>
  </si>
  <si>
    <t>14</t>
  </si>
  <si>
    <t>619995001</t>
  </si>
  <si>
    <t>Začištění omítek (s dodáním hmot) kolem oken, dveří, podlah, obkladů apod.</t>
  </si>
  <si>
    <t>m</t>
  </si>
  <si>
    <t>168685943</t>
  </si>
  <si>
    <t>1,6+2,45+2,45</t>
  </si>
  <si>
    <t>0,8+2,05+2,05</t>
  </si>
  <si>
    <t>1,41*2,54+2,54</t>
  </si>
  <si>
    <t>1,45+2,52+2,52</t>
  </si>
  <si>
    <t>1,43+2,53+2,53</t>
  </si>
  <si>
    <t>1,1+2,17+2,17</t>
  </si>
  <si>
    <t>1,45+2,575+2,575</t>
  </si>
  <si>
    <t>622143003</t>
  </si>
  <si>
    <t>Montáž omítkových profilů plastových nebo pozinkovaných, upevněných vtlačením do podkladní vrstvy nebo přibitím rohových s tkaninou</t>
  </si>
  <si>
    <t>-1909466770</t>
  </si>
  <si>
    <t>3,25*4</t>
  </si>
  <si>
    <t>1,45+3,28+3,28</t>
  </si>
  <si>
    <t>1,47+3,31+3,31</t>
  </si>
  <si>
    <t>1,45+3,29+3,29</t>
  </si>
  <si>
    <t>1,6+2,39+2,39</t>
  </si>
  <si>
    <t>1,41+3,22+3,22</t>
  </si>
  <si>
    <t>1,42+3,23+3,23</t>
  </si>
  <si>
    <t>3,17*4</t>
  </si>
  <si>
    <t>1,32+2,37+2,37</t>
  </si>
  <si>
    <t>1,35+2,44+2,44</t>
  </si>
  <si>
    <t>1,1+2,125</t>
  </si>
  <si>
    <t>1,42+3,28+3,28</t>
  </si>
  <si>
    <t>1,42+3,29+3,29</t>
  </si>
  <si>
    <t>1,43+3,31+3,31</t>
  </si>
  <si>
    <t>1,53+3,32+3,32</t>
  </si>
  <si>
    <t>1,53+3,31+3,31</t>
  </si>
  <si>
    <t>1,53+3,33+3,33</t>
  </si>
  <si>
    <t>1,03+2,22+2,22</t>
  </si>
  <si>
    <t>1,52+3,38+3,38</t>
  </si>
  <si>
    <t>1,52+3,33+3,33</t>
  </si>
  <si>
    <t>1,52+3,35+3,35</t>
  </si>
  <si>
    <t>1,53+3,36+3,36</t>
  </si>
  <si>
    <t>16</t>
  </si>
  <si>
    <t>M</t>
  </si>
  <si>
    <t>590514800</t>
  </si>
  <si>
    <t>lišta rohová Al 10/10 cm s tkaninou bal. 2,5 m</t>
  </si>
  <si>
    <t>-88740635</t>
  </si>
  <si>
    <t>182,385*1,02</t>
  </si>
  <si>
    <t>17</t>
  </si>
  <si>
    <t>632451024</t>
  </si>
  <si>
    <t>Potěr cementový vyrovnávací z malty (MC-15) v pásu o průměrné (střední) tl. přes 40 do 50 mm</t>
  </si>
  <si>
    <t>521785153</t>
  </si>
  <si>
    <t>1,28*0,23</t>
  </si>
  <si>
    <t>1,29*0,65</t>
  </si>
  <si>
    <t>1,29*0,665</t>
  </si>
  <si>
    <t>1,28*0,195</t>
  </si>
  <si>
    <t>0,85*0,16</t>
  </si>
  <si>
    <t>1,3*0,13</t>
  </si>
  <si>
    <t>18</t>
  </si>
  <si>
    <t>632481213</t>
  </si>
  <si>
    <t>Separační vrstva k oddělení podlahových vrstev z polyetylénové fólie</t>
  </si>
  <si>
    <t>1983335555</t>
  </si>
  <si>
    <t>1,03*0,53</t>
  </si>
  <si>
    <t>1,52*0,29</t>
  </si>
  <si>
    <t>1,52*0,25</t>
  </si>
  <si>
    <t>1,53*0,28</t>
  </si>
  <si>
    <t>19</t>
  </si>
  <si>
    <t>635211421</t>
  </si>
  <si>
    <t>Doplnění násypu pod podlahy a dlažby perlitem (s dodáním hmot), s udusáním a urovnáním povrchu násypu plochy jednotlivě přes 2 m2</t>
  </si>
  <si>
    <t>m3</t>
  </si>
  <si>
    <t>-261542764</t>
  </si>
  <si>
    <t>6,9*10,7*0,03</t>
  </si>
  <si>
    <t>1,03*0,53*0,03</t>
  </si>
  <si>
    <t>1,52*0,29*0,03</t>
  </si>
  <si>
    <t>1,52*0,25*0,03</t>
  </si>
  <si>
    <t>1,53*0,28*0,03</t>
  </si>
  <si>
    <t>Ostatní konstrukce a práce-bourání</t>
  </si>
  <si>
    <t>20</t>
  </si>
  <si>
    <t>949101112</t>
  </si>
  <si>
    <t>Lešení pomocné pracovní pro objekty pozemních staveb pro zatížení do 150 kg/m2, o výšce lešeňové podlahy přes 1,9 do 3,5 m</t>
  </si>
  <si>
    <t>438099948</t>
  </si>
  <si>
    <t>76,26</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</si>
  <si>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</si>
  <si>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</si>
  <si>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1267191660</t>
  </si>
  <si>
    <t>"chodby"</t>
  </si>
  <si>
    <t>90,13+9,54+7,94</t>
  </si>
  <si>
    <t>7,3+2,98</t>
  </si>
  <si>
    <t>1,7*0,65</t>
  </si>
  <si>
    <t>2,05*1,65</t>
  </si>
  <si>
    <t>22</t>
  </si>
  <si>
    <t>953945112</t>
  </si>
  <si>
    <t>Kotvy mechanické s vyvrtáním otvoru do betonu, železobetonu nebo tvrdého kamene pro střední zatížení průvlekové, velikost M 8, délka 95 mm</t>
  </si>
  <si>
    <t>-675694161</t>
  </si>
  <si>
    <t>"rampa"</t>
  </si>
  <si>
    <t>23</t>
  </si>
  <si>
    <t>953953111</t>
  </si>
  <si>
    <t>Ochrana hladkých stěn fólií, prkny nebo deskami z dřevotřísky</t>
  </si>
  <si>
    <t>979674308</t>
  </si>
  <si>
    <t>5,1*2,4</t>
  </si>
  <si>
    <t>3,9*2,4</t>
  </si>
  <si>
    <t>2,5*1,0*2</t>
  </si>
  <si>
    <t>3,0*2,4*2</t>
  </si>
  <si>
    <t>5,0*2,4</t>
  </si>
  <si>
    <t>24</t>
  </si>
  <si>
    <t>953953121</t>
  </si>
  <si>
    <t>Demontáž ochrany hladkých stěn z fólie, prken nebo desek z dřevotřísky</t>
  </si>
  <si>
    <t>1667450722</t>
  </si>
  <si>
    <t>25</t>
  </si>
  <si>
    <t>953953411</t>
  </si>
  <si>
    <t>Ochrana schodišťových stupňů prkny a fólií</t>
  </si>
  <si>
    <t>-1176161246</t>
  </si>
  <si>
    <t>26</t>
  </si>
  <si>
    <t>953953421</t>
  </si>
  <si>
    <t>Demontáž ochrany schodišťových stupňů z prken a fólie</t>
  </si>
  <si>
    <t>1334361035</t>
  </si>
  <si>
    <t>27</t>
  </si>
  <si>
    <t>953953611</t>
  </si>
  <si>
    <t>Ochrana podlah z prken, fólie a desek z dřevotřísky</t>
  </si>
  <si>
    <t>-1640302298</t>
  </si>
  <si>
    <t>28</t>
  </si>
  <si>
    <t>953953621</t>
  </si>
  <si>
    <t>Demontáž ochrany podlah z prken, fólie a desek z dřevotřísky</t>
  </si>
  <si>
    <t>-1501660910</t>
  </si>
  <si>
    <t>29</t>
  </si>
  <si>
    <t>953961215</t>
  </si>
  <si>
    <t>Kotvy chemické s vyvrtáním otvoru do betonu, železobetonu nebo tvrdého kamene chemická patrona, velikost M 20, hloubka 170 mm</t>
  </si>
  <si>
    <t>-357688757</t>
  </si>
  <si>
    <t>"kotvení 7203"</t>
  </si>
  <si>
    <t>4*3</t>
  </si>
  <si>
    <t>30</t>
  </si>
  <si>
    <t>965082923</t>
  </si>
  <si>
    <t>Odstranění násypu pod podlahami nebo ochranného násypu na střechách tl. do 100 mm, plochy přes 2 m2</t>
  </si>
  <si>
    <t>317423497</t>
  </si>
  <si>
    <t>6,9*10,7*0,05</t>
  </si>
  <si>
    <t>1,03*0,53*0,05</t>
  </si>
  <si>
    <t>1,52*0,29*0,05</t>
  </si>
  <si>
    <t>1,52*0,25*0,05</t>
  </si>
  <si>
    <t>1,53*0,28*0,05</t>
  </si>
  <si>
    <t>31</t>
  </si>
  <si>
    <t>967031732</t>
  </si>
  <si>
    <t>Přisekání (špicování) plošné nebo rovných ostění zdiva z cihel pálených plošné, na maltu vápennou nebo vápenocementovou, tl. na maltu vápennou nebo vápenocementovou, tl. do 100 mm</t>
  </si>
  <si>
    <t>1389936436</t>
  </si>
  <si>
    <t>32</t>
  </si>
  <si>
    <t>968072455</t>
  </si>
  <si>
    <t>Vybourání kovových rámů oken s křídly, dveřních zárubní, vrat, stěn, ostění nebo obkladů dveřních zárubní, plochy do 2 m2</t>
  </si>
  <si>
    <t>-1255452280</t>
  </si>
  <si>
    <t>0,8*1,97</t>
  </si>
  <si>
    <t>33</t>
  </si>
  <si>
    <t>971033131</t>
  </si>
  <si>
    <t>Vybourání otvorů ve zdivu základovém nebo nadzákladovém z cihel, tvárnic, příčkovek z cihel pálených na maltu vápennou nebo vápenocementovou průměru profilu do 60 mm, tl. do 150 mm</t>
  </si>
  <si>
    <t>-288176641</t>
  </si>
  <si>
    <t>34</t>
  </si>
  <si>
    <t>971033141</t>
  </si>
  <si>
    <t>Vybourání otvorů ve zdivu základovém nebo nadzákladovém z cihel, tvárnic, příčkovek z cihel pálených na maltu vápennou nebo vápenocementovou průměru profilu do 60 mm, tl. do 300 mm</t>
  </si>
  <si>
    <t>-1908134902</t>
  </si>
  <si>
    <t>35</t>
  </si>
  <si>
    <t>971033151</t>
  </si>
  <si>
    <t>Vybourání otvorů ve zdivu základovém nebo nadzákladovém z cihel, tvárnic, příčkovek z cihel pálených na maltu vápennou nebo vápenocementovou průměru profilu do 60 mm, tl. do 450 mm</t>
  </si>
  <si>
    <t>-2068969126</t>
  </si>
  <si>
    <t>36</t>
  </si>
  <si>
    <t>973031151</t>
  </si>
  <si>
    <t>Vysekání výklenků nebo kapes ve zdivu z cihel na maltu vápennou nebo vápenocementovou výklenků, pohledové plochy přes 0,25 m2</t>
  </si>
  <si>
    <t>-1206687544</t>
  </si>
  <si>
    <t>0,55*0,74*0,15</t>
  </si>
  <si>
    <t>0,55*0,59*0,15</t>
  </si>
  <si>
    <t>0,37*0,78*0,15</t>
  </si>
  <si>
    <t>37</t>
  </si>
  <si>
    <t>973031616</t>
  </si>
  <si>
    <t>Vysekání výklenků nebo kapes ve zdivu z cihel na maltu vápennou nebo vápenocementovou kapes pro špalíky a krabice, velikosti do 100x100x50 mm</t>
  </si>
  <si>
    <t>1366054586</t>
  </si>
  <si>
    <t>38</t>
  </si>
  <si>
    <t>973031813</t>
  </si>
  <si>
    <t>Vysekání výklenků nebo kapes ve zdivu z cihel na maltu vápennou nebo vápenocementovou kapes pro zavázání nových příček, tl. do 150 mm</t>
  </si>
  <si>
    <t>2064441095</t>
  </si>
  <si>
    <t>2,06+2,06</t>
  </si>
  <si>
    <t>39</t>
  </si>
  <si>
    <t>974031132</t>
  </si>
  <si>
    <t>Vysekání rýh ve zdivu cihelném na maltu vápennou nebo vápenocementovou do hl. 50 mm a šířky do 70 mm</t>
  </si>
  <si>
    <t>1271733436</t>
  </si>
  <si>
    <t>"voda"</t>
  </si>
  <si>
    <t>2,0</t>
  </si>
  <si>
    <t>40</t>
  </si>
  <si>
    <t>974031142</t>
  </si>
  <si>
    <t>Vysekání rýh ve zdivu cihelném na maltu vápennou nebo vápenocementovou do hl. 70 mm a šířky do 70 mm</t>
  </si>
  <si>
    <t>-205013464</t>
  </si>
  <si>
    <t>"kanal"</t>
  </si>
  <si>
    <t>41</t>
  </si>
  <si>
    <t>974082112</t>
  </si>
  <si>
    <t>Vysekání rýh pro vodiče v omítce vápenné nebo vápenocementové stěn, šířky do 30 mm</t>
  </si>
  <si>
    <t>-1459043892</t>
  </si>
  <si>
    <t>42</t>
  </si>
  <si>
    <t>978011141</t>
  </si>
  <si>
    <t>Otlučení vápenných nebo vápenocementových omítek vnitřních ploch stropů, v rozsahu přes 10 do 30 %</t>
  </si>
  <si>
    <t>523083713</t>
  </si>
  <si>
    <t>43</t>
  </si>
  <si>
    <t>978013141</t>
  </si>
  <si>
    <t>Otlučení vápenných nebo vápenocementových omítek vnitřních ploch stěn s vyškrabáním spar, s očištěním zdiva, v rozsahu přes 10 do 30 %</t>
  </si>
  <si>
    <t>1575733320</t>
  </si>
  <si>
    <t>44</t>
  </si>
  <si>
    <t>978013191</t>
  </si>
  <si>
    <t>Otlučení vápenných nebo vápenocementových omítek vnitřních ploch stěn s vyškrabáním spar, s očištěním zdiva, v rozsahu přes 50 do 100 %</t>
  </si>
  <si>
    <t>1902249103</t>
  </si>
  <si>
    <t>"pro obklad"</t>
  </si>
  <si>
    <t>1,2*0,42</t>
  </si>
  <si>
    <t>0,45*0,42</t>
  </si>
  <si>
    <t>1,2*0,05</t>
  </si>
  <si>
    <t>0,3*1,5</t>
  </si>
  <si>
    <t>45</t>
  </si>
  <si>
    <t>978059541</t>
  </si>
  <si>
    <t>Odsekání obkladů stěn včetně otlučení podkladní omítky až na zdivo z obkládaček vnitřních, z jakýchkoliv materiálů, plochy přes 1 m2</t>
  </si>
  <si>
    <t>630787905</t>
  </si>
  <si>
    <t>1,5*1,08</t>
  </si>
  <si>
    <t>0,6*1,08</t>
  </si>
  <si>
    <t>1,45*1,25</t>
  </si>
  <si>
    <t>0,9*1,62</t>
  </si>
  <si>
    <t>0,92*1,62</t>
  </si>
  <si>
    <t>997</t>
  </si>
  <si>
    <t>Přesun sutě</t>
  </si>
  <si>
    <t>46</t>
  </si>
  <si>
    <t>997013113</t>
  </si>
  <si>
    <t>Vnitrostaveništní doprava suti a vybouraných hmot vodorovně do 50 m svisle s použitím mechanizace pro budovy a haly výšky přes 9 do 12 m</t>
  </si>
  <si>
    <t>t</t>
  </si>
  <si>
    <t>846707087</t>
  </si>
  <si>
    <t>47</t>
  </si>
  <si>
    <t>997013501</t>
  </si>
  <si>
    <t>Odvoz suti a vybouraných hmot na skládku nebo meziskládku se složením, na vzdálenost do 1 km</t>
  </si>
  <si>
    <t>-671664077</t>
  </si>
  <si>
    <t>48</t>
  </si>
  <si>
    <t>997013509</t>
  </si>
  <si>
    <t>Odvoz suti a vybouraných hmot na skládku nebo meziskládku se složením, na vzdálenost Příplatek k ceně za každý další i započatý 1 km přes 1 km</t>
  </si>
  <si>
    <t>2046307193</t>
  </si>
  <si>
    <t>32,030*19</t>
  </si>
  <si>
    <t>49</t>
  </si>
  <si>
    <t>997013803</t>
  </si>
  <si>
    <t>Poplatek za uložení stavebního odpadu na skládce (skládkovné) z keramických materiálů</t>
  </si>
  <si>
    <t>-1560992801</t>
  </si>
  <si>
    <t>0,683+0,005+0,005+0,01+0,495+0,145+0,037+0,012+0,018</t>
  </si>
  <si>
    <t>50</t>
  </si>
  <si>
    <t>997013811</t>
  </si>
  <si>
    <t>Poplatek za uložení stavebního odpadu na skládce (skládkovné) dřevěného</t>
  </si>
  <si>
    <t>1586927027</t>
  </si>
  <si>
    <t>4,96+1,027+1,141</t>
  </si>
  <si>
    <t>51</t>
  </si>
  <si>
    <t>997013813</t>
  </si>
  <si>
    <t>Poplatek za uložení stavebního odpadu na skládce (skládkovné) z plastických hmot</t>
  </si>
  <si>
    <t>-905721663</t>
  </si>
  <si>
    <t>0,301</t>
  </si>
  <si>
    <t>52</t>
  </si>
  <si>
    <t>997013831</t>
  </si>
  <si>
    <t>Poplatek za uložení stavebního odpadu na skládce (skládkovné) směsného</t>
  </si>
  <si>
    <t>1154536753</t>
  </si>
  <si>
    <t>32,030</t>
  </si>
  <si>
    <t>-1,41</t>
  </si>
  <si>
    <t>-7,128</t>
  </si>
  <si>
    <t>-0,301</t>
  </si>
  <si>
    <t>998</t>
  </si>
  <si>
    <t>Přesun hmot</t>
  </si>
  <si>
    <t>53</t>
  </si>
  <si>
    <t>998011002</t>
  </si>
  <si>
    <t>Přesun hmot pro budovy občanské výstavby, bydlení, výrobu a služby s nosnou svislou konstrukcí zděnou z cihel, tvárnic nebo kamene vodorovná dopravní vzdálenost do 100 m pro budovy výšky přes 6 do 12 m</t>
  </si>
  <si>
    <t>-1748497911</t>
  </si>
  <si>
    <t>PSV</t>
  </si>
  <si>
    <t>Práce a dodávky PSV</t>
  </si>
  <si>
    <t>721</t>
  </si>
  <si>
    <t>Zdravotechnika - vnitřní kanalizace</t>
  </si>
  <si>
    <t>54</t>
  </si>
  <si>
    <t>721171803</t>
  </si>
  <si>
    <t>Demontáž potrubí z novodurových trub odpadních nebo připojovacích do D 75</t>
  </si>
  <si>
    <t>1140057570</t>
  </si>
  <si>
    <t>55</t>
  </si>
  <si>
    <t>721171912</t>
  </si>
  <si>
    <t>Rekonstrukce odpadního potrubí plastového propojení dosavadního potrubí DN 40</t>
  </si>
  <si>
    <t>627002005</t>
  </si>
  <si>
    <t>56</t>
  </si>
  <si>
    <t>721174042</t>
  </si>
  <si>
    <t>Potrubí z plastových trub polypropylenové připojovací DN 40</t>
  </si>
  <si>
    <t>542796157</t>
  </si>
  <si>
    <t>57</t>
  </si>
  <si>
    <t>721194104</t>
  </si>
  <si>
    <t>Vyměření přípojek na potrubí vyvedení a upevnění odpadních výpustek DN 40</t>
  </si>
  <si>
    <t>302293794</t>
  </si>
  <si>
    <t>58</t>
  </si>
  <si>
    <t>721290123</t>
  </si>
  <si>
    <t>Zkouška těsnosti kanalizace v objektech kouřem do DN 300</t>
  </si>
  <si>
    <t>-1354464173</t>
  </si>
  <si>
    <t>59</t>
  </si>
  <si>
    <t>998721102</t>
  </si>
  <si>
    <t>Přesun hmot pro vnitřní kanalizace stanovený z hmotnosti přesunovaného materiálu vodorovná dopravní vzdálenost do 50 m v objektech výšky přes 6 do 12 m</t>
  </si>
  <si>
    <t>-1047357618</t>
  </si>
  <si>
    <t>722</t>
  </si>
  <si>
    <t>Zdravotechnika - vnitřní vodovod</t>
  </si>
  <si>
    <t>60</t>
  </si>
  <si>
    <t>722130801</t>
  </si>
  <si>
    <t>Demontáž potrubí z ocelových trubek pozinkovaných závitových do DN 25</t>
  </si>
  <si>
    <t>-962154249</t>
  </si>
  <si>
    <t>61</t>
  </si>
  <si>
    <t>722131931</t>
  </si>
  <si>
    <t>Rekonstrukce vodovodního potrubí z ocelových trubek pozinkovaných závitových propojení dosavadního potrubí DN 15</t>
  </si>
  <si>
    <t>-28326519</t>
  </si>
  <si>
    <t>62</t>
  </si>
  <si>
    <t>722174002</t>
  </si>
  <si>
    <t>Potrubí z plastových trubek z polypropylenu (PPR) svařovaných polyfuzně PN 16 (SDR 7,4) D 20 x 2,8</t>
  </si>
  <si>
    <t>-1436080227</t>
  </si>
  <si>
    <t>63</t>
  </si>
  <si>
    <t>722181221</t>
  </si>
  <si>
    <t>Ochrana potrubí termoizolačními trubicemi z pěnového polyetylenu PE přilepenými v příčných a podélných spojích, tloušťky izolace přes 6 do 9 mm, vnitřního průměru izolace DN do 22 mm</t>
  </si>
  <si>
    <t>209105316</t>
  </si>
  <si>
    <t>64</t>
  </si>
  <si>
    <t>722190401</t>
  </si>
  <si>
    <t>Zřízení přípojek na potrubí vyvedení a upevnění výpustek do DN 25</t>
  </si>
  <si>
    <t>261623511</t>
  </si>
  <si>
    <t>65</t>
  </si>
  <si>
    <t>722190901</t>
  </si>
  <si>
    <t>Rekonstrukce ostatní uzavření nebo otevření vodovodního potrubí při opravách včetně vypuštění a napuštění</t>
  </si>
  <si>
    <t>-417142361</t>
  </si>
  <si>
    <t>66</t>
  </si>
  <si>
    <t>722220151</t>
  </si>
  <si>
    <t>Armatury s jedním závitem plastové, nástěnky (PPR) PN 20 (SDR 6) DN 16 x G 1/2</t>
  </si>
  <si>
    <t>847941125</t>
  </si>
  <si>
    <t>67</t>
  </si>
  <si>
    <t>722290226</t>
  </si>
  <si>
    <t>Zkoušky, proplach a desinfekce vodovodního potrubí zkoušky těsnosti vodovodního potrubí závitového do DN 50</t>
  </si>
  <si>
    <t>-1151468874</t>
  </si>
  <si>
    <t>68</t>
  </si>
  <si>
    <t>722290234</t>
  </si>
  <si>
    <t>Zkoušky, proplach a desinfekce vodovodního potrubí proplach a desinfekce vodovodního potrubí do DN 80</t>
  </si>
  <si>
    <t>1827072206</t>
  </si>
  <si>
    <t>69</t>
  </si>
  <si>
    <t>998722102</t>
  </si>
  <si>
    <t>Přesun hmot pro vnitřní vodovod stanovený z hmotnosti přesunovaného materiálu vodorovná dopravní vzdálenost do 50 m v objektech výšky přes 6 do 12 m</t>
  </si>
  <si>
    <t>1441891786</t>
  </si>
  <si>
    <t>725</t>
  </si>
  <si>
    <t>Zdravotechnika - zařizovací předměty</t>
  </si>
  <si>
    <t>70</t>
  </si>
  <si>
    <t>725210821</t>
  </si>
  <si>
    <t>Demontáž umyvadel bez výtokových armatur umyvadel</t>
  </si>
  <si>
    <t>-576043661</t>
  </si>
  <si>
    <t>71</t>
  </si>
  <si>
    <t>725211603</t>
  </si>
  <si>
    <t>Umyvadla keramická bez výtokových armatur se zápachovou uzávěrkou připevněná na stěnu šrouby bílá bez sloupu nebo krytu na sifon 600 mm</t>
  </si>
  <si>
    <t>389425978</t>
  </si>
  <si>
    <t>72</t>
  </si>
  <si>
    <t>725291511</t>
  </si>
  <si>
    <t>Doplňky zařízení koupelen a záchodů plastové dávkovač tekutého mýdla na 350 ml</t>
  </si>
  <si>
    <t>1486695998</t>
  </si>
  <si>
    <t>73</t>
  </si>
  <si>
    <t>725291635</t>
  </si>
  <si>
    <t>Doplňky zařízení koupelen a záchodů, háček na ručník, chrom</t>
  </si>
  <si>
    <t>851576479</t>
  </si>
  <si>
    <t>74</t>
  </si>
  <si>
    <t>725810811</t>
  </si>
  <si>
    <t>Demontáž výtokových ventilů nástěnných</t>
  </si>
  <si>
    <t>278810878</t>
  </si>
  <si>
    <t>75</t>
  </si>
  <si>
    <t>725812218</t>
  </si>
  <si>
    <t>Baterie umyvadlová nástěnná na jednu vodu</t>
  </si>
  <si>
    <t>1809714852</t>
  </si>
  <si>
    <t>76</t>
  </si>
  <si>
    <t>725860811</t>
  </si>
  <si>
    <t>Demontáž zápachových uzávěrek pro zařizovací předměty jednoduchých</t>
  </si>
  <si>
    <t>93667573</t>
  </si>
  <si>
    <t>77</t>
  </si>
  <si>
    <t>725861103</t>
  </si>
  <si>
    <t>Zápachová uzávěrka pro umyvadla DN 40, umyvadlový sifon chrom, mosaz</t>
  </si>
  <si>
    <t>700931672</t>
  </si>
  <si>
    <t>78</t>
  </si>
  <si>
    <t>998725102</t>
  </si>
  <si>
    <t>Přesun hmot pro zařizovací předměty stanovený z hmotnosti přesunovaného materiálu vodorovná dopravní vzdálenost do 50 m v objektech výšky přes 6 do 12 m</t>
  </si>
  <si>
    <t>-1710543289</t>
  </si>
  <si>
    <t>735</t>
  </si>
  <si>
    <t>Ústřední vytápění - otopná tělesa</t>
  </si>
  <si>
    <t>79</t>
  </si>
  <si>
    <t>735111810</t>
  </si>
  <si>
    <t>Demontáž otopných těles litinových článkových</t>
  </si>
  <si>
    <t>-1969373062</t>
  </si>
  <si>
    <t>0,255*12*1</t>
  </si>
  <si>
    <t>0,255*13*9</t>
  </si>
  <si>
    <t>0,255*15*3</t>
  </si>
  <si>
    <t>0,255*17*3</t>
  </si>
  <si>
    <t>80</t>
  </si>
  <si>
    <t>735191902</t>
  </si>
  <si>
    <t>Ostatní rekonstrukce otopných těles vyzkoušení tlakem po opravě otopných těles litinových</t>
  </si>
  <si>
    <t>-1697722331</t>
  </si>
  <si>
    <t>81</t>
  </si>
  <si>
    <t>735191905</t>
  </si>
  <si>
    <t>Ostatní rekonstrukce otopných těles odvzdušnění tělesa</t>
  </si>
  <si>
    <t>1538755091</t>
  </si>
  <si>
    <t>9+3+3+1</t>
  </si>
  <si>
    <t>82</t>
  </si>
  <si>
    <t>735191910</t>
  </si>
  <si>
    <t>Ostatní rekonstrukce otopných těles napuštění vody do otopného systému včetně potrubí (bez kotle a ohříváků) otopných těles</t>
  </si>
  <si>
    <t>1309551891</t>
  </si>
  <si>
    <t>83</t>
  </si>
  <si>
    <t>735192911</t>
  </si>
  <si>
    <t>Ostatní rekonstrukce otopných těles zpětná montáž otopných těles článkových litinových</t>
  </si>
  <si>
    <t>720782087</t>
  </si>
  <si>
    <t>84</t>
  </si>
  <si>
    <t>735494811</t>
  </si>
  <si>
    <t>Vypuštění vody z otopných soustav bez kotlů, ohříváků, zásobníků a nádrží</t>
  </si>
  <si>
    <t>1827563574</t>
  </si>
  <si>
    <t>741</t>
  </si>
  <si>
    <t>Elektroinstalace - silnoproud</t>
  </si>
  <si>
    <t>85</t>
  </si>
  <si>
    <t>741110041</t>
  </si>
  <si>
    <t>Montáž trubek elektroinstalačních s nasunutím nebo našroubováním do krabic plastových ohebných, uložených pevně, vnější D přes 11 do 23 mm</t>
  </si>
  <si>
    <t>-2070774306</t>
  </si>
  <si>
    <t>86</t>
  </si>
  <si>
    <t>345711540</t>
  </si>
  <si>
    <t>trubka elektroinstalační ohebná 1220 z PH, D 22,9/28,5 mm</t>
  </si>
  <si>
    <t>391872429</t>
  </si>
  <si>
    <t>87</t>
  </si>
  <si>
    <t>741110142</t>
  </si>
  <si>
    <t>Montáž trubek pancéřových elektroinstalačních s nasunutím nebo našroubováním do krabic kovových tuhých závitových, uložených pevně, D přes 16 do 29 mm</t>
  </si>
  <si>
    <t>-649133587</t>
  </si>
  <si>
    <t>88</t>
  </si>
  <si>
    <t>345711231</t>
  </si>
  <si>
    <t>trubka elektroinstalační ocelová zinkovaná závitová D 21 mm ZNM</t>
  </si>
  <si>
    <t>-338052961</t>
  </si>
  <si>
    <t>89</t>
  </si>
  <si>
    <t>345717280</t>
  </si>
  <si>
    <t>vývodka rovná z PH pro elektroinstalační trubky pancéřové, délka 22 mm</t>
  </si>
  <si>
    <t>-787933295</t>
  </si>
  <si>
    <t>90</t>
  </si>
  <si>
    <t>345716720</t>
  </si>
  <si>
    <t>spojka pancéřová z Al slitiny pro ocelové elektroinstalační trubky, typ závitu P21, délka 40 mm</t>
  </si>
  <si>
    <t>-1024752075</t>
  </si>
  <si>
    <t>91</t>
  </si>
  <si>
    <t>741110511</t>
  </si>
  <si>
    <t>Montáž lišt a kanálků elektroinstalačních se spojkami, ohyby a rohy a s nasunutím do krabic vkládacích s víčkem, šířky do 60 mm</t>
  </si>
  <si>
    <t>-1169038866</t>
  </si>
  <si>
    <t>92</t>
  </si>
  <si>
    <t>345718250</t>
  </si>
  <si>
    <t>lišta elektroinstalační hranatá bílá 20 x 20</t>
  </si>
  <si>
    <t>1487341351</t>
  </si>
  <si>
    <t>93</t>
  </si>
  <si>
    <t>345718300</t>
  </si>
  <si>
    <t>lišta elektroinstalační hranatá bílá 40 x 20</t>
  </si>
  <si>
    <t>2074616283</t>
  </si>
  <si>
    <t>94</t>
  </si>
  <si>
    <t>345718210</t>
  </si>
  <si>
    <t>lišta elektroinstalační hranatá 60 x 40</t>
  </si>
  <si>
    <t>1711851231</t>
  </si>
  <si>
    <t>95</t>
  </si>
  <si>
    <t>741110512</t>
  </si>
  <si>
    <t>Montáž lišt a kanálků elektroinstalačních se spojkami, ohyby a rohy a s nasunutím do krabic vkládacích s víčkem, šířky do přes 60 do 120 mm</t>
  </si>
  <si>
    <t>-1865084556</t>
  </si>
  <si>
    <t>96</t>
  </si>
  <si>
    <t>345718715</t>
  </si>
  <si>
    <t>kanál Al 70x110 elox vč.stínící ocel.přepážky,koncovek,spojek</t>
  </si>
  <si>
    <t>572795047</t>
  </si>
  <si>
    <t>97</t>
  </si>
  <si>
    <t>741110572</t>
  </si>
  <si>
    <t>Montáž instalačního bloku do nábytku</t>
  </si>
  <si>
    <t>-966618825</t>
  </si>
  <si>
    <t>98</t>
  </si>
  <si>
    <t>345718971</t>
  </si>
  <si>
    <t>zásuvkový blok Al , 3x zás.230V/16A</t>
  </si>
  <si>
    <t>-361649074</t>
  </si>
  <si>
    <t>99</t>
  </si>
  <si>
    <t>345718972</t>
  </si>
  <si>
    <t>zásuvkový blok Al , 4x zás.230V/16A</t>
  </si>
  <si>
    <t>-942646045</t>
  </si>
  <si>
    <t>100</t>
  </si>
  <si>
    <t>345718973</t>
  </si>
  <si>
    <t>zásuvkový blok Al , 6x zás.230V/16A</t>
  </si>
  <si>
    <t>864612044</t>
  </si>
  <si>
    <t>101</t>
  </si>
  <si>
    <t>741111002</t>
  </si>
  <si>
    <t>Montáž systému podlahových kanálů se spojkami, ohyby a rohy a s nasunutím do krabic krabic s vývody</t>
  </si>
  <si>
    <t>1876152971</t>
  </si>
  <si>
    <t>102</t>
  </si>
  <si>
    <t>345715341</t>
  </si>
  <si>
    <t>podlahová krabice do zdvojené podlahy,osazení-4x zás.230V/16A, mod.45x45,1x přep.octana typ 3, zás. 2xRJ45</t>
  </si>
  <si>
    <t>1982699837</t>
  </si>
  <si>
    <t>103</t>
  </si>
  <si>
    <t>741112001</t>
  </si>
  <si>
    <t>Montáž krabic elektroinstalačních bez napojení na trubky a lišty, demontáže a montáže víčka a přístroje protahovacích nebo odbočných zapuštěných plastových kruhových</t>
  </si>
  <si>
    <t>-708221307</t>
  </si>
  <si>
    <t>104</t>
  </si>
  <si>
    <t>345715210</t>
  </si>
  <si>
    <t>krabice univerzální rozvodná z PH s víčkem a svorkovnicí krabicovou šroubovací s vodiči 12x4 mm2, D 73,5 mm x 43 mm</t>
  </si>
  <si>
    <t>714148585</t>
  </si>
  <si>
    <t>105</t>
  </si>
  <si>
    <t>741112021</t>
  </si>
  <si>
    <t>Montáž krabic elektroinstalačních bez napojení na trubky a lišty, demontáže a montáže víčka a přístroje protahovacích nebo odbočných nástěnných plastových čtyřhranných, vel. do 100x100 mm</t>
  </si>
  <si>
    <t>-1218639460</t>
  </si>
  <si>
    <t>106</t>
  </si>
  <si>
    <t>345714261</t>
  </si>
  <si>
    <t>krabice pancéřová z PH 72x72 včetně svorkovnice</t>
  </si>
  <si>
    <t>509019146</t>
  </si>
  <si>
    <t>107</t>
  </si>
  <si>
    <t>345714269</t>
  </si>
  <si>
    <t>izolační podložka pod krabici 72x72</t>
  </si>
  <si>
    <t>-2085228299</t>
  </si>
  <si>
    <t>108</t>
  </si>
  <si>
    <t>741112061</t>
  </si>
  <si>
    <t>Montáž krabic elektroinstalačních bez napojení na trubky a lišty, demontáže a montáže víčka a přístroje přístrojových zapuštěných plastových kruhových</t>
  </si>
  <si>
    <t>-547237890</t>
  </si>
  <si>
    <t>109</t>
  </si>
  <si>
    <t>345715116</t>
  </si>
  <si>
    <t>krabice přístrojová pod omítku/do betonu/hořlavých podkladů pro vícenásobné rámečky</t>
  </si>
  <si>
    <t>-93967793</t>
  </si>
  <si>
    <t>110</t>
  </si>
  <si>
    <t>741112065</t>
  </si>
  <si>
    <t>Montáž krabice přístrojová zapuštěná plastová vestavná do nábytku</t>
  </si>
  <si>
    <t>42763954</t>
  </si>
  <si>
    <t>111</t>
  </si>
  <si>
    <t>345715255</t>
  </si>
  <si>
    <t>krabice elektroinstalační univerzální do hořlavosti A1-F,do stolů a podhledů</t>
  </si>
  <si>
    <t>-90714008</t>
  </si>
  <si>
    <t>112</t>
  </si>
  <si>
    <t>741120001</t>
  </si>
  <si>
    <t>Montáž vodičů izolovaných měděných bez ukončení uložených pod omítku plných a laněných (CY), průřezu žíly 0,35 až 6 mm2</t>
  </si>
  <si>
    <t>-1529168539</t>
  </si>
  <si>
    <t>113</t>
  </si>
  <si>
    <t>341408420</t>
  </si>
  <si>
    <t>vodič izolovaný s Cu jádrem H07V-R 4 mm2</t>
  </si>
  <si>
    <t>1312999432</t>
  </si>
  <si>
    <t>114</t>
  </si>
  <si>
    <t>741122015</t>
  </si>
  <si>
    <t>Montáž kabelů měděných bez ukončení uložených pod omítku plných kulatých (CYKY), počtu a průřezu žil 3x1,5 mm2</t>
  </si>
  <si>
    <t>-507136549</t>
  </si>
  <si>
    <t>115</t>
  </si>
  <si>
    <t>341110300</t>
  </si>
  <si>
    <t>kabel silový s Cu jádrem CYKY 3x1,5 mm2</t>
  </si>
  <si>
    <t>807072547</t>
  </si>
  <si>
    <t>116</t>
  </si>
  <si>
    <t>741122016</t>
  </si>
  <si>
    <t>Montáž kabelů měděných bez ukončení uložených pod omítku plných kulatých (CYKY), počtu a průřezu žil 3x2,5 až 6 mm2</t>
  </si>
  <si>
    <t>103965781</t>
  </si>
  <si>
    <t>117</t>
  </si>
  <si>
    <t>341110360</t>
  </si>
  <si>
    <t>kabel silový s Cu jádrem CYKY 3x2,5 mm2</t>
  </si>
  <si>
    <t>1607367709</t>
  </si>
  <si>
    <t>118</t>
  </si>
  <si>
    <t>741122032</t>
  </si>
  <si>
    <t>Montáž kabelů měděných bez ukončení uložených pod omítku plných kulatých (CYKY), počtu a průřezu žil 5x4 až 6 mm2</t>
  </si>
  <si>
    <t>-1774336085</t>
  </si>
  <si>
    <t>119</t>
  </si>
  <si>
    <t>341111000</t>
  </si>
  <si>
    <t>kabel silový s Cu jádrem CYKY 5x6 mm2</t>
  </si>
  <si>
    <t>-1609144196</t>
  </si>
  <si>
    <t>120</t>
  </si>
  <si>
    <t>741122041</t>
  </si>
  <si>
    <t>Montáž kabelů měděných bez ukončení uložených pod omítku plných kulatých (CYKY), počtu a průřezu žil 7x1,5 až 2,5 mm2</t>
  </si>
  <si>
    <t>-733475681</t>
  </si>
  <si>
    <t>121</t>
  </si>
  <si>
    <t>341111100</t>
  </si>
  <si>
    <t>kabel silový s Cu jádrem CYKY 7x1,5 mm2</t>
  </si>
  <si>
    <t>1248310090</t>
  </si>
  <si>
    <t>122</t>
  </si>
  <si>
    <t>741122201</t>
  </si>
  <si>
    <t>Montáž kabelů měděných bez ukončení uložených volně nebo v liště plných kulatých (CYKY) počtu a průřezu žil 2x1,5 až 6 mm2</t>
  </si>
  <si>
    <t>1760729081</t>
  </si>
  <si>
    <t>123</t>
  </si>
  <si>
    <t>341110050</t>
  </si>
  <si>
    <t>kabel silový s Cu jádrem CYKY 2x1,5 mm2</t>
  </si>
  <si>
    <t>1388343583</t>
  </si>
  <si>
    <t>124</t>
  </si>
  <si>
    <t>741122211</t>
  </si>
  <si>
    <t>Montáž kabelů měděných bez ukončení uložených volně nebo v liště plných kulatých (CYKY) počtu a průřezu žil 3x1,5 až 6 mm2</t>
  </si>
  <si>
    <t>1232624623</t>
  </si>
  <si>
    <t>125</t>
  </si>
  <si>
    <t>731246339</t>
  </si>
  <si>
    <t>126</t>
  </si>
  <si>
    <t>2672942</t>
  </si>
  <si>
    <t>127</t>
  </si>
  <si>
    <t>741122232</t>
  </si>
  <si>
    <t>Montáž kabelů měděných bez ukončení uložených volně nebo v liště plných kulatých (CYKY) počtu a průřezu žil 5x4 až 6 mm2</t>
  </si>
  <si>
    <t>-2048847547</t>
  </si>
  <si>
    <t>128</t>
  </si>
  <si>
    <t>474580110</t>
  </si>
  <si>
    <t>129</t>
  </si>
  <si>
    <t>741122237</t>
  </si>
  <si>
    <t>Montáž kabelů měděných bez ukončení uložených volně nebo v liště plných kulatých (CYKY) počtu a průřezu žil 7x1,5 až 2,5 mm2</t>
  </si>
  <si>
    <t>2036735267</t>
  </si>
  <si>
    <t>130</t>
  </si>
  <si>
    <t>-442605169</t>
  </si>
  <si>
    <t>131</t>
  </si>
  <si>
    <t>741124701</t>
  </si>
  <si>
    <t>Montáž kabelů měděných ovládacích bez ukončení uložených volně stíněných ovládacích s plným jádrem (JYTY) počtu a průměru žil 2 až 19x0,8 mm2</t>
  </si>
  <si>
    <t>-704367432</t>
  </si>
  <si>
    <t>132</t>
  </si>
  <si>
    <t>341215800</t>
  </si>
  <si>
    <t>kabel sdělovací JQTQ 2x0,8 mm</t>
  </si>
  <si>
    <t>-1963598061</t>
  </si>
  <si>
    <t>133</t>
  </si>
  <si>
    <t>741130001</t>
  </si>
  <si>
    <t>Ukončení vodičů izolovaných s označením a zapojením v rozváděči nebo na přístroji, průřezu žíly do 2,5 mm2</t>
  </si>
  <si>
    <t>57706383</t>
  </si>
  <si>
    <t>134</t>
  </si>
  <si>
    <t>741130004</t>
  </si>
  <si>
    <t>Ukončení vodičů izolovaných s označením a zapojením v rozváděči nebo na přístroji, průřezu žíly do 6 mm2</t>
  </si>
  <si>
    <t>2011536981</t>
  </si>
  <si>
    <t>135</t>
  </si>
  <si>
    <t>741132101</t>
  </si>
  <si>
    <t>Ukončení kabelů smršťovací záklopkou nebo páskou se zapojením bez letování, počtu a průřezu žil 2x1,5 až 4 mm2</t>
  </si>
  <si>
    <t>-2007424291</t>
  </si>
  <si>
    <t>136</t>
  </si>
  <si>
    <t>741132103</t>
  </si>
  <si>
    <t>Ukončení kabelů smršťovací záklopkou nebo páskou se zapojením bez letování, počtu a průřezu žil 3x1,5 až 4 mm2</t>
  </si>
  <si>
    <t>-29676628</t>
  </si>
  <si>
    <t>137</t>
  </si>
  <si>
    <t>741132146</t>
  </si>
  <si>
    <t>Ukončení kabelů smršťovací záklopkou nebo páskou se zapojením bez letování, počtu a průřezu žil 5x6 mm2</t>
  </si>
  <si>
    <t>-1245710253</t>
  </si>
  <si>
    <t>138</t>
  </si>
  <si>
    <t>741210001</t>
  </si>
  <si>
    <t>Montáž rozvodnic oceloplechových nebo plastových bez zapojení vodičů běžných, hmotnosti do 20 kg</t>
  </si>
  <si>
    <t>154924746</t>
  </si>
  <si>
    <t>139</t>
  </si>
  <si>
    <t>357131343</t>
  </si>
  <si>
    <t>Rozvaděč R 103</t>
  </si>
  <si>
    <t>-806183195</t>
  </si>
  <si>
    <t>140</t>
  </si>
  <si>
    <t>357131345</t>
  </si>
  <si>
    <t>Rozvaděč R 105</t>
  </si>
  <si>
    <t>764271573</t>
  </si>
  <si>
    <t>141</t>
  </si>
  <si>
    <t>357131346</t>
  </si>
  <si>
    <t>Rozvaděč R 106</t>
  </si>
  <si>
    <t>65132554</t>
  </si>
  <si>
    <t>142</t>
  </si>
  <si>
    <t>357131348</t>
  </si>
  <si>
    <t>Rozvaděč R 108</t>
  </si>
  <si>
    <t>-1647204308</t>
  </si>
  <si>
    <t>143</t>
  </si>
  <si>
    <t>357131349</t>
  </si>
  <si>
    <t>Rozvaděč R 109</t>
  </si>
  <si>
    <t>2090480306</t>
  </si>
  <si>
    <t>144</t>
  </si>
  <si>
    <t>357131351</t>
  </si>
  <si>
    <t>Rozvaděč R 1.18</t>
  </si>
  <si>
    <t>-835296853</t>
  </si>
  <si>
    <t>145</t>
  </si>
  <si>
    <t>357131352</t>
  </si>
  <si>
    <t>Rozvaděč RFU</t>
  </si>
  <si>
    <t>-989724458</t>
  </si>
  <si>
    <t>146</t>
  </si>
  <si>
    <t>741210209</t>
  </si>
  <si>
    <t>Úprava a doplnění rozvaděče RH 1</t>
  </si>
  <si>
    <t>-1874752970</t>
  </si>
  <si>
    <t>147</t>
  </si>
  <si>
    <t>741310101</t>
  </si>
  <si>
    <t>Montáž spínačů jedno nebo dvoupólových polozapuštěných nebo zapuštěných se zapojením vodičů bezšroubové připojení vypínačů, řazení 1-jednopólových</t>
  </si>
  <si>
    <t>-1487225040</t>
  </si>
  <si>
    <t>148</t>
  </si>
  <si>
    <t>345359002</t>
  </si>
  <si>
    <t>Kryt spínače jednoduchý bílá</t>
  </si>
  <si>
    <t>1448910719</t>
  </si>
  <si>
    <t>149</t>
  </si>
  <si>
    <t>345359011</t>
  </si>
  <si>
    <t>Přístroj spínače jednopólového, řazení 1, 1So</t>
  </si>
  <si>
    <t>593408702</t>
  </si>
  <si>
    <t>150</t>
  </si>
  <si>
    <t>741310122</t>
  </si>
  <si>
    <t>Montáž spínačů jedno nebo dvoupólových polozapuštěných nebo zapuštěných se zapojením vodičů bezšroubové připojení přepínačů, řazení 6-střídavých</t>
  </si>
  <si>
    <t>-1482050529</t>
  </si>
  <si>
    <t>151</t>
  </si>
  <si>
    <t>345359014</t>
  </si>
  <si>
    <t>Přístroj přepínače střídavého řazení  6</t>
  </si>
  <si>
    <t>-928055171</t>
  </si>
  <si>
    <t>152</t>
  </si>
  <si>
    <t>-1850473187</t>
  </si>
  <si>
    <t>153</t>
  </si>
  <si>
    <t>741310128</t>
  </si>
  <si>
    <t>Montáž stmívač (polo)zapuštěný šroubové připojení otočný</t>
  </si>
  <si>
    <t>206853020</t>
  </si>
  <si>
    <t>154</t>
  </si>
  <si>
    <t>345359069</t>
  </si>
  <si>
    <t>Kryt stmívače s otočným ovladačem, s upevňovací maticí, bílá</t>
  </si>
  <si>
    <t>-2040501390</t>
  </si>
  <si>
    <t>155</t>
  </si>
  <si>
    <t>345359059</t>
  </si>
  <si>
    <t>Přístroj stmívače pro otočné ovládání a tlačítkové spínání pro LED svítidla</t>
  </si>
  <si>
    <t>1481479652</t>
  </si>
  <si>
    <t>156</t>
  </si>
  <si>
    <t>741310221</t>
  </si>
  <si>
    <t>Montáž spínačů jedno nebo dvoupólových polozapuštěných nebo zapuštěných se zapojením vodičů šroubové připojení spínačů, řazení 2-pro žaluzie</t>
  </si>
  <si>
    <t>-896536593</t>
  </si>
  <si>
    <t>157</t>
  </si>
  <si>
    <t>345359052</t>
  </si>
  <si>
    <t>Kryt spínače žaluziového kolébkového dělený, s potiskem bílá</t>
  </si>
  <si>
    <t>139384770</t>
  </si>
  <si>
    <t>158</t>
  </si>
  <si>
    <t>345359055</t>
  </si>
  <si>
    <t>Přístroj spínače žaluziového jednopólového kolébkového</t>
  </si>
  <si>
    <t>-1956386883</t>
  </si>
  <si>
    <t>159</t>
  </si>
  <si>
    <t>741310241</t>
  </si>
  <si>
    <t>Montáž rámečků jedno a vícenásobných pro spínače a zásuvky</t>
  </si>
  <si>
    <t>-1711036124</t>
  </si>
  <si>
    <t>160</t>
  </si>
  <si>
    <t>345359091</t>
  </si>
  <si>
    <t xml:space="preserve">Rámeček jednonásobný bílá </t>
  </si>
  <si>
    <t>-945025348</t>
  </si>
  <si>
    <t>161</t>
  </si>
  <si>
    <t>345359092</t>
  </si>
  <si>
    <t xml:space="preserve">Rámeček dvounásobný bílá </t>
  </si>
  <si>
    <t>416079751</t>
  </si>
  <si>
    <t>162</t>
  </si>
  <si>
    <t>345359193</t>
  </si>
  <si>
    <t xml:space="preserve">Rámeček trojnásobný bílá </t>
  </si>
  <si>
    <t>1554025967</t>
  </si>
  <si>
    <t>163</t>
  </si>
  <si>
    <t>741313001</t>
  </si>
  <si>
    <t>Montáž zásuvek domovních se zapojením vodičů bezšroubové připojení polozapuštěných nebo zapuštěných 10/16 A, provedení 2P + PE</t>
  </si>
  <si>
    <t>1411887997</t>
  </si>
  <si>
    <t>164</t>
  </si>
  <si>
    <t>345551031</t>
  </si>
  <si>
    <t xml:space="preserve">Zásuvka jednonásobná, chráněná, s clonkami, s bezšroub. sv. bílá </t>
  </si>
  <si>
    <t>-782291144</t>
  </si>
  <si>
    <t>165</t>
  </si>
  <si>
    <t>345551035</t>
  </si>
  <si>
    <t>Zásuvka jednonásobná s ochranným kolíkem, s clonkami, s ochranou před přepětím, bílá</t>
  </si>
  <si>
    <t>-1516845654</t>
  </si>
  <si>
    <t>166</t>
  </si>
  <si>
    <t>741313039</t>
  </si>
  <si>
    <t>Montáž přepěťových ochran nn se zapojením vodičů svodiče přepětí – 3. stupeň jednopólových do elektroinstalačních krabic s vložením modulu</t>
  </si>
  <si>
    <t>-1900838081</t>
  </si>
  <si>
    <t>167</t>
  </si>
  <si>
    <t>345551139</t>
  </si>
  <si>
    <t>zásuvkový adaptér, přepěťová ochrana pro zásuvku</t>
  </si>
  <si>
    <t>-183404649</t>
  </si>
  <si>
    <t>168</t>
  </si>
  <si>
    <t>741371035</t>
  </si>
  <si>
    <t>Montáž svítidlo zářivkové nástěnné přisazené nouzové</t>
  </si>
  <si>
    <t>839606809</t>
  </si>
  <si>
    <t>169</t>
  </si>
  <si>
    <t>348381005</t>
  </si>
  <si>
    <t>Nouzové nástěnné svítidlo LED s piktogramem, 70lm , difuzor z opalizovaného polykarbonátu - nouzový záložní zdroj 1h pro netrvalé osvětlení, rozměr 356x136x79mm</t>
  </si>
  <si>
    <t>-1896334540</t>
  </si>
  <si>
    <t>170</t>
  </si>
  <si>
    <t>741372061</t>
  </si>
  <si>
    <t>Montáž svítidel LED se zapojením vodičů bytových nebo společenských místností přisazených stropních panelových, obsahu do 0,09 m2</t>
  </si>
  <si>
    <t>209268384</t>
  </si>
  <si>
    <t>171</t>
  </si>
  <si>
    <t>348144491</t>
  </si>
  <si>
    <t>Stropní svítidlo wallwasher, rozměr 1000x62x146mm, LED 38,8W, 4930lm, PMMA optický kryt,  teplota chromatičnosti 3000K, Ra&gt;80 , stmívané DALI</t>
  </si>
  <si>
    <t>2045947111</t>
  </si>
  <si>
    <t>172</t>
  </si>
  <si>
    <t>741372062</t>
  </si>
  <si>
    <t>Montáž svítidel LED se zapojením vodičů bytových nebo společenských místností přisazených stropních panelových, obsahu přes 0,09 do 0,36 m2</t>
  </si>
  <si>
    <t>-1300836247</t>
  </si>
  <si>
    <t>173</t>
  </si>
  <si>
    <t>348144492</t>
  </si>
  <si>
    <t xml:space="preserve">Svítidlo stropní čtvercové, rozměr 600x600x52mm, LED 28W-830, 3580lm, optický kryt pro neoslňující rozložení světla,  teplota chromatičnosti 3000K, Ra&gt;80 </t>
  </si>
  <si>
    <t>-1274517267</t>
  </si>
  <si>
    <t>174</t>
  </si>
  <si>
    <t>348144493</t>
  </si>
  <si>
    <t xml:space="preserve">Svítidlo stropní čtvercové, rozměr 600x600x52mm, LED 25,6W-830, 2703lm, optický kryt pro neoslňující rozložení světla,  teplota chromatičnosti 3000K, Ra&gt;80 </t>
  </si>
  <si>
    <t>606015670</t>
  </si>
  <si>
    <t>175</t>
  </si>
  <si>
    <t>741372112</t>
  </si>
  <si>
    <t>Montáž svítidel LED se zapojením vodičů bytových nebo společenských místností vestavných podhledových čtvercových nebo obdélníkových, obsahu přes 0,09 do 0,36 m2</t>
  </si>
  <si>
    <t>200646206</t>
  </si>
  <si>
    <t>176</t>
  </si>
  <si>
    <t>348144494</t>
  </si>
  <si>
    <t>Svítidlo podhledové s rámečkem, kontiuální světelná linka, rozměr 6000x72x136mm, PC optický kryt s antireflexní fólií, LED 101,2W-830, 3790lm, teplota chromatičnosti 3000K, Ra&gt;80 , stmívané DALI</t>
  </si>
  <si>
    <t>2040557288</t>
  </si>
  <si>
    <t>177</t>
  </si>
  <si>
    <t>741420089</t>
  </si>
  <si>
    <t>Montáž hromosvodného vedení doplňků, svorek hromosvodných na potrubí typ Bernard se zhotovením pásku</t>
  </si>
  <si>
    <t>-2087066014</t>
  </si>
  <si>
    <t>178</t>
  </si>
  <si>
    <t>354420710</t>
  </si>
  <si>
    <t>páska měděná zemnící 1 m</t>
  </si>
  <si>
    <t>-1382466542</t>
  </si>
  <si>
    <t>179</t>
  </si>
  <si>
    <t>354420711</t>
  </si>
  <si>
    <t>svorka pospojení ZS 4</t>
  </si>
  <si>
    <t>-1899536696</t>
  </si>
  <si>
    <t>180</t>
  </si>
  <si>
    <t>354420712</t>
  </si>
  <si>
    <t>svorka pospojení ZS 16</t>
  </si>
  <si>
    <t>-1568648117</t>
  </si>
  <si>
    <t>181</t>
  </si>
  <si>
    <t>741810003</t>
  </si>
  <si>
    <t>Zkoušky a prohlídky elektrických rozvodů a zařízení celková prohlídka a vyhotovení revizní zprávy pro objem montážních prací přes 500 do 1000 tis. Kč</t>
  </si>
  <si>
    <t>-534586834</t>
  </si>
  <si>
    <t>182</t>
  </si>
  <si>
    <t>741810011</t>
  </si>
  <si>
    <t>Zkoušky a prohlídky elektrických rozvodů a zařízení celková prohlídka a vyhotovení revizní zprávy pro objem montážních prací Příplatek k ceně 0003 za každých dalších i započatých 500 tis. Kč přes 1000 tis. Kč</t>
  </si>
  <si>
    <t>1518068507</t>
  </si>
  <si>
    <t>183</t>
  </si>
  <si>
    <t>741910414</t>
  </si>
  <si>
    <t>Montáž žlabů bez stojiny a výložníků kovových s podpěrkami a příslušenstvím bez víka, šířky do 250 mm</t>
  </si>
  <si>
    <t>898328474</t>
  </si>
  <si>
    <t>184</t>
  </si>
  <si>
    <t>345754925</t>
  </si>
  <si>
    <t>kanál instalační ocep 2 komorový 38x150 vč.spojek a propoj.lanek</t>
  </si>
  <si>
    <t>1370533263</t>
  </si>
  <si>
    <t>185</t>
  </si>
  <si>
    <t>741910511</t>
  </si>
  <si>
    <t>Montáž kovových nosných a doplňkových konstrukcí se zhotovením pro upevnění přístrojů a zařízení celkové hmotnosti do 5 kg</t>
  </si>
  <si>
    <t>907207191</t>
  </si>
  <si>
    <t>186</t>
  </si>
  <si>
    <t>553141396</t>
  </si>
  <si>
    <t>ocelová konstrukce, závěs  projektoru</t>
  </si>
  <si>
    <t>573569715</t>
  </si>
  <si>
    <t>187</t>
  </si>
  <si>
    <t>741932211</t>
  </si>
  <si>
    <t>Demontáž stávající elektroinstalace silnoproud</t>
  </si>
  <si>
    <t>hod</t>
  </si>
  <si>
    <t>965179405</t>
  </si>
  <si>
    <t>188</t>
  </si>
  <si>
    <t>741932212</t>
  </si>
  <si>
    <t>Demontáž stávající elektroinstalace slaboproud</t>
  </si>
  <si>
    <t>2103447581</t>
  </si>
  <si>
    <t>189</t>
  </si>
  <si>
    <t>741932213</t>
  </si>
  <si>
    <t>Vyhledání vývodů stávajících pro kabinet 1.04 a znovuzapojení</t>
  </si>
  <si>
    <t>-480624628</t>
  </si>
  <si>
    <t>190</t>
  </si>
  <si>
    <t>741991112</t>
  </si>
  <si>
    <t>Drobný a podružný materiál</t>
  </si>
  <si>
    <t>1145101474</t>
  </si>
  <si>
    <t>191</t>
  </si>
  <si>
    <t>998741102</t>
  </si>
  <si>
    <t>Přesun hmot pro silnoproud stanovený z hmotnosti přesunovaného materiálu vodorovná dopravní vzdálenost do 50 m v objektech výšky přes 6 do 12 m</t>
  </si>
  <si>
    <t>-776756571</t>
  </si>
  <si>
    <t>742</t>
  </si>
  <si>
    <t>Elektroinstalace - slaboproud</t>
  </si>
  <si>
    <t>192</t>
  </si>
  <si>
    <t>742420211</t>
  </si>
  <si>
    <t>1327232896</t>
  </si>
  <si>
    <t>193</t>
  </si>
  <si>
    <t>742420221</t>
  </si>
  <si>
    <t>-1785324142</t>
  </si>
  <si>
    <t>762</t>
  </si>
  <si>
    <t>Konstrukce tesařské</t>
  </si>
  <si>
    <t>194</t>
  </si>
  <si>
    <t>762083121</t>
  </si>
  <si>
    <t>Práce společné pro tesařské konstrukce impregnace řeziva máčením proti dřevokaznému hmyzu, houbám a plísním, třída ohrožení 1 a 2 (dřevo v interiéru)</t>
  </si>
  <si>
    <t>1822824966</t>
  </si>
  <si>
    <t>" 80/120"</t>
  </si>
  <si>
    <t>24,6*0,08*0,12</t>
  </si>
  <si>
    <t>"80/150"</t>
  </si>
  <si>
    <t>21,5*0,08*0,15</t>
  </si>
  <si>
    <t>"60/100"</t>
  </si>
  <si>
    <t>177,5*0,06*0,1</t>
  </si>
  <si>
    <t>"60/80"</t>
  </si>
  <si>
    <t>66,0*0,06*0,08</t>
  </si>
  <si>
    <t>"35/120</t>
  </si>
  <si>
    <t>1,64*0,035*0,12</t>
  </si>
  <si>
    <t>"135/120"</t>
  </si>
  <si>
    <t>8,04*0,135*0,12</t>
  </si>
  <si>
    <t>"140/100"</t>
  </si>
  <si>
    <t>25,2*0,14*0,1</t>
  </si>
  <si>
    <t>"80/100"</t>
  </si>
  <si>
    <t>4,806/0,5*0,08*0,1</t>
  </si>
  <si>
    <t>"80/120"</t>
  </si>
  <si>
    <t>76,066/0,5*0,08*0,12</t>
  </si>
  <si>
    <t>21,94*0,06*0,08</t>
  </si>
  <si>
    <t>"osb 12</t>
  </si>
  <si>
    <t>148,13*0,012</t>
  </si>
  <si>
    <t>"osb 15"</t>
  </si>
  <si>
    <t>9,8*0,015</t>
  </si>
  <si>
    <t>"osb 18"</t>
  </si>
  <si>
    <t>210,244*0,018</t>
  </si>
  <si>
    <t>19,035*0,018</t>
  </si>
  <si>
    <t>195</t>
  </si>
  <si>
    <t>762431225</t>
  </si>
  <si>
    <t>Obložení stěn montáž deskami z dřevovláknitých hmot včetně tvarování a úpravy pro olištování spár dřevotřískovými nebo dřevoštěpkovými na pero a drážku</t>
  </si>
  <si>
    <t>-552749999</t>
  </si>
  <si>
    <t>6,9*2,375</t>
  </si>
  <si>
    <t>0,62*1,52</t>
  </si>
  <si>
    <t>"bok podium schody"</t>
  </si>
  <si>
    <t>0,55*0,15</t>
  </si>
  <si>
    <t>0,55*0,3</t>
  </si>
  <si>
    <t>0,55*0,45</t>
  </si>
  <si>
    <t>0,55*0,6</t>
  </si>
  <si>
    <t>0,55*0,75</t>
  </si>
  <si>
    <t>0,55*0,9</t>
  </si>
  <si>
    <t>0,55*1,05</t>
  </si>
  <si>
    <t>0,55*1,2</t>
  </si>
  <si>
    <t>0,55*1,35</t>
  </si>
  <si>
    <t>0,55*1,5</t>
  </si>
  <si>
    <t>-0,49*0,541</t>
  </si>
  <si>
    <t>-0,49*0,689</t>
  </si>
  <si>
    <t>-0,49*0,841</t>
  </si>
  <si>
    <t>-0,49*0,991</t>
  </si>
  <si>
    <t>-0,49*1,141</t>
  </si>
  <si>
    <t>-0,6*1,291</t>
  </si>
  <si>
    <t>196</t>
  </si>
  <si>
    <t>607262840</t>
  </si>
  <si>
    <t>deska dřevoštěpková OSB perodrážka broušená 2500x675x18 mm</t>
  </si>
  <si>
    <t>896949237</t>
  </si>
  <si>
    <t>19,035*1,08</t>
  </si>
  <si>
    <t>197</t>
  </si>
  <si>
    <t>762439001</t>
  </si>
  <si>
    <t>Obložení stěn montáž roštu podkladového</t>
  </si>
  <si>
    <t>1700610128</t>
  </si>
  <si>
    <t>6,9*3</t>
  </si>
  <si>
    <t>0,62*2</t>
  </si>
  <si>
    <t>198</t>
  </si>
  <si>
    <t>605120019</t>
  </si>
  <si>
    <t>řezivo jehličnaté, sušené, hranol,  jakost I do 120 cm2</t>
  </si>
  <si>
    <t>549098457</t>
  </si>
  <si>
    <t>21,94*0,06*0,08*1,08</t>
  </si>
  <si>
    <t>199</t>
  </si>
  <si>
    <t>762495000</t>
  </si>
  <si>
    <t>Spojovací prostředky olištování spár, obložení stropů, střešních podhledů a stěn hřebíky, vruty</t>
  </si>
  <si>
    <t>44924207</t>
  </si>
  <si>
    <t>19,035</t>
  </si>
  <si>
    <t>200</t>
  </si>
  <si>
    <t>762512245</t>
  </si>
  <si>
    <t>Podlahové konstrukce podkladové montáž z desek dřevotřískových, dřevoštěpkových nebo cementotřískových na podklad dřevěný šroubováním</t>
  </si>
  <si>
    <t>198035852</t>
  </si>
  <si>
    <t>"míst 103/12"</t>
  </si>
  <si>
    <t>2,08*1,5*2</t>
  </si>
  <si>
    <t>2,08*0,64*2</t>
  </si>
  <si>
    <t>1,46*0,235*2</t>
  </si>
  <si>
    <t>1,47*0,22*2</t>
  </si>
  <si>
    <t>1,45*0,225*2*2</t>
  </si>
  <si>
    <t>"míst 105/12"</t>
  </si>
  <si>
    <t>7,0*5,2*2</t>
  </si>
  <si>
    <t>1,41*0,245*2</t>
  </si>
  <si>
    <t>1,42*0,235*2</t>
  </si>
  <si>
    <t>"míst 106/12"</t>
  </si>
  <si>
    <t>2,785*0,64*2</t>
  </si>
  <si>
    <t>2,785*1,5*2</t>
  </si>
  <si>
    <t>1,42*0,21*2</t>
  </si>
  <si>
    <t>1,43*0,2*2</t>
  </si>
  <si>
    <t>"míst 108/12"</t>
  </si>
  <si>
    <t>2,645*0,64*2</t>
  </si>
  <si>
    <t>2,645*1,5*2</t>
  </si>
  <si>
    <t>1,53*0,22*2</t>
  </si>
  <si>
    <t>1,53*0,24*2</t>
  </si>
  <si>
    <t>1,53*0,235*2</t>
  </si>
  <si>
    <t>"míst 109/18"</t>
  </si>
  <si>
    <t>6,9*10,7*2</t>
  </si>
  <si>
    <t>1,03*0,53*2</t>
  </si>
  <si>
    <t>1,52*0,29*2</t>
  </si>
  <si>
    <t>1,52*0,25*2</t>
  </si>
  <si>
    <t>1,53*0,28*2</t>
  </si>
  <si>
    <t>"míst 109 podium 7101/18"</t>
  </si>
  <si>
    <t>17,76</t>
  </si>
  <si>
    <t>"míst 109 podium schody 7102/12"</t>
  </si>
  <si>
    <t>35,3</t>
  </si>
  <si>
    <t>"míst 109 podium schody 7102/15"</t>
  </si>
  <si>
    <t>9,8</t>
  </si>
  <si>
    <t>"míst 109 podium schody 7102/18"</t>
  </si>
  <si>
    <t>40,35</t>
  </si>
  <si>
    <t>201</t>
  </si>
  <si>
    <t>607262810</t>
  </si>
  <si>
    <t>deska dřevoštěpková OSB perodrážka broušená 2500x675x12 mm</t>
  </si>
  <si>
    <t>2048532945</t>
  </si>
  <si>
    <t>11,54*1,08</t>
  </si>
  <si>
    <t>74,158*1,08</t>
  </si>
  <si>
    <t>13,684*1,08</t>
  </si>
  <si>
    <t>13,447*1,08</t>
  </si>
  <si>
    <t>35,3*1,08</t>
  </si>
  <si>
    <t>202</t>
  </si>
  <si>
    <t>607262820</t>
  </si>
  <si>
    <t>deska dřevoštěpková OSB perodrážka broušená 2500x675x15 mm</t>
  </si>
  <si>
    <t>616781402</t>
  </si>
  <si>
    <t>9,8*1,08</t>
  </si>
  <si>
    <t>203</t>
  </si>
  <si>
    <t>-1810498864</t>
  </si>
  <si>
    <t>152,133*1,08</t>
  </si>
  <si>
    <t>17,76*1,08</t>
  </si>
  <si>
    <t>40,35*1,08</t>
  </si>
  <si>
    <t>204</t>
  </si>
  <si>
    <t>762522811</t>
  </si>
  <si>
    <t>Demontáž podlah s polštáři z prken tl. do 32 mm</t>
  </si>
  <si>
    <t>780463997</t>
  </si>
  <si>
    <t>205</t>
  </si>
  <si>
    <t>762526110</t>
  </si>
  <si>
    <t>Položení podlah položení polštářů pod podlahy osové vzdálenosti do 650 mm</t>
  </si>
  <si>
    <t>1291338720</t>
  </si>
  <si>
    <t>2,08*0,64</t>
  </si>
  <si>
    <t>2,785*0,64</t>
  </si>
  <si>
    <t>2,645*0,64</t>
  </si>
  <si>
    <t>206</t>
  </si>
  <si>
    <t>830197753</t>
  </si>
  <si>
    <t>4,806/0,5*0,08*0,1*1,08</t>
  </si>
  <si>
    <t>76,066/0,5*0,08*0,12*1,08</t>
  </si>
  <si>
    <t>207</t>
  </si>
  <si>
    <t>762526811</t>
  </si>
  <si>
    <t>Demontáž podlah z desek dřevotřískových, překližkových, sololitových tl. do 20 mm bez polštářů</t>
  </si>
  <si>
    <t>808903075</t>
  </si>
  <si>
    <t>1,31*1,21</t>
  </si>
  <si>
    <t>1,41*0,245</t>
  </si>
  <si>
    <t>1,42*0,235</t>
  </si>
  <si>
    <t>1,61*1,38</t>
  </si>
  <si>
    <t>1,3*1,445</t>
  </si>
  <si>
    <t>208</t>
  </si>
  <si>
    <t>762595001</t>
  </si>
  <si>
    <t>Spojovací prostředky podlah a podkladových konstrukcí hřebíky, vruty</t>
  </si>
  <si>
    <t>-1194081972</t>
  </si>
  <si>
    <t>368,172</t>
  </si>
  <si>
    <t>209</t>
  </si>
  <si>
    <t>762713211</t>
  </si>
  <si>
    <t>Montáž prostorových vázaných konstrukcí z řeziva hraněného nebo polohraněného s použitím ocelových spojek včetně ocelových spojek, průřezové plochy do 120 cm2</t>
  </si>
  <si>
    <t>-1275795879</t>
  </si>
  <si>
    <t>"míst 109 podium 7101"</t>
  </si>
  <si>
    <t>24,6+21,5</t>
  </si>
  <si>
    <t>"míst 109 podium schody 7102"</t>
  </si>
  <si>
    <t>177,5+66,0+1,64</t>
  </si>
  <si>
    <t>210</t>
  </si>
  <si>
    <t>1365424263</t>
  </si>
  <si>
    <t>24,6*0,08*0,12*1,08</t>
  </si>
  <si>
    <t>21,5*0,08*0,15*1,08</t>
  </si>
  <si>
    <t>177,5*0,06*0,1*1,08</t>
  </si>
  <si>
    <t>66,0*0,06*0,08*1,08</t>
  </si>
  <si>
    <t>1,64*0,035*0,12*1,08</t>
  </si>
  <si>
    <t>211</t>
  </si>
  <si>
    <t>762713221</t>
  </si>
  <si>
    <t>Montáž prostorových vázaných konstrukcí z řeziva hraněného nebo polohraněného s použitím ocelových spojek včetně ocelových spojek, průřezové plochy do 224 cm2</t>
  </si>
  <si>
    <t>899993712</t>
  </si>
  <si>
    <t>8,04+25,2</t>
  </si>
  <si>
    <t>212</t>
  </si>
  <si>
    <t>605120119</t>
  </si>
  <si>
    <t>řezivo jehličnaté, sušené, hranol jakost I nad 120 cm2</t>
  </si>
  <si>
    <t>969809821</t>
  </si>
  <si>
    <t>8,04*0,135*0,12*1,08</t>
  </si>
  <si>
    <t>25,2*0,14*0,1*1,08</t>
  </si>
  <si>
    <t>213</t>
  </si>
  <si>
    <t>762795000</t>
  </si>
  <si>
    <t>Spojovací prostředky prostorových vázaných konstrukcí hřebíky, svory, fixační prkna</t>
  </si>
  <si>
    <t>-1854754877</t>
  </si>
  <si>
    <t>214</t>
  </si>
  <si>
    <t>998762102</t>
  </si>
  <si>
    <t>Přesun hmot pro konstrukce tesařské stanovený z hmotnosti přesunovaného materiálu vodorovná dopravní vzdálenost do 50 m v objektech výšky přes 6 do 12 m</t>
  </si>
  <si>
    <t>1075100897</t>
  </si>
  <si>
    <t>763</t>
  </si>
  <si>
    <t>Konstrukce suché výstavby</t>
  </si>
  <si>
    <t>215</t>
  </si>
  <si>
    <t>763121411</t>
  </si>
  <si>
    <t>Stěna předsazená ze sádrokartonových desek s nosnou konstrukcí z ocelových profilů CW, UW jednoduše opláštěná deskou standardní A tl. 12,5 mm, bez TI, EI 15 stěna tl. 62,5 mm, profil 50</t>
  </si>
  <si>
    <t>2086922276</t>
  </si>
  <si>
    <t>0,43*3,67</t>
  </si>
  <si>
    <t>1,6*1,095</t>
  </si>
  <si>
    <t>2,685*3,67</t>
  </si>
  <si>
    <t>1,1*3,37</t>
  </si>
  <si>
    <t>1,1*3,07</t>
  </si>
  <si>
    <t>1,1*2,77</t>
  </si>
  <si>
    <t>1,1*2,47</t>
  </si>
  <si>
    <t>1,22*2,17</t>
  </si>
  <si>
    <t>1,62*0,205</t>
  </si>
  <si>
    <t>-0,34*0,42*2</t>
  </si>
  <si>
    <t>1,6*0,06</t>
  </si>
  <si>
    <t>2,575*0,06*2</t>
  </si>
  <si>
    <t>216</t>
  </si>
  <si>
    <t>763121412</t>
  </si>
  <si>
    <t>SDK stěna předsazená tl 62,5 mm profil CW+UW 50 deska děrovaná tl. 12,5, přímé kulaté děrování 8/18R, bílá tkanina</t>
  </si>
  <si>
    <t>-1596442742</t>
  </si>
  <si>
    <t>0,34*0,42*2</t>
  </si>
  <si>
    <t>217</t>
  </si>
  <si>
    <t>763121714</t>
  </si>
  <si>
    <t>Stěna předsazená ze sádrokartonových desek ostatní konstrukce a práce na předsazených stěnách ze sádrokartonových desek základní penetrační nátěr</t>
  </si>
  <si>
    <t>1117784141</t>
  </si>
  <si>
    <t>29,13+0,286</t>
  </si>
  <si>
    <t>218</t>
  </si>
  <si>
    <t>763121716</t>
  </si>
  <si>
    <t>SDK stěna předsazená ze sádrokartonových desek ostatní práce a konstrukce na podhledech ze sádrokartonových desek stínová spára</t>
  </si>
  <si>
    <t>-1729664713</t>
  </si>
  <si>
    <t>3,67+10,335+2,375+0,2</t>
  </si>
  <si>
    <t>219</t>
  </si>
  <si>
    <t>763121722</t>
  </si>
  <si>
    <t>SDK stěna předsazená ze sádrokartonových desek ostatní konstrukce a práce ze sádrokartonových desek úhelníky k ochraně rohů pozinkované</t>
  </si>
  <si>
    <t>1033643068</t>
  </si>
  <si>
    <t>2,575+2,575+1,6</t>
  </si>
  <si>
    <t>220</t>
  </si>
  <si>
    <t>763131411</t>
  </si>
  <si>
    <t>Podhled ze sádrokartonových desek dvouvrstvá zavěšená spodní konstrukce z ocelových profilů CD, UD jednoduše opláštěná deskou standardní A, tl. 12,5 mm, bez TI</t>
  </si>
  <si>
    <t>1521763328</t>
  </si>
  <si>
    <t>6,96*4,74</t>
  </si>
  <si>
    <t>6,96*5,105</t>
  </si>
  <si>
    <t>-4,4*5,96</t>
  </si>
  <si>
    <t>-4,6*0,5*4</t>
  </si>
  <si>
    <t>-4,37*6,05</t>
  </si>
  <si>
    <t>-6,45*6,0</t>
  </si>
  <si>
    <t>9,0*6,9</t>
  </si>
  <si>
    <t>-0,175*0,285</t>
  </si>
  <si>
    <t>6,9*0,2</t>
  </si>
  <si>
    <t>-6,7*4,5</t>
  </si>
  <si>
    <t>221</t>
  </si>
  <si>
    <t>763131714</t>
  </si>
  <si>
    <t>Podhled ze sádrokartonových desek ostatní práce a konstrukce na podhledech ze sádrokartonových desek základní penetrační nátěr</t>
  </si>
  <si>
    <t>-1896343091</t>
  </si>
  <si>
    <t>162,316+130,713</t>
  </si>
  <si>
    <t>222</t>
  </si>
  <si>
    <t>763131715</t>
  </si>
  <si>
    <t>Podhled ze sádrokartonových desek ostatní práce a konstrukce na podhledech ze sádrokartonových desek stínová spára</t>
  </si>
  <si>
    <t>130001244</t>
  </si>
  <si>
    <t>4,74*2</t>
  </si>
  <si>
    <t>5,105*2</t>
  </si>
  <si>
    <t>6,96*4</t>
  </si>
  <si>
    <t>5,2*2</t>
  </si>
  <si>
    <t>7,0*2</t>
  </si>
  <si>
    <t>4,37*2</t>
  </si>
  <si>
    <t>3,88*2</t>
  </si>
  <si>
    <t>7,05*4</t>
  </si>
  <si>
    <t>8,495*2</t>
  </si>
  <si>
    <t>9,0+9,0+6,9</t>
  </si>
  <si>
    <t>223</t>
  </si>
  <si>
    <t>763135011</t>
  </si>
  <si>
    <t>Montáž sádrokartonového podhledu z desek děrovaných včetně zavěšené dvouvrstvé konstrukce z ocelových profilů CD, UD se spárami tmelenými</t>
  </si>
  <si>
    <t>-870193596</t>
  </si>
  <si>
    <t>4,4*5,96</t>
  </si>
  <si>
    <t>4,6*0,5*4</t>
  </si>
  <si>
    <t>4,37*6,05</t>
  </si>
  <si>
    <t>6,45*6,0</t>
  </si>
  <si>
    <t>4,5*6,7</t>
  </si>
  <si>
    <t>224</t>
  </si>
  <si>
    <t>590305401</t>
  </si>
  <si>
    <t>deska sádrokartonová akustická děrovaná tl. 12,5, přímé kulaté děrování 8/18R, černá tkanina</t>
  </si>
  <si>
    <t>-1214925416</t>
  </si>
  <si>
    <t>26,224*1,05</t>
  </si>
  <si>
    <t>225</t>
  </si>
  <si>
    <t>590305402</t>
  </si>
  <si>
    <t>deska sádrokartonová akustická děrovaná tl. 12,5, přímé kulaté děrování 8/18R, bílá tkanina</t>
  </si>
  <si>
    <t>2048101293</t>
  </si>
  <si>
    <t>9,2*1,05</t>
  </si>
  <si>
    <t>26,439*1,05</t>
  </si>
  <si>
    <t>38,7*1,05</t>
  </si>
  <si>
    <t>30,15*1,05</t>
  </si>
  <si>
    <t>226</t>
  </si>
  <si>
    <t>763171113</t>
  </si>
  <si>
    <t>Instalační technika pro konstrukce ze sádrokartonových desek montáž revizních klapek pro příčky nebo předsazené stěny, velikost přes 0,25 do 0,50 m2</t>
  </si>
  <si>
    <t>1479092460</t>
  </si>
  <si>
    <t>227</t>
  </si>
  <si>
    <t>590307121</t>
  </si>
  <si>
    <t>dvířka revizní s automatickým zámkem 400 x 800 mm</t>
  </si>
  <si>
    <t>1314393364</t>
  </si>
  <si>
    <t>228</t>
  </si>
  <si>
    <t>763172315</t>
  </si>
  <si>
    <t>Instalační technika pro konstrukce ze sádrokartonových desek montáž revizních dvířek velikost 600 x 600 mm</t>
  </si>
  <si>
    <t>-1314989441</t>
  </si>
  <si>
    <t>229</t>
  </si>
  <si>
    <t>590307140</t>
  </si>
  <si>
    <t>dvířka revizní s automatickým zámkem 600 x 600 mm</t>
  </si>
  <si>
    <t>894439275</t>
  </si>
  <si>
    <t>230</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</si>
  <si>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</si>
  <si>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</si>
  <si>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311690374</t>
  </si>
  <si>
    <t>766</t>
  </si>
  <si>
    <t>Konstrukce truhlářské</t>
  </si>
  <si>
    <t>231</t>
  </si>
  <si>
    <t>766211200</t>
  </si>
  <si>
    <t>Montáž madel schodišťových dřevěných průběžných</t>
  </si>
  <si>
    <t>1715607301</t>
  </si>
  <si>
    <t>232</t>
  </si>
  <si>
    <t>611871819</t>
  </si>
  <si>
    <t>madlo dřevěné dub rovné</t>
  </si>
  <si>
    <t>1570006635</t>
  </si>
  <si>
    <t>233</t>
  </si>
  <si>
    <t>766411811</t>
  </si>
  <si>
    <t>Demontáž obložení stěn panely, plochy do 1,5 m2</t>
  </si>
  <si>
    <t>304055825</t>
  </si>
  <si>
    <t>-1,5*0,2</t>
  </si>
  <si>
    <t>-0,6*0,2</t>
  </si>
  <si>
    <t>10,2*0,2</t>
  </si>
  <si>
    <t>-0,475*0,2</t>
  </si>
  <si>
    <t>-1,6*0,2</t>
  </si>
  <si>
    <t>-1,65*0,2</t>
  </si>
  <si>
    <t>-0,86*0,2</t>
  </si>
  <si>
    <t>0,575*2,32*2</t>
  </si>
  <si>
    <t>0,575*1,35</t>
  </si>
  <si>
    <t>6,965*0,24</t>
  </si>
  <si>
    <t>-1,35*0,24</t>
  </si>
  <si>
    <t>9,5*0,24</t>
  </si>
  <si>
    <t>-1,32*0,24</t>
  </si>
  <si>
    <t>-1,61*0,24</t>
  </si>
  <si>
    <t>-1,1*0,24</t>
  </si>
  <si>
    <t>-1,39*0,24</t>
  </si>
  <si>
    <t>(1,35+2,36+2,36)*0,44</t>
  </si>
  <si>
    <t>(1,1+0,9)*0,44</t>
  </si>
  <si>
    <t>(0,44+0,48)*2,125</t>
  </si>
  <si>
    <t>5,96*0,3</t>
  </si>
  <si>
    <t>234</t>
  </si>
  <si>
    <t>766416234</t>
  </si>
  <si>
    <t>Montáž obložení stěn plochy přes 5 m2 panely dýhovanými do 0,60 m2 lepením v celé ploše</t>
  </si>
  <si>
    <t>1664554880</t>
  </si>
  <si>
    <t>235</t>
  </si>
  <si>
    <t>611512421</t>
  </si>
  <si>
    <t>parketa 15x200x1200 3vrstvá-3 lamelová- nášlap dub 4mm classic</t>
  </si>
  <si>
    <t>-1047908313</t>
  </si>
  <si>
    <t>19,035*1,04</t>
  </si>
  <si>
    <t>236</t>
  </si>
  <si>
    <t>766660192</t>
  </si>
  <si>
    <t>Montáž dveřních křídel dřevěných nebo plastových otevíravých do obložkové zárubně z masivního dřeva s polodrážkou přes 800 mm jednokřídlových, šířky</t>
  </si>
  <si>
    <t>CS ÚRS 2016 02</t>
  </si>
  <si>
    <t>986792885</t>
  </si>
  <si>
    <t>237</t>
  </si>
  <si>
    <t>611602261</t>
  </si>
  <si>
    <t>dveře dřevěné vnitřní plné 1křídlové 80x215 cm,rám dřevo masiv tl. 45mm,3 kazetovéh výplně, okopová lišta z obou stran nerez plech  tl.0,8mm,kování nerez, klika - klika,obdelníkový štítek pro cylindrickou vložku, nátěr slonový kost,dveře 6202/L</t>
  </si>
  <si>
    <t>993918657</t>
  </si>
  <si>
    <t>238</t>
  </si>
  <si>
    <t>611602262</t>
  </si>
  <si>
    <t>dveře dřevěné vnitřní plné 1křídlové 80x215 cm,rám dřevo masiv tl. 45mm,3 kazetovéh výplně, okopová lišta z obou stran nerez plech  tl.0,8mm,kování nerez, klika - klika,obdelníkový štítek pro cylindrickou vložku, nátěr slonový kost,dveře 6206/P</t>
  </si>
  <si>
    <t>1932256695</t>
  </si>
  <si>
    <t>239</t>
  </si>
  <si>
    <t>766662811</t>
  </si>
  <si>
    <t>Demontáž dveřních konstrukcí prahů dveří jednokřídlových</t>
  </si>
  <si>
    <t>869281140</t>
  </si>
  <si>
    <t>240</t>
  </si>
  <si>
    <t>766663963</t>
  </si>
  <si>
    <t>Rekonstrukce dveří dřevěných výplňových 1křídlových,rekonstrukce zárubně, výměna,doplnění dílčích prvků, výměna a rekonstrukce kování,cylindrická vložka,odstranění nátěru,vysprávky,tmelení,přebroušení,2xpodkladní,2xvrchní nátěr,85x215 cm,dveře 6205/L</t>
  </si>
  <si>
    <t>-1039035375</t>
  </si>
  <si>
    <t>241</t>
  </si>
  <si>
    <t>766663964</t>
  </si>
  <si>
    <t>Rekonstrukce dveří dřevěných výplňových 2křídlových,rekonstrukce zárubně, výměna,doplnění dílčích prvků, výměna a rekonstrukce kování,cylindrická vložka,odstranění nátěru,vysprávky,tmelení,přebroušení,2xpodkladní,2xvrchní nátěr,128x238 cm,dveře 6201/D</t>
  </si>
  <si>
    <t>-1812371823</t>
  </si>
  <si>
    <t>242</t>
  </si>
  <si>
    <t>766663965</t>
  </si>
  <si>
    <t>Rekonstrukce dveří dřevěných výplňových 2křídlových,rekonstrukce zárubně, výměna,doplnění dílčích prvků, výměna a rekonstrukce kování,cylindrická vložka,odstranění nátěru,vysprávky,tmelení,přebroušení,2xpodkladní,2xvrchní nátěr,128x238 cm,dveře 6203/D</t>
  </si>
  <si>
    <t>1238190519</t>
  </si>
  <si>
    <t>243</t>
  </si>
  <si>
    <t>766663966</t>
  </si>
  <si>
    <t>Rekonstrukce dveří dřevěných výplňových 2křídlových,rekonstrukce zárubně, výměna,doplnění dílčích prvků,výměna skla,rekonstrukce kování cylindrická vložka,odstranění nátěru,vysprávky,tmelení,přebroušení,2xpodkladní,2xvrchní nátěr,128x238 cm,dveře 6204/D</t>
  </si>
  <si>
    <t>-847643552</t>
  </si>
  <si>
    <t>244</t>
  </si>
  <si>
    <t>766665923</t>
  </si>
  <si>
    <t>Montáž dveří kování kliky, rozety 1kř.</t>
  </si>
  <si>
    <t>-465760742</t>
  </si>
  <si>
    <t>245</t>
  </si>
  <si>
    <t>549146213</t>
  </si>
  <si>
    <t>kování dveřní nerez  madlo dl. 800 mm</t>
  </si>
  <si>
    <t>-389243228</t>
  </si>
  <si>
    <t>246</t>
  </si>
  <si>
    <t>766682111</t>
  </si>
  <si>
    <t>Montáž zárubní dřevěných, plastových nebo z lamina obložkových, pro dveře jednokřídlové, tloušťky stěny do 170 mm</t>
  </si>
  <si>
    <t>-1168691103</t>
  </si>
  <si>
    <t>247</t>
  </si>
  <si>
    <t>611822581</t>
  </si>
  <si>
    <t>zárubeň dřevěná obložková pro 1křídlové dveře 80x215x11 cm,hladká bez profilace, dřevo masiv, nátěr slonová kost,dveře 6202/L</t>
  </si>
  <si>
    <t>61155247</t>
  </si>
  <si>
    <t>248</t>
  </si>
  <si>
    <t>611822582</t>
  </si>
  <si>
    <t>zárubeň dřevěná obložková pro 1křídlové dveře 80x215x11 cm,hladká bez profilace, dřevo masiv, nátěr slonová kost,dveře  6206/P</t>
  </si>
  <si>
    <t>232368245</t>
  </si>
  <si>
    <t>249</t>
  </si>
  <si>
    <t>766691914</t>
  </si>
  <si>
    <t>Ostatní práce vyvěšení nebo zavěšení křídel s případným uložením a opětovným zavěšením po provedení stavebních změn dřevěných dveřních, plochy do 2 m2</t>
  </si>
  <si>
    <t>-1982996066</t>
  </si>
  <si>
    <t>250</t>
  </si>
  <si>
    <t>766692181</t>
  </si>
  <si>
    <t>Demontáž záclonových krytů povrchově upravených délky do 1,75 m</t>
  </si>
  <si>
    <t>-1812513386</t>
  </si>
  <si>
    <t>251</t>
  </si>
  <si>
    <t>766695212</t>
  </si>
  <si>
    <t>Montáž ostatních truhlářských konstrukcí prahů dveří jednokřídlových, šířky do 100 mm</t>
  </si>
  <si>
    <t>33036965</t>
  </si>
  <si>
    <t>252</t>
  </si>
  <si>
    <t>611871568</t>
  </si>
  <si>
    <t>prah dveřní dřevěný dubový tl 10 cm dl.82 cm š 10 cm</t>
  </si>
  <si>
    <t>-833972312</t>
  </si>
  <si>
    <t>253</t>
  </si>
  <si>
    <t>766695213</t>
  </si>
  <si>
    <t>Montáž ostatních truhlářských konstrukcí prahů dveří jednokřídlových, šířky přes 100 mm</t>
  </si>
  <si>
    <t>-808268598</t>
  </si>
  <si>
    <t>254</t>
  </si>
  <si>
    <t>611871611</t>
  </si>
  <si>
    <t>prah dveřní dřevěný dubový tl 2 cm dl.87 cm š 16 cm</t>
  </si>
  <si>
    <t>-382008111</t>
  </si>
  <si>
    <t>255</t>
  </si>
  <si>
    <t>766695233</t>
  </si>
  <si>
    <t>Montáž ostatních truhlářských konstrukcí prahů dveří dvoukřídlových, šířky přes 100 mm</t>
  </si>
  <si>
    <t>1390119880</t>
  </si>
  <si>
    <t>256</t>
  </si>
  <si>
    <t>611872211</t>
  </si>
  <si>
    <t>prah dveřní dřevěný dubový tl 4 cm dl.130 cm š 21 cm</t>
  </si>
  <si>
    <t>898032155</t>
  </si>
  <si>
    <t>257</t>
  </si>
  <si>
    <t>611872212</t>
  </si>
  <si>
    <t>prah dveřní dřevěný dubový tl 4 cm dl.130 cm š 20 cm</t>
  </si>
  <si>
    <t>970756306</t>
  </si>
  <si>
    <t>258</t>
  </si>
  <si>
    <t>611872611</t>
  </si>
  <si>
    <t>prah dveřní dřevěný dubový tl 4 cm dl.131 cm š 68 cm</t>
  </si>
  <si>
    <t>-1374783987</t>
  </si>
  <si>
    <t>259</t>
  </si>
  <si>
    <t>766699382</t>
  </si>
  <si>
    <t>Demontáž tabulí školních dvoudílných</t>
  </si>
  <si>
    <t>841767144</t>
  </si>
  <si>
    <t>260</t>
  </si>
  <si>
    <t>766821111</t>
  </si>
  <si>
    <t>Montáž nábytku vestavěného korpusu skříně policové jednokřídlové</t>
  </si>
  <si>
    <t>-2130506758</t>
  </si>
  <si>
    <t>261</t>
  </si>
  <si>
    <t>611872691</t>
  </si>
  <si>
    <t>korpus vestavěné skříně 490 x 621 mm, 1 police</t>
  </si>
  <si>
    <t>316526824</t>
  </si>
  <si>
    <t>262</t>
  </si>
  <si>
    <t>611872692</t>
  </si>
  <si>
    <t>korpus vestavěné skříně 490 x 771 mm, 2 police</t>
  </si>
  <si>
    <t>1066302118</t>
  </si>
  <si>
    <t>263</t>
  </si>
  <si>
    <t>611872693</t>
  </si>
  <si>
    <t>korpus vestavěné skříně 490 x 921 mm, 2 police</t>
  </si>
  <si>
    <t>-821006244</t>
  </si>
  <si>
    <t>264</t>
  </si>
  <si>
    <t>611872694</t>
  </si>
  <si>
    <t>korpus vestavěné skříně 490 x 1071 mm, 2 police</t>
  </si>
  <si>
    <t>-268228076</t>
  </si>
  <si>
    <t>265</t>
  </si>
  <si>
    <t>611872695</t>
  </si>
  <si>
    <t>korpus vestavěné skříně 490 x 1221 mm, 2 police</t>
  </si>
  <si>
    <t>1757251650</t>
  </si>
  <si>
    <t>266</t>
  </si>
  <si>
    <t>611872696</t>
  </si>
  <si>
    <t>korpus vestavěné skříně 490 x 1371 mm, 3 police</t>
  </si>
  <si>
    <t>-1438259489</t>
  </si>
  <si>
    <t>267</t>
  </si>
  <si>
    <t>766821141</t>
  </si>
  <si>
    <t>Montáž nábytku vestavěného dveří otvíravých</t>
  </si>
  <si>
    <t>2108328207</t>
  </si>
  <si>
    <t>268</t>
  </si>
  <si>
    <t>611872681</t>
  </si>
  <si>
    <t>dveře vestavěné skříně 490 x 541, překližka buk, podlahové lamely dub, kování, zámek, nátěr</t>
  </si>
  <si>
    <t>-656598184</t>
  </si>
  <si>
    <t>269</t>
  </si>
  <si>
    <t>611872682</t>
  </si>
  <si>
    <t>dveře vestavěné skříně 490 x 689, překližka buk, podlahové lamely dub, kování, zámek, nátěr</t>
  </si>
  <si>
    <t>1195907314</t>
  </si>
  <si>
    <t>270</t>
  </si>
  <si>
    <t>611872683</t>
  </si>
  <si>
    <t>dveře vestavěné skříně 490 x 841, překližka buk, podlahové lamely dub, kování, zámek, nátěr</t>
  </si>
  <si>
    <t>-1921241494</t>
  </si>
  <si>
    <t>271</t>
  </si>
  <si>
    <t>611872684</t>
  </si>
  <si>
    <t>dveře vestavěné skříně 490 x 991, překližka buk, podlahové lamely dub, kování, zámek, nátěr</t>
  </si>
  <si>
    <t>343280870</t>
  </si>
  <si>
    <t>272</t>
  </si>
  <si>
    <t>611872685</t>
  </si>
  <si>
    <t>dveře vestavěné skříně 490 x 1141, překližka buk, podlahové lamely dub, kování, zámek, nátěr</t>
  </si>
  <si>
    <t>1616551720</t>
  </si>
  <si>
    <t>273</t>
  </si>
  <si>
    <t>611872686</t>
  </si>
  <si>
    <t>dveře vestavěné skříně 600 x 1291, překližka buk, podlahové lamely dub, kování, zámek, nátěr</t>
  </si>
  <si>
    <t>-1103269638</t>
  </si>
  <si>
    <t>274</t>
  </si>
  <si>
    <t>766825821</t>
  </si>
  <si>
    <t>Demontáž nábytku vestavěného skříní dvoukřídlových</t>
  </si>
  <si>
    <t>-322283519</t>
  </si>
  <si>
    <t>275</t>
  </si>
  <si>
    <t>998766102</t>
  </si>
  <si>
    <t>Přesun hmot pro konstrukce truhlářské stanovený z hmotnosti přesunovaného materiálu vodorovná dopravní vzdálenost do 50 m v objektech výšky přes 6 do 12 m</t>
  </si>
  <si>
    <t>2130111456</t>
  </si>
  <si>
    <t>767</t>
  </si>
  <si>
    <t>Konstrukce zámečnické</t>
  </si>
  <si>
    <t>276</t>
  </si>
  <si>
    <t>767134831</t>
  </si>
  <si>
    <t>Demontáž stěn a příček z plechu oplechování stěn lamelami</t>
  </si>
  <si>
    <t>-537388449</t>
  </si>
  <si>
    <t>6,9*2,97</t>
  </si>
  <si>
    <t>-1,5*0,88</t>
  </si>
  <si>
    <t>-0,6*1,2</t>
  </si>
  <si>
    <t>10,2*2,97</t>
  </si>
  <si>
    <t>-0,475*2,97</t>
  </si>
  <si>
    <t>-1,6*2,12</t>
  </si>
  <si>
    <t>-1,65*2,18</t>
  </si>
  <si>
    <t>-0,86*1,8</t>
  </si>
  <si>
    <t>6,965*2,77</t>
  </si>
  <si>
    <t>-1,35*2,36</t>
  </si>
  <si>
    <t>9,5*2,77</t>
  </si>
  <si>
    <t>-1,32*2,37</t>
  </si>
  <si>
    <t>-1,61*2,38</t>
  </si>
  <si>
    <t>-1,1*2,125</t>
  </si>
  <si>
    <t>-1,39*1,25</t>
  </si>
  <si>
    <t>277</t>
  </si>
  <si>
    <t>767135831</t>
  </si>
  <si>
    <t>Demontáž stěn a příček z plechu roštu pro oplechování z lamel</t>
  </si>
  <si>
    <t>-2124864796</t>
  </si>
  <si>
    <t>278</t>
  </si>
  <si>
    <t>767161226</t>
  </si>
  <si>
    <t>Montáž zábradlí rovného z profilové oceli na ocelovou konstrukci, hmotnosti 1 m zábradlí do 20 kg</t>
  </si>
  <si>
    <t>-1993068614</t>
  </si>
  <si>
    <t>2,12*2</t>
  </si>
  <si>
    <t>0,68*1</t>
  </si>
  <si>
    <t>279</t>
  </si>
  <si>
    <t>553141352</t>
  </si>
  <si>
    <t>zábradlí ocelové, 2x konstrukčí díl s výplní, 1x konstrukční díl rampa, dvojité ocelové madlo, kotvení do podlahové konstrukce, povrchová úprava prášková barva bílá RAL, zábradlí 7202</t>
  </si>
  <si>
    <t>1126851148</t>
  </si>
  <si>
    <t>280</t>
  </si>
  <si>
    <t>553141353</t>
  </si>
  <si>
    <t>zábradlí ocelové, 1x konstrukční díl rampa, dvojité ocelové madlo, kotvení do podlahové konstrukce, povrchová úprava prášková barva bílá RAL, zábradlí 7204</t>
  </si>
  <si>
    <t>596706596</t>
  </si>
  <si>
    <t>281</t>
  </si>
  <si>
    <t>767165114</t>
  </si>
  <si>
    <t>Montáž zábradlí rovného madel z trubek nebo tenkostěnných profilů svařováním</t>
  </si>
  <si>
    <t>508002536</t>
  </si>
  <si>
    <t>0,95*2*3</t>
  </si>
  <si>
    <t>282</t>
  </si>
  <si>
    <t>553141351</t>
  </si>
  <si>
    <t>dvojité ocelové madlo do stěny, kotvení chemická kotva, povrchová úprava prášková barva bílá RAL, madlo 7203</t>
  </si>
  <si>
    <t>1138333647</t>
  </si>
  <si>
    <t>283</t>
  </si>
  <si>
    <t>767220510</t>
  </si>
  <si>
    <t>Montáž schodišťového zábradlí z profilové oceli na ocelovou konstrukci, hmotnosti 1 m zábradlí do 20 kg</t>
  </si>
  <si>
    <t>-1708952558</t>
  </si>
  <si>
    <t>5,635</t>
  </si>
  <si>
    <t>284</t>
  </si>
  <si>
    <t>553141354</t>
  </si>
  <si>
    <t>zábradlí ocelové schody podium, 10x konstrukční díl s výplní, kotvení do podlahové konstrukce, povrchová úprava prášková barva bílá RAL, zábradlí 7201</t>
  </si>
  <si>
    <t>-1339131276</t>
  </si>
  <si>
    <t>285</t>
  </si>
  <si>
    <t>767581801</t>
  </si>
  <si>
    <t>Demontáž podhledů kazet</t>
  </si>
  <si>
    <t>-1739351554</t>
  </si>
  <si>
    <t>9,59*7,025</t>
  </si>
  <si>
    <t>286</t>
  </si>
  <si>
    <t>767582800</t>
  </si>
  <si>
    <t>Demontáž podhledů roštů</t>
  </si>
  <si>
    <t>1142327096</t>
  </si>
  <si>
    <t>287</t>
  </si>
  <si>
    <t>767590129</t>
  </si>
  <si>
    <t>Montáž podlahových konstrukcí šroubováním, zdvojených podlah, nosného roštu, podlahových desek s podlahovou krytinou</t>
  </si>
  <si>
    <t>-446333754</t>
  </si>
  <si>
    <t>10,32*6,96</t>
  </si>
  <si>
    <t>1,46*0,08</t>
  </si>
  <si>
    <t>1,47*0,08</t>
  </si>
  <si>
    <t>1,45*0,08*2</t>
  </si>
  <si>
    <t>1,32*0,575</t>
  </si>
  <si>
    <t>-2,08*2,14</t>
  </si>
  <si>
    <t>-0,415*0,475</t>
  </si>
  <si>
    <t>-0,445*0,475</t>
  </si>
  <si>
    <t>7,025*9,59</t>
  </si>
  <si>
    <t>-2,785*1,5</t>
  </si>
  <si>
    <t>-2,785*0,64</t>
  </si>
  <si>
    <t>-0,5*0,34*2</t>
  </si>
  <si>
    <t>1,35*0,44</t>
  </si>
  <si>
    <t>1,32*0,56</t>
  </si>
  <si>
    <t>1,42*0,15</t>
  </si>
  <si>
    <t>1,42*0,155</t>
  </si>
  <si>
    <t>-2,645*0,64</t>
  </si>
  <si>
    <t>-2,645*1,5</t>
  </si>
  <si>
    <t>1,53*0,09</t>
  </si>
  <si>
    <t>1,53*0,06</t>
  </si>
  <si>
    <t>288</t>
  </si>
  <si>
    <t>553470795</t>
  </si>
  <si>
    <t xml:space="preserve">zdvojená podlaha, nosná konstrukce podlahy pozink nosníky vzájemně prošroubované, vertikální  ocelové vzpěry s rektifikací, dřevotřískové desky, spodní strana z pozinkovaného plechu, krytina povlaková přírodní linoleum, tl.2,5mm, odstín temná červená </t>
  </si>
  <si>
    <t>1461073309</t>
  </si>
  <si>
    <t>68,194*1,05</t>
  </si>
  <si>
    <t>54,126*1,05</t>
  </si>
  <si>
    <t>289</t>
  </si>
  <si>
    <t>553470796</t>
  </si>
  <si>
    <t>zdvojená podlaha, nosná konstrukce podlahy pozink nosníky vzájemně prošroubované, vertikální  ocelové vzpěry s rektifikací, dřevotřískové desky, spodní strana z pozinkovaného plechu, krytina povlaková přírodní linoleum, tl.2,5mm,odstín žluto zelený</t>
  </si>
  <si>
    <t>-685922096</t>
  </si>
  <si>
    <t>63,489*1,05</t>
  </si>
  <si>
    <t>290</t>
  </si>
  <si>
    <t>767590830</t>
  </si>
  <si>
    <t>Demontáž podlahových konstrukcí zdvojených podlah desek</t>
  </si>
  <si>
    <t>-1031305529</t>
  </si>
  <si>
    <t>6,96*10,32</t>
  </si>
  <si>
    <t>-0,475*0,415</t>
  </si>
  <si>
    <t>-0,475*0,445</t>
  </si>
  <si>
    <t>1,45*0,08</t>
  </si>
  <si>
    <t>1,46*0,18</t>
  </si>
  <si>
    <t>1,47*0,18</t>
  </si>
  <si>
    <t>1,45*0,18</t>
  </si>
  <si>
    <t>-1,31*1,21</t>
  </si>
  <si>
    <t>1,21*0,18*0,5*2</t>
  </si>
  <si>
    <t>1,43*0,12</t>
  </si>
  <si>
    <t>1,35*0,41</t>
  </si>
  <si>
    <t>(1,1+0,9)/2*0,415</t>
  </si>
  <si>
    <t>-1,61*1,38</t>
  </si>
  <si>
    <t>-0,5*0,34</t>
  </si>
  <si>
    <t>8,495*7,055</t>
  </si>
  <si>
    <t>-1,3*1,445</t>
  </si>
  <si>
    <t>1,53*0,3</t>
  </si>
  <si>
    <t>1,53*0,27</t>
  </si>
  <si>
    <t>291</t>
  </si>
  <si>
    <t>767590840</t>
  </si>
  <si>
    <t>Demontáž podlahových konstrukcí zdvojených podlah nosného roštu</t>
  </si>
  <si>
    <t>1271788982</t>
  </si>
  <si>
    <t>292</t>
  </si>
  <si>
    <t>767995113</t>
  </si>
  <si>
    <t>Montáž ostatních atypických zámečnických konstrukcí hmotnosti přes 10 do 20 kg</t>
  </si>
  <si>
    <t>kg</t>
  </si>
  <si>
    <t>688681754</t>
  </si>
  <si>
    <t>11,59</t>
  </si>
  <si>
    <t>293</t>
  </si>
  <si>
    <t>553141306</t>
  </si>
  <si>
    <t>Nájezdová rampa, nerez plech 1400x320 mm</t>
  </si>
  <si>
    <t>1618082183</t>
  </si>
  <si>
    <t>294</t>
  </si>
  <si>
    <t>998767102</t>
  </si>
  <si>
    <t>Přesun hmot pro zámečnické konstrukce stanovený z hmotnosti přesunovaného materiálu vodorovná dopravní vzdálenost do 50 m v objektech výšky přes 6 do 12 m</t>
  </si>
  <si>
    <t>-161574206</t>
  </si>
  <si>
    <t>775</t>
  </si>
  <si>
    <t>Podlahy skládané (parkety, vlysy, lamely aj.)</t>
  </si>
  <si>
    <t>295</t>
  </si>
  <si>
    <t>775413315</t>
  </si>
  <si>
    <t>Montáž podlahového soklíku nebo lišty obvodové (soklové) dřevěné bez základního nátěru soklíku ze dřeva tvrdého nebo měkkého, v přírodní barvě lepeného</t>
  </si>
  <si>
    <t>-391600067</t>
  </si>
  <si>
    <t>1,22+1,1+1,1+1,1+1,1+2,685+0,45+0,175+0,285+0,94+0,3+3,2+0,3+1,895</t>
  </si>
  <si>
    <t>0,96+0,29+1,52+0,29+1,3+0,29+1,52+0,29+1,1+0,25+1,52+0,25+1,1+0,28+1,53+0,28+0,07+0,62+5,62</t>
  </si>
  <si>
    <t>296</t>
  </si>
  <si>
    <t>775429121</t>
  </si>
  <si>
    <t>Montáž lišty přechodové (vyrovnávací) připevněné vruty</t>
  </si>
  <si>
    <t>1118219863</t>
  </si>
  <si>
    <t>1,3+1,3</t>
  </si>
  <si>
    <t>297</t>
  </si>
  <si>
    <t>775449123</t>
  </si>
  <si>
    <t>Montáž podlahové lišty ukončovací lepené</t>
  </si>
  <si>
    <t>575748779</t>
  </si>
  <si>
    <t>"malé podium"</t>
  </si>
  <si>
    <t>0,15+0,3+0,15+3,2+0,15+0,3+0,15</t>
  </si>
  <si>
    <t>"podium schody"</t>
  </si>
  <si>
    <t>1,58*5</t>
  </si>
  <si>
    <t>3,0*5</t>
  </si>
  <si>
    <t>0,55*10</t>
  </si>
  <si>
    <t>0,55*4</t>
  </si>
  <si>
    <t>0,67*1</t>
  </si>
  <si>
    <t>0,15*10</t>
  </si>
  <si>
    <t>298</t>
  </si>
  <si>
    <t>590541131</t>
  </si>
  <si>
    <t>profil ukončení vnější hrany ušlechtilá ocel V2A, šířka 3 mm, výška 15mm, délka 2500 mm</t>
  </si>
  <si>
    <t>-799914375</t>
  </si>
  <si>
    <t>44,17*1,04</t>
  </si>
  <si>
    <t>299</t>
  </si>
  <si>
    <t>775469113</t>
  </si>
  <si>
    <t>Montáž lišty schodové lepené</t>
  </si>
  <si>
    <t>-1092938647</t>
  </si>
  <si>
    <t>2,0+2,0+2,0+2,0</t>
  </si>
  <si>
    <t>0,85*10</t>
  </si>
  <si>
    <t>300</t>
  </si>
  <si>
    <t>590541461</t>
  </si>
  <si>
    <t>profil schodový protiskluzový s vlepenou protiskluznou nášlapnou plochou,  ušlechtilá ocel V2A, úzký profil 30 mm, výška 15mm, délka 2500 mm</t>
  </si>
  <si>
    <t>210381809</t>
  </si>
  <si>
    <t>25,0*1,04</t>
  </si>
  <si>
    <t>301</t>
  </si>
  <si>
    <t>590541408</t>
  </si>
  <si>
    <t xml:space="preserve">profil schodový protiskluzový , koncovka úzká </t>
  </si>
  <si>
    <t>2000321428</t>
  </si>
  <si>
    <t>302</t>
  </si>
  <si>
    <t>590541409</t>
  </si>
  <si>
    <t>profil schodový protiskluzový , samolepící páska úzká R 11</t>
  </si>
  <si>
    <t>1333668579</t>
  </si>
  <si>
    <t>303</t>
  </si>
  <si>
    <t>775511810</t>
  </si>
  <si>
    <t>Demontáž podlah vlysových s lištami přibíjených</t>
  </si>
  <si>
    <t>380554331</t>
  </si>
  <si>
    <t>304</t>
  </si>
  <si>
    <t>775541115</t>
  </si>
  <si>
    <t>Montáž podlah plovoucích z velkoplošných lamel dýhovaných a laminovaných bez podložky, spojovaných lepením v drážce šířka dílce přes 190 do 200 mm</t>
  </si>
  <si>
    <t>834093567</t>
  </si>
  <si>
    <t>"podlaha"</t>
  </si>
  <si>
    <t>6,9*5,0</t>
  </si>
  <si>
    <t>5,62*0,62</t>
  </si>
  <si>
    <t>-3,8*2,0</t>
  </si>
  <si>
    <t>"podium tabule"</t>
  </si>
  <si>
    <t>3,2*2,0</t>
  </si>
  <si>
    <t>2,0*0,3*2</t>
  </si>
  <si>
    <t>3,2*0,3</t>
  </si>
  <si>
    <t>0,3*0,15*2</t>
  </si>
  <si>
    <t>2,0*0,15*2*2</t>
  </si>
  <si>
    <t>1,58*1,1*4</t>
  </si>
  <si>
    <t>1,58*1,22</t>
  </si>
  <si>
    <t>3,0*1,1*4</t>
  </si>
  <si>
    <t>3,0*1,22</t>
  </si>
  <si>
    <t>0,85*0,55*9</t>
  </si>
  <si>
    <t>0,85*0,67</t>
  </si>
  <si>
    <t>1,58*0,3*5</t>
  </si>
  <si>
    <t>3,0*0,3*5</t>
  </si>
  <si>
    <t>0,85*0,15*10</t>
  </si>
  <si>
    <t>0,55*0,15*10</t>
  </si>
  <si>
    <t>0,55*0,15*5</t>
  </si>
  <si>
    <t>305</t>
  </si>
  <si>
    <t>187896722</t>
  </si>
  <si>
    <t>88,374*1,04</t>
  </si>
  <si>
    <t>306</t>
  </si>
  <si>
    <t>775541191</t>
  </si>
  <si>
    <t>Montáž podlah plovoucích z velkoplošných lamel dýhovaných a laminovaných Příplatek k cenám za lepení k podkladu</t>
  </si>
  <si>
    <t>-79883881</t>
  </si>
  <si>
    <t>307</t>
  </si>
  <si>
    <t>775591412</t>
  </si>
  <si>
    <t xml:space="preserve">Podlahy dřevěné, nátěr zátěžovým rostliným olejem </t>
  </si>
  <si>
    <t>1632456452</t>
  </si>
  <si>
    <t>88,374</t>
  </si>
  <si>
    <t>"stěna"</t>
  </si>
  <si>
    <t>308</t>
  </si>
  <si>
    <t>775591413</t>
  </si>
  <si>
    <t xml:space="preserve">Podlahy dřevěné, nátěr tvrdým voskovým olejem </t>
  </si>
  <si>
    <t>-2125911910</t>
  </si>
  <si>
    <t>309</t>
  </si>
  <si>
    <t>998775102</t>
  </si>
  <si>
    <t>Přesun hmot pro podlahy skládané stanovený z hmotnosti přesunovaného materiálu vodorovná dopravní vzdálenost do 50 m v objektech výšky přes 6 do 12 m</t>
  </si>
  <si>
    <t>-639987987</t>
  </si>
  <si>
    <t>776</t>
  </si>
  <si>
    <t>Podlahy povlakové</t>
  </si>
  <si>
    <t>310</t>
  </si>
  <si>
    <t>776111311</t>
  </si>
  <si>
    <t>Příprava podkladu vysátí podlah</t>
  </si>
  <si>
    <t>1251873123</t>
  </si>
  <si>
    <t>311</t>
  </si>
  <si>
    <t>776121111</t>
  </si>
  <si>
    <t>Příprava podkladu penetrace vodou ředitelná na savý podklad (válečkováním) ředěná v poměru 1:3 podlah</t>
  </si>
  <si>
    <t>-1861355750</t>
  </si>
  <si>
    <t>312</t>
  </si>
  <si>
    <t>776141121</t>
  </si>
  <si>
    <t>Příprava podkladu vyrovnání samonivelační stěrkou podlah min.pevnosti 30 MPa, tloušťky do 3 mm</t>
  </si>
  <si>
    <t>-843551324</t>
  </si>
  <si>
    <t>313</t>
  </si>
  <si>
    <t>776201811</t>
  </si>
  <si>
    <t>Demontáž povlakových podlahovin lepených ručně bez podložky</t>
  </si>
  <si>
    <t>-1929306648</t>
  </si>
  <si>
    <t>314</t>
  </si>
  <si>
    <t>776251111</t>
  </si>
  <si>
    <t>Montáž podlahovin z přírodního linolea (marmolea) lepením standardním lepidlem z pásů standardních</t>
  </si>
  <si>
    <t>277921651</t>
  </si>
  <si>
    <t>2,08*1,5</t>
  </si>
  <si>
    <t>1,46*0,235</t>
  </si>
  <si>
    <t>1,47*0,22</t>
  </si>
  <si>
    <t>1,45*0,225*2</t>
  </si>
  <si>
    <t>7,0*5,2</t>
  </si>
  <si>
    <t>2,785*1,5</t>
  </si>
  <si>
    <t>1,42*0,21</t>
  </si>
  <si>
    <t>1,43*0,2</t>
  </si>
  <si>
    <t>2,645*1,5</t>
  </si>
  <si>
    <t>1,53*0,22</t>
  </si>
  <si>
    <t>1,53*0,24</t>
  </si>
  <si>
    <t>1,53*0,235</t>
  </si>
  <si>
    <t>315</t>
  </si>
  <si>
    <t>607561111</t>
  </si>
  <si>
    <t>krytina podlahová povlaková přírodní linoleum, role šířka 2 m, tl. 2,5 mm, barva odstín temná červená</t>
  </si>
  <si>
    <t>1629601545</t>
  </si>
  <si>
    <t>5,77*1,04</t>
  </si>
  <si>
    <t>6,725*1,04</t>
  </si>
  <si>
    <t>316</t>
  </si>
  <si>
    <t>607561112</t>
  </si>
  <si>
    <t>krytina podlahová povlaková přírodní linoleum, role šířka 2 m, tl. 2,5 mm, odstín zelenošedý</t>
  </si>
  <si>
    <t>-962691248</t>
  </si>
  <si>
    <t>37,079*1,04</t>
  </si>
  <si>
    <t>317</t>
  </si>
  <si>
    <t>607561113</t>
  </si>
  <si>
    <t>krytina podlahová povlaková přírodní linoleum, role šířka 2 m, tl. 2,5 mm,odstín žluto zelený</t>
  </si>
  <si>
    <t>-584603659</t>
  </si>
  <si>
    <t>6,842*1,04</t>
  </si>
  <si>
    <t>318</t>
  </si>
  <si>
    <t>776421111</t>
  </si>
  <si>
    <t>Montáž lišt obvodových lepených</t>
  </si>
  <si>
    <t>919081934</t>
  </si>
  <si>
    <t>"lišta hliník"</t>
  </si>
  <si>
    <t>0,3+0,64+4,82+0,48+0,08+0,08+1,23+0,08+0,08+0,1+0,445+0,475+0,445+0,62+0,08+0,08+1,24+0,08+0,08+0,345</t>
  </si>
  <si>
    <t>3,11+2,99+0,86+0,575+1,32+0,575+2,89+0,415+0,475+0,415+2,675+1,5+0,64</t>
  </si>
  <si>
    <t>7,0+0,96+0,245+1,41+0,245+1,24+0,235+1,42+0,235+0,17+7,0+1,98+1,72</t>
  </si>
  <si>
    <t>2,83+0,44+1,35+0,44+2,83+0,57+0,15+0,15+1,26+0,155+0,155+0,7+0,5+0,34+0,5+1,17+0,12+0,12+1,28</t>
  </si>
  <si>
    <t>0,44+0,9+0,48+4,44+0,31+0,55+1,11+0,5+0,34+0,5+0,72+0,56+1,32+0,56+3,33+1,5+0,64</t>
  </si>
  <si>
    <t>0,3+0,64+3,6+0,15+0,33+0,09+0,09+1,42+0,06+0,06+1,37+0,06+0,06+0,785</t>
  </si>
  <si>
    <t>5,85+0,1+5,84+0,48+1,5+0,64</t>
  </si>
  <si>
    <t>"ukončení nerez"</t>
  </si>
  <si>
    <t>1,5+0,64</t>
  </si>
  <si>
    <t>1,46+1,47+1,45+1,45</t>
  </si>
  <si>
    <t>1,42+1,42+1,42</t>
  </si>
  <si>
    <t>1,53+1,53+1,53</t>
  </si>
  <si>
    <t>319</t>
  </si>
  <si>
    <t>283421705</t>
  </si>
  <si>
    <t xml:space="preserve">Hliníková podlahová lišta 90/8 SF Stříbrná 80 mm </t>
  </si>
  <si>
    <t>1450388460</t>
  </si>
  <si>
    <t>131,865*1,04</t>
  </si>
  <si>
    <t>320</t>
  </si>
  <si>
    <t>283421706</t>
  </si>
  <si>
    <t>Hliníková podlahová lišta 90/8 SF - vnější roh</t>
  </si>
  <si>
    <t>-275946156</t>
  </si>
  <si>
    <t>321</t>
  </si>
  <si>
    <t>283421707</t>
  </si>
  <si>
    <t>Hliníková podlahová lišta 90/8 SF - vnitřní roh</t>
  </si>
  <si>
    <t>-1852877775</t>
  </si>
  <si>
    <t>322</t>
  </si>
  <si>
    <t>283421708</t>
  </si>
  <si>
    <t>Hliníková podlahová lišta 90/8 SF - spojka</t>
  </si>
  <si>
    <t>1986021450</t>
  </si>
  <si>
    <t>323</t>
  </si>
  <si>
    <t>283421709</t>
  </si>
  <si>
    <t>Hliníková podlahová lišta 90/8 SF - ukončení</t>
  </si>
  <si>
    <t>1336329994</t>
  </si>
  <si>
    <t>324</t>
  </si>
  <si>
    <t>590541205</t>
  </si>
  <si>
    <t>profil ukončovací pro vnější hrany, nerez ocel, E30 výška 3 mm</t>
  </si>
  <si>
    <t>-888340871</t>
  </si>
  <si>
    <t>7,97*1,04</t>
  </si>
  <si>
    <t>6,4*1,04</t>
  </si>
  <si>
    <t>6,73*1,04</t>
  </si>
  <si>
    <t>325</t>
  </si>
  <si>
    <t>776421311</t>
  </si>
  <si>
    <t>Montáž lišt přechodových samolepících</t>
  </si>
  <si>
    <t>-456992967</t>
  </si>
  <si>
    <t>2,08+2,08</t>
  </si>
  <si>
    <t>1,28+1,28</t>
  </si>
  <si>
    <t>1,29+1,29</t>
  </si>
  <si>
    <t>2,785+2,785+1,29+1,29</t>
  </si>
  <si>
    <t>2,645+2,645+1,28+1,28</t>
  </si>
  <si>
    <t>326</t>
  </si>
  <si>
    <t>283421777</t>
  </si>
  <si>
    <t>Přechodový profil - T - nerez</t>
  </si>
  <si>
    <t>-1163838885</t>
  </si>
  <si>
    <t>25,3*1,04</t>
  </si>
  <si>
    <t>327</t>
  </si>
  <si>
    <t>776991811</t>
  </si>
  <si>
    <t>Ostatní práce odstranění přibité kovové pásky ze spoje</t>
  </si>
  <si>
    <t>744648406</t>
  </si>
  <si>
    <t>1,31+1,31</t>
  </si>
  <si>
    <t>1,61+1,29+1,29</t>
  </si>
  <si>
    <t>1,3+1,3+1,28</t>
  </si>
  <si>
    <t>328</t>
  </si>
  <si>
    <t>998776102</t>
  </si>
  <si>
    <t>Přesun hmot pro podlahy povlakové stanovený z hmotnosti přesunovaného materiálu vodorovná dopravní vzdálenost do 50 m v objektech výšky přes 6 do 12 m</t>
  </si>
  <si>
    <t>-503265411</t>
  </si>
  <si>
    <t>781</t>
  </si>
  <si>
    <t>Dokončovací práce - obklady</t>
  </si>
  <si>
    <t>329</t>
  </si>
  <si>
    <t>781474117</t>
  </si>
  <si>
    <t>Montáž obkladů vnitřních stěn z dlaždic keramických lepených flexibilním lepidlem režných nebo glazovaných hladkých přes 35 do 45 ks/m2</t>
  </si>
  <si>
    <t>1646193141</t>
  </si>
  <si>
    <t>330</t>
  </si>
  <si>
    <t>597610415</t>
  </si>
  <si>
    <t xml:space="preserve">obkládačky keramické, povrch matný hladký, barva šedá 15x15x0,6 cm </t>
  </si>
  <si>
    <t>1420126856</t>
  </si>
  <si>
    <t>10,914*1,05</t>
  </si>
  <si>
    <t>331</t>
  </si>
  <si>
    <t>781479191</t>
  </si>
  <si>
    <t>Montáž obkladů vnitřních stěn z dlaždic keramických Příplatek k cenám za plochu do 10 m2 jednotlivě</t>
  </si>
  <si>
    <t>497196275</t>
  </si>
  <si>
    <t>332</t>
  </si>
  <si>
    <t>781494511</t>
  </si>
  <si>
    <t>Ostatní prvky plastové profily ukončovací a dilatační lepené flexibilním lepidlem ukončovací</t>
  </si>
  <si>
    <t>-1121823561</t>
  </si>
  <si>
    <t>1,5+1,2+0,45+1,5</t>
  </si>
  <si>
    <t>0,62+1,2+1,5+1,5</t>
  </si>
  <si>
    <t>1,2+0,6+1,5+1,5</t>
  </si>
  <si>
    <t>1,5+1,5+1,03+1,03+0,53+0,53</t>
  </si>
  <si>
    <t>333</t>
  </si>
  <si>
    <t>781495111</t>
  </si>
  <si>
    <t>Ostatní prvky ostatní práce penetrace podkladu</t>
  </si>
  <si>
    <t>1376259178</t>
  </si>
  <si>
    <t>20,39*1,05</t>
  </si>
  <si>
    <t>334</t>
  </si>
  <si>
    <t>998781102</t>
  </si>
  <si>
    <t>Přesun hmot pro obklady keramické stanovený z hmotnosti přesunovaného materiálu vodorovná dopravní vzdálenost do 50 m v objektech výšky přes 6 do 12 m</t>
  </si>
  <si>
    <t>-1314868065</t>
  </si>
  <si>
    <t>783</t>
  </si>
  <si>
    <t>Dokončovací práce - nátěry</t>
  </si>
  <si>
    <t>335</t>
  </si>
  <si>
    <t>783301303</t>
  </si>
  <si>
    <t>Příprava podkladu zámečnických konstrukcí před provedením nátěru odrezivění odrezovačem bezoplachovým</t>
  </si>
  <si>
    <t>40323442</t>
  </si>
  <si>
    <t>"kryt vzt"</t>
  </si>
  <si>
    <t>336</t>
  </si>
  <si>
    <t>783301313</t>
  </si>
  <si>
    <t>Příprava podkladu zámečnických konstrukcí před provedením nátěru odmaštění odmašťovačem ředidlovým</t>
  </si>
  <si>
    <t>464619255</t>
  </si>
  <si>
    <t>337</t>
  </si>
  <si>
    <t>783314101</t>
  </si>
  <si>
    <t>Základní nátěr zámečnických konstrukcí jednonásobný syntetický</t>
  </si>
  <si>
    <t>-680873019</t>
  </si>
  <si>
    <t>338</t>
  </si>
  <si>
    <t>783314201</t>
  </si>
  <si>
    <t>Základní antikorozní nátěr zámečnických konstrukcí jednonásobný syntetický standardní</t>
  </si>
  <si>
    <t>-1805626710</t>
  </si>
  <si>
    <t>339</t>
  </si>
  <si>
    <t>783317101</t>
  </si>
  <si>
    <t>Krycí nátěr (email) zámečnických konstrukcí jednonásobný syntetický standardní</t>
  </si>
  <si>
    <t>154051184</t>
  </si>
  <si>
    <t>0,34*0,42*2*2</t>
  </si>
  <si>
    <t>340</t>
  </si>
  <si>
    <t>783601341</t>
  </si>
  <si>
    <t>Příprava podkladu otopných těles před provedením nátěrů litinových odrezivěním bezoplachovým</t>
  </si>
  <si>
    <t>1197889277</t>
  </si>
  <si>
    <t>341</t>
  </si>
  <si>
    <t>783601711</t>
  </si>
  <si>
    <t>Příprava podkladu armatur a kovových potrubí před provedením nátěru potrubí do DN 50 mm odrezivěním, odrezovačem bezoplachovým</t>
  </si>
  <si>
    <t>1657023236</t>
  </si>
  <si>
    <t>342</t>
  </si>
  <si>
    <t>783606823</t>
  </si>
  <si>
    <t>Odstranění nátěrů z otopných těles litinových odstraňovačem nátěrů s obroušením</t>
  </si>
  <si>
    <t>-1359201168</t>
  </si>
  <si>
    <t>343</t>
  </si>
  <si>
    <t>783606861</t>
  </si>
  <si>
    <t>Odstranění nátěrů z armatur a kovových potrubí potrubí do DN 50 mm obroušením</t>
  </si>
  <si>
    <t>41379303</t>
  </si>
  <si>
    <t>344</t>
  </si>
  <si>
    <t>783606863</t>
  </si>
  <si>
    <t>Odstranění nátěrů z armatur a kovových potrubí potrubí do DN 50 mm odstraňovačem nátěrů</t>
  </si>
  <si>
    <t>1085386527</t>
  </si>
  <si>
    <t>345</t>
  </si>
  <si>
    <t>783614141</t>
  </si>
  <si>
    <t>Základní nátěr otopných těles jednonásobný litinových syntetický</t>
  </si>
  <si>
    <t>-1147896027</t>
  </si>
  <si>
    <t>57,375+57,375</t>
  </si>
  <si>
    <t>346</t>
  </si>
  <si>
    <t>783614551</t>
  </si>
  <si>
    <t>Základní nátěr armatur a kovových potrubí jednonásobný potrubí do DN 50 mm syntetický</t>
  </si>
  <si>
    <t>535630694</t>
  </si>
  <si>
    <t>347</t>
  </si>
  <si>
    <t>783614651</t>
  </si>
  <si>
    <t>Základní antikorozní nátěr armatur a kovových potrubí jednonásobný potrubí do DN 50 mm syntetický standardní</t>
  </si>
  <si>
    <t>1166079970</t>
  </si>
  <si>
    <t>348</t>
  </si>
  <si>
    <t>783617147</t>
  </si>
  <si>
    <t>Krycí nátěr (email) otopných těles litinových dvojnásobný syntetický</t>
  </si>
  <si>
    <t>-93959234</t>
  </si>
  <si>
    <t>349</t>
  </si>
  <si>
    <t>783617611</t>
  </si>
  <si>
    <t>Krycí nátěr (email) armatur a kovových potrubí potrubí do DN 50 mm dvojnásobný syntetický standardní</t>
  </si>
  <si>
    <t>748159614</t>
  </si>
  <si>
    <t>784</t>
  </si>
  <si>
    <t>Dokončovací práce - malby a tapety</t>
  </si>
  <si>
    <t>350</t>
  </si>
  <si>
    <t>784111031</t>
  </si>
  <si>
    <t>Omytí podkladu v místnostech výšky do 3,80 m</t>
  </si>
  <si>
    <t>517683175</t>
  </si>
  <si>
    <t>"strop"</t>
  </si>
  <si>
    <t>"stěny"</t>
  </si>
  <si>
    <t>-1,6*2,52+4,0</t>
  </si>
  <si>
    <t>351</t>
  </si>
  <si>
    <t>784121003</t>
  </si>
  <si>
    <t>Oškrabání malby v místnostech výšky přes 3,80 do 5,00 m</t>
  </si>
  <si>
    <t>1380840477</t>
  </si>
  <si>
    <t>352</t>
  </si>
  <si>
    <t>784121011</t>
  </si>
  <si>
    <t>Rozmývání podkladu po oškrabání malby v místnostech výšky do 3,80 m</t>
  </si>
  <si>
    <t>256486710</t>
  </si>
  <si>
    <t>353</t>
  </si>
  <si>
    <t>784121013</t>
  </si>
  <si>
    <t>Rozmývání podkladu po oškrabání malby v místnostech výšky přes 3,80 do 5,00 m</t>
  </si>
  <si>
    <t>1916836915</t>
  </si>
  <si>
    <t>354</t>
  </si>
  <si>
    <t>784211101</t>
  </si>
  <si>
    <t>Malby z malířských směsí otěruvzdorných za mokra dvojnásobné, bílé za mokra otěruvzdorné výborně v místnostech výšky do 3,80 m</t>
  </si>
  <si>
    <t>-22715146</t>
  </si>
  <si>
    <t>(0,415+4,74+6,96+4,74+0,445)*3,5</t>
  </si>
  <si>
    <t>(5,2+7,0)*2*3,39</t>
  </si>
  <si>
    <t>(0,5+5,37+7,05+5,37+0,5)*3,41</t>
  </si>
  <si>
    <t>(0,5+3,88+7,05+3,88+0,5)*3,41</t>
  </si>
  <si>
    <t>(8,495+7,0)*2*3,41</t>
  </si>
  <si>
    <t>-1,53*2,62+4,0</t>
  </si>
  <si>
    <t>(6,9+10,7)*3,67</t>
  </si>
  <si>
    <t>1,7*0,2</t>
  </si>
  <si>
    <t>355</t>
  </si>
  <si>
    <t>784321061</t>
  </si>
  <si>
    <t>Malby akrylátové trojnásobné, bílé v místnostech výšky do 3,80 m</t>
  </si>
  <si>
    <t>-1743791229</t>
  </si>
  <si>
    <t>"míst 103 barva"</t>
  </si>
  <si>
    <t>5,105*3,96</t>
  </si>
  <si>
    <t>"míst 105 bílá"</t>
  </si>
  <si>
    <t>"míst 106 bílá"</t>
  </si>
  <si>
    <t>"míst 108 barva"</t>
  </si>
  <si>
    <t>"míst 109 bílá"</t>
  </si>
  <si>
    <t>356</t>
  </si>
  <si>
    <t>784321075</t>
  </si>
  <si>
    <t>Příplatek k cenám akrylátových trojnásobných maleb za barevnou malbu v odstínu sytém</t>
  </si>
  <si>
    <t>1057429626</t>
  </si>
  <si>
    <t>786</t>
  </si>
  <si>
    <t>Dokončovací práce - čalounické úpravy</t>
  </si>
  <si>
    <t>357</t>
  </si>
  <si>
    <t>786631161</t>
  </si>
  <si>
    <t>Montáž zatemňovacích rolet vnitřních s elektropohonem</t>
  </si>
  <si>
    <t>2120967274</t>
  </si>
  <si>
    <t>1,9*2,9*3</t>
  </si>
  <si>
    <t>1,7*2,5*12</t>
  </si>
  <si>
    <t>358</t>
  </si>
  <si>
    <t>553462021</t>
  </si>
  <si>
    <t>Textilní zatemňovací roleta s elektropohonem, vel. 178x367 cm, chránka s roletou nad nadpražím okna, vodící svislé lišty s těsnícími kartáčky, spodní konec rolety (těžítko) zakončen hliníkovým profilem s těsnícím molitanovým dorazem, šedá RAL 7012</t>
  </si>
  <si>
    <t>-1283148610</t>
  </si>
  <si>
    <t>359</t>
  </si>
  <si>
    <t>786631861</t>
  </si>
  <si>
    <t>Demontáž zatemňovacích rolet vnitřních s elektropohonem</t>
  </si>
  <si>
    <t>575298941</t>
  </si>
  <si>
    <t>360</t>
  </si>
  <si>
    <t>998786102</t>
  </si>
  <si>
    <t>Přesun hmot pro čalounické úpravy stanovený z hmotnosti přesunovaného materiálu vodorovná dopravní vzdálenost do 50 m v objektech výšky (hloubky) přes 6 do 12 m</t>
  </si>
  <si>
    <t>-162411549</t>
  </si>
  <si>
    <t>VRN</t>
  </si>
  <si>
    <t>Vedlejší rozpočtové náklady</t>
  </si>
  <si>
    <t>VRN1</t>
  </si>
  <si>
    <t>Průzkumné, geodetické a projektové práce</t>
  </si>
  <si>
    <t>361</t>
  </si>
  <si>
    <t>013254000</t>
  </si>
  <si>
    <t>1024</t>
  </si>
  <si>
    <t>780366325</t>
  </si>
  <si>
    <t>VRN3</t>
  </si>
  <si>
    <t>Zařízení staveniště</t>
  </si>
  <si>
    <t>362</t>
  </si>
  <si>
    <t>032002000</t>
  </si>
  <si>
    <t>Vybudování zařízení staveniště</t>
  </si>
  <si>
    <t>1329611951</t>
  </si>
  <si>
    <t>363</t>
  </si>
  <si>
    <t>032903000</t>
  </si>
  <si>
    <t>-8131315</t>
  </si>
  <si>
    <t>364</t>
  </si>
  <si>
    <t>039103000</t>
  </si>
  <si>
    <t>Odstranění zařízení staveniště</t>
  </si>
  <si>
    <t>937156089</t>
  </si>
  <si>
    <t>VRN9</t>
  </si>
  <si>
    <t>Ostatní náklady</t>
  </si>
  <si>
    <t>365</t>
  </si>
  <si>
    <t>091003001</t>
  </si>
  <si>
    <t>Předání a převzetí staveniště - náklady spojené s účastí zhotovitele na předání a převzetí staveniště</t>
  </si>
  <si>
    <t>-999488754</t>
  </si>
  <si>
    <t>366</t>
  </si>
  <si>
    <t>091104001</t>
  </si>
  <si>
    <t>Předání a převzetí díla - náklady zhotovitele, které vzniknou v souvislosti s povinnostmi zhotovitele při předání a převzetí díla</t>
  </si>
  <si>
    <t>-1603241151</t>
  </si>
  <si>
    <t>367</t>
  </si>
  <si>
    <t>091204001</t>
  </si>
  <si>
    <t>Pojištění dodavatele a pojištění díla - náklady spojené s povinným pojištěním dodavatele nebo stavebního díla v rozsahu návrhu smlouvy</t>
  </si>
  <si>
    <t>-908943945</t>
  </si>
  <si>
    <t>368</t>
  </si>
  <si>
    <t>091304001</t>
  </si>
  <si>
    <t>Bankovní záruky za řádné provedení díla - náklady zhotovitele spojené se zabezpečením a poskytnutím zajišťovacích bankovních záruk za řádné provedení díla, jak je zadavatel požaduje v návrhu smlouvy</t>
  </si>
  <si>
    <t>-2088033952</t>
  </si>
  <si>
    <t>369</t>
  </si>
  <si>
    <t>091404001</t>
  </si>
  <si>
    <t>Bankovní záruky za splnění záručních podmínek - Náklady zhotovitele spojené se zabezpečením a poskytnutím zajišťovacích bankovních záruk za splnění záručních podmínek, jak je zadavatel požaduje v návrhu smlouvy</t>
  </si>
  <si>
    <t>-1895323132</t>
  </si>
  <si>
    <t>370</t>
  </si>
  <si>
    <t>091504001</t>
  </si>
  <si>
    <t>Propagace, Dodávka a montáž celobarevného informačního plakátu k označení staveniště, materiál pro venkovní prostředí, velikost min. A3. Grafický podklad pro výrobu plakátu předá objednatel zhotoviteli před předáním staveniště</t>
  </si>
  <si>
    <t>-1113403674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</si>
  <si>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</si>
  <si>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</si>
  <si>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</si>
  <si>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</si>
  <si>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</si>
  <si>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</si>
  <si>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</si>
  <si>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</si>
  <si>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</si>
  <si>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</si>
  <si>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</si>
  <si>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</si>
  <si>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</si>
  <si>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</si>
  <si>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</si>
  <si>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</si>
  <si>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</si>
  <si>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</si>
  <si>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</si>
  <si>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</si>
  <si>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</si>
  <si>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</si>
  <si>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</si>
  <si>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</si>
  <si>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</si>
  <si>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</si>
  <si>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</si>
  <si>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</si>
  <si>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</si>
  <si>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</si>
  <si>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</si>
  <si>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</si>
  <si>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</si>
  <si>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</si>
  <si>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</si>
  <si>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</si>
  <si>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</si>
  <si>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</si>
  <si>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</si>
  <si>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</si>
  <si>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</si>
  <si>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</si>
  <si>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</si>
  <si>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</si>
  <si>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</si>
  <si>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</si>
  <si>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</si>
  <si>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</si>
  <si>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</si>
  <si>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</si>
  <si>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</si>
  <si>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</si>
  <si>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</si>
  <si>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</si>
  <si>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</si>
  <si>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</si>
  <si>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</si>
  <si>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</si>
  <si>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</si>
  <si>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</si>
  <si>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</si>
  <si>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</si>
  <si>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</si>
  <si>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</si>
  <si>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</si>
  <si>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</si>
  <si>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</si>
  <si>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</si>
  <si>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</si>
  <si>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</si>
  <si>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</si>
  <si>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</si>
  <si>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</si>
  <si>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</si>
  <si>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</si>
  <si>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</si>
  <si>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</si>
  <si>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</si>
  <si>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</si>
  <si>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</si>
  <si>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</si>
  <si>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</si>
  <si>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</si>
  <si>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</si>
  <si>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</si>
  <si>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</si>
  <si>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</si>
  <si>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</si>
  <si>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</si>
  <si>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</si>
  <si>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</si>
  <si>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</si>
  <si>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</si>
  <si>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</si>
  <si>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</si>
  <si>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</si>
  <si>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</si>
  <si>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</si>
  <si>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</si>
  <si>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</si>
  <si>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</si>
  <si>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</si>
  <si>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</si>
  <si>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</si>
  <si>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</si>
  <si>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</si>
  <si>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</si>
  <si>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</si>
  <si>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</si>
  <si>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</si>
  <si>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</si>
  <si>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</si>
  <si>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</si>
  <si>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</si>
  <si>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</si>
  <si>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</si>
  <si>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</si>
  <si>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</si>
  <si>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</si>
  <si>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</si>
  <si>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</si>
  <si>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</si>
  <si>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</si>
  <si>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</si>
  <si>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</si>
  <si>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</si>
  <si>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</si>
  <si>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</si>
  <si>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</si>
  <si>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</si>
  <si>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</si>
  <si>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</si>
  <si>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</si>
  <si>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</si>
  <si>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</si>
  <si>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</si>
  <si>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</si>
  <si>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</si>
  <si>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</si>
  <si>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</si>
  <si>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</si>
  <si>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</si>
  <si>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</si>
  <si>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</si>
  <si>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</si>
  <si>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</si>
  <si>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</si>
  <si>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</si>
  <si>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</si>
  <si>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</si>
  <si>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</si>
  <si>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</si>
  <si>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</si>
  <si>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</si>
  <si>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</si>
  <si>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</si>
  <si>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</si>
  <si>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</si>
  <si>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</si>
  <si>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</si>
  <si>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</si>
  <si>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</si>
  <si>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</si>
  <si>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</si>
  <si>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</si>
  <si>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</si>
  <si>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</si>
  <si>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</si>
  <si>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</si>
  <si>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</si>
  <si>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</si>
  <si>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</si>
  <si>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</si>
  <si>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</si>
  <si>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</si>
  <si>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</si>
  <si>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</si>
  <si>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</si>
  <si>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</si>
  <si>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</si>
  <si>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</si>
  <si>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</si>
  <si>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SKS,  v OA Chrudim- rekonstrukce počítačových učeben</t>
  </si>
  <si>
    <t>Rekapitulace rozpočtu</t>
  </si>
  <si>
    <t>HLAVA III.</t>
  </si>
  <si>
    <t>Základní rozpočtové náklady</t>
  </si>
  <si>
    <t>Dodávky a materiál celkem</t>
  </si>
  <si>
    <t>Montáže celkem</t>
  </si>
  <si>
    <t>Spotřební materiál</t>
  </si>
  <si>
    <t>Zkušební provoz, Zaškolení obsluhy, PD skut. stavu</t>
  </si>
  <si>
    <t>Celkem</t>
  </si>
  <si>
    <t>HLAVA XI.</t>
  </si>
  <si>
    <t>Náklady hrazené z provozních prostředků</t>
  </si>
  <si>
    <t>Revize</t>
  </si>
  <si>
    <t>Celkem bez DPH</t>
  </si>
  <si>
    <t>Daň z přidané hodnoty</t>
  </si>
  <si>
    <t>%</t>
  </si>
  <si>
    <t>DPH celkem</t>
  </si>
  <si>
    <t>Celkem s DPH</t>
  </si>
  <si>
    <t>Rozpočet</t>
  </si>
  <si>
    <t>Dodávka ostatních zařízení a materiálu</t>
  </si>
  <si>
    <t>Číslo položky</t>
  </si>
  <si>
    <t>Popis položky</t>
  </si>
  <si>
    <t>Počet</t>
  </si>
  <si>
    <t>Jedn. cena</t>
  </si>
  <si>
    <t>PC002200</t>
  </si>
  <si>
    <t>Hmoždinka  HM 8</t>
  </si>
  <si>
    <t>ks</t>
  </si>
  <si>
    <t>PC001490</t>
  </si>
  <si>
    <t>Lišta vkládací LV 18 * 13</t>
  </si>
  <si>
    <t>PC001510</t>
  </si>
  <si>
    <t>Lišta vkládací LV 40 * 15</t>
  </si>
  <si>
    <t>PC001520</t>
  </si>
  <si>
    <t>Lišta vkládací LV 40 * 40</t>
  </si>
  <si>
    <t>PC001530</t>
  </si>
  <si>
    <t>Lišta vkládací LV 60 * 40</t>
  </si>
  <si>
    <t>PC236180</t>
  </si>
  <si>
    <t>OPT vana 19 "</t>
  </si>
  <si>
    <t>PC000942</t>
  </si>
  <si>
    <t>Optický kabel 8 vláken 8* 9/125 um SM Universální</t>
  </si>
  <si>
    <t>PK 110/70</t>
  </si>
  <si>
    <t>Parapetní kanál PK 110/70</t>
  </si>
  <si>
    <t>PK 140/70</t>
  </si>
  <si>
    <t>Parapetní kanál PK 140/70</t>
  </si>
  <si>
    <t>PK 170/70</t>
  </si>
  <si>
    <t>Parapetní kanál PK 170/70</t>
  </si>
  <si>
    <t>PC009100</t>
  </si>
  <si>
    <t>Protipožární ucpávková pěna pro vodo - a plynotěsné ucpávky jednotlivých kabelů, kabelových svazků a plastových trub malých rozměrů</t>
  </si>
  <si>
    <t>ka</t>
  </si>
  <si>
    <t>PC001360</t>
  </si>
  <si>
    <t>Štítek označovací PVC</t>
  </si>
  <si>
    <t>PC001720</t>
  </si>
  <si>
    <t>Ohebná elektroinstalační trubka PVC 22,9mm pod omítku, mechanická odolnost 320N/5cm, světlě šedá, nárazuvzdorná, samozhášlivá</t>
  </si>
  <si>
    <t>PC001730</t>
  </si>
  <si>
    <t>Ohebná elektroinstalační trubka PVC 28,4mm pod omítku, mechanická odolnost 320N/5cm, světlě šedá, nárazuvzdorná, samozhášlivá</t>
  </si>
  <si>
    <t>PC236160</t>
  </si>
  <si>
    <t>Unifikovaný wifi přístupový bod 802.11 a/ac, b/g/n</t>
  </si>
  <si>
    <t>přenosová rychlost je až 1200 MB/s, frekvenční rozsah 2,4/5 GHz</t>
  </si>
  <si>
    <t>PC236150</t>
  </si>
  <si>
    <t>Wireless LAN Controller</t>
  </si>
  <si>
    <t xml:space="preserve">podpora správy 8 přístupových bodů, navýšení až na 64 bodů,
podpora autentizaci přes AD, LDAP a RADIUS
Přenosové rychlosti pro HUB/Switch [Mb/s]: 1 000,
Rozhraní: RJ-45, USB 2.0,
Počet portů RJ-45: 6,
Počet portů HUB/Switche: 6
</t>
  </si>
  <si>
    <t>Trojzásuvka SKS 3xRJ45  6. kat</t>
  </si>
  <si>
    <t>DPH:</t>
  </si>
  <si>
    <t>Dodávka SKS</t>
  </si>
  <si>
    <t>lex-000760</t>
  </si>
  <si>
    <t>Rozvaděč 42U, 80x80, skleněné dveře</t>
  </si>
  <si>
    <t>lex-001145</t>
  </si>
  <si>
    <t>Datová zásuvka - 1 konektor kat 6 UTP, 1 montážní rám</t>
  </si>
  <si>
    <t>lex-001150</t>
  </si>
  <si>
    <t>Datová zásuvka - 2 konektory kat 6 UTP, 2 montážní rám</t>
  </si>
  <si>
    <t>lex-001050</t>
  </si>
  <si>
    <t>UTP Cat. 6  4x2x24 AWG, LSOH Box 305m</t>
  </si>
  <si>
    <t>lex-000285</t>
  </si>
  <si>
    <t>Montážní rámeček, protiprašná krytka, šedý</t>
  </si>
  <si>
    <t>lex-000835</t>
  </si>
  <si>
    <t>Nástěnný rozvaděč 12U, H:400 mm</t>
  </si>
  <si>
    <t>lex-000225</t>
  </si>
  <si>
    <t>Patchpanel 48 ports 2U, 2. generation</t>
  </si>
  <si>
    <t>lex-000955</t>
  </si>
  <si>
    <t>Ventilační jednotka, stoj/nást. rozvaděče, 2 ventil.</t>
  </si>
  <si>
    <t>Montáže dle ceníku C22M</t>
  </si>
  <si>
    <t>220 301022</t>
  </si>
  <si>
    <t>Elektroinstalační lišta L 40</t>
  </si>
  <si>
    <t>220 301023</t>
  </si>
  <si>
    <t>Elektroinstalační lišta L 70</t>
  </si>
  <si>
    <t>220 261622</t>
  </si>
  <si>
    <t>Osazení hmoždinky 8 mm cihla</t>
  </si>
  <si>
    <t>220 260503</t>
  </si>
  <si>
    <t>Trubka pancéřová pod omítkou 29 mm</t>
  </si>
  <si>
    <t>220 730001</t>
  </si>
  <si>
    <t>Montáž účastnické zásuvky</t>
  </si>
  <si>
    <t>220 260552</t>
  </si>
  <si>
    <t>Trubka PVC  pod omítkou 23 mm</t>
  </si>
  <si>
    <t>220 261661</t>
  </si>
  <si>
    <t>Značení trasy vedení</t>
  </si>
  <si>
    <t>Montáže dle ceníku C21M</t>
  </si>
  <si>
    <t>210 040701</t>
  </si>
  <si>
    <t>Zedn.práce vč.vysek.zazd.a očiš.-drážka do prů. 29mm</t>
  </si>
  <si>
    <t>Montáže ostatní</t>
  </si>
  <si>
    <t>PC002970</t>
  </si>
  <si>
    <t>Měření trasy + protokol</t>
  </si>
  <si>
    <t>PC018480</t>
  </si>
  <si>
    <t>Měření závěrečné-1vl (rozváděč-rozváděč)</t>
  </si>
  <si>
    <t>PC002870</t>
  </si>
  <si>
    <t>Montáž datového kabelu  UTP 4*2 v trubce, liště</t>
  </si>
  <si>
    <t>PC018460</t>
  </si>
  <si>
    <t>Montáž optického rozváděče</t>
  </si>
  <si>
    <t>PC002820</t>
  </si>
  <si>
    <t>Montáž skř. rozváděče 12 - 18U</t>
  </si>
  <si>
    <t>PC002800</t>
  </si>
  <si>
    <t>Montáž skř. rozváděče 42U</t>
  </si>
  <si>
    <t>PC002880</t>
  </si>
  <si>
    <t>Optika v trubce, liště</t>
  </si>
  <si>
    <t>PC002850</t>
  </si>
  <si>
    <t>PATCH Panelu</t>
  </si>
  <si>
    <t>PC018450</t>
  </si>
  <si>
    <t>Svaření vlákna v rozváděči</t>
  </si>
  <si>
    <t>PC002940</t>
  </si>
  <si>
    <t>Práce dle ceníku C46M</t>
  </si>
  <si>
    <t>460 680025/S1</t>
  </si>
  <si>
    <t>Průraz stropem</t>
  </si>
  <si>
    <t>460 680021</t>
  </si>
  <si>
    <t>Průraz zdivem, cihlová zeď, tloušťka 15 cm</t>
  </si>
  <si>
    <t>460 680022</t>
  </si>
  <si>
    <t>Průraz zdivem, cihlová zeď, tloušťka 30 cm</t>
  </si>
  <si>
    <t>SKS,  v OA Chrudim</t>
  </si>
  <si>
    <t>PC236270</t>
  </si>
  <si>
    <t>L2 switch pro kovergované sítě, 24x gigabit RJ-45 porty, 4x combo gigabitové RJ45/SFP, PoE napájení</t>
  </si>
  <si>
    <t xml:space="preserve">standardy IEEE 802.3af PoE a 802.3at PoE Plus, video IP telefony
celkový příkon 375 W, 30W na každý port
funkce L2 multicast, IGMP snooping, MVR, IP source guard, DHCP snooping, ARP inspection, CPU protection, IPv6, 802.3az (Green) </t>
  </si>
  <si>
    <t>PC236210</t>
  </si>
  <si>
    <t>Agregační 24-port 10GbE L2+ switch  s 10G odbočením pro sever</t>
  </si>
  <si>
    <t>24-port Datacenter 10G switch, 8x 10G metal + 12x 10G open SFP+ + 4x 10G combo (metal/SFP+), L2/3: podporující funkce static routing, policy route a VRRPZa provozu měnitelné napájecí a ventilátorové moduly, podpora IPv6 
příkon 100 - 240 V AC, 50/60 Hz</t>
  </si>
  <si>
    <t>PC236280</t>
  </si>
  <si>
    <t>Čidlo kvality vzduchu CO2 230V</t>
  </si>
  <si>
    <t>PC236290</t>
  </si>
  <si>
    <t>LED signalizace 12V</t>
  </si>
  <si>
    <t>PC236250</t>
  </si>
  <si>
    <t>Server 16GB DDR4, 2133MHz, 4 sloty HDD kapacita: 4 x 1 TB</t>
  </si>
  <si>
    <t>Provedení skříně: 1U
Kmitočet procesoru 3,4GHz, 4 jádra, 1 patice
Velikost operační paměti: 16GB DDR4, 2133MHz, 4 sloty
HDD kapacita: 4 x 1 TB, 7200 ot. SAS
4x Diskové pozice pro 3,5" disky HDD vyměnitelné za provozu (podporují 2,5" disky v 3,5" rámečcích)
Optická mechanika: DVD-RW
Rozhraní LAN (RJ-45)
Řadič: RAID (12 Gb / s, 6 Gb / s, 0, 1, 5, 6, 10, 50, 60, hardwarový)
Vstupy a výstupy: 2x RJ-45, 1x sériový port, 2x USB 2.0 přední, 2x USB 2.0 zadní, 1x VGA
10 Gigabit síťový adapter, port SFP+ VFA, slot PCI-Express 2.0, plně duplexní režim, podpora kontroly toku, funkce Wake-on-LAN ready, Jumbo Frames, Fiber Channel over Ethernet, Intelligent Offloads
Napájecí zdroj 2x 350W hot-plug (s možnosti výměny za chodu)
Operační systém kompatibilní s OS školy.</t>
  </si>
  <si>
    <t>Datová zásuvka  - 1 konektor kat 6 UTP, 1 montážní ráme</t>
  </si>
  <si>
    <t>Datová zásuvka  - 2 konektory kat 6 UTP, 2 montážní rám</t>
  </si>
  <si>
    <t>PC235850</t>
  </si>
  <si>
    <t>Optická vana 12 vl 19"</t>
  </si>
  <si>
    <t>lex-000845</t>
  </si>
  <si>
    <t>Rozvaděč 23U, H:600 mm</t>
  </si>
  <si>
    <t>220 260553</t>
  </si>
  <si>
    <t>Trubka PVC  pod omítkou 29 mm</t>
  </si>
  <si>
    <t>PC002840</t>
  </si>
  <si>
    <t>Montáž aktivních prvků</t>
  </si>
  <si>
    <t>PC236300</t>
  </si>
  <si>
    <t>Montáž čidla CO2 vč. opt. signalizace</t>
  </si>
  <si>
    <t>PC236190</t>
  </si>
  <si>
    <t>Montáž serveru</t>
  </si>
  <si>
    <t>Montáž skř. rozváděče 23U</t>
  </si>
  <si>
    <t>Dokumentace skutečného provedení - náklady na vyhotovení dokumentace skutečného provedení stavby v počtu dvou vyhotovení. Dokumentace bude vyhotovena v tištěné formě a digitání formě na datovém nosiči CD-Rom, textová část dokumetnace ve formátu PDF,výkresová část ve formátu PDF a DWG</t>
  </si>
  <si>
    <t>Měnit lze pouze buňky s modrým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</si>
  <si>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Vnitřní slaboproudé rozvody - 2. část strukturovaná kabeláž</t>
  </si>
  <si>
    <t>Vnitřní slaboproudé rozvody - 1. část učebny</t>
  </si>
  <si>
    <t>Provoz zařízení staveniště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</si>
</sst>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numFmt numFmtId="165" formatCode="dd\.mm\.yyyy"/>
    <numFmt numFmtId="166" formatCode="#,##0.00000"/>
    <numFmt numFmtId="167" formatCode="#,##0.000"/>
    <numFmt numFmtId="168" formatCode="#,##0.00\ &quot;Kč&quot;"/>
  </numFmts>
  <fonts count="5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b/>
      <i/>
      <sz val="12"/>
      <name val="Arial CE"/>
      <family val="2"/>
    </font>
    <font>
      <sz val="10"/>
      <name val="Arial CE"/>
      <family val="2"/>
    </font>
    <font>
      <sz val="8"/>
      <name val="Arial CE"/>
      <family val="2"/>
    </font>
    <font>
      <b/>
      <sz val="12"/>
      <name val="Arial CE"/>
      <family val="2"/>
    </font>
    <font>
      <sz val="11"/>
      <name val="Arial CE"/>
      <family val="2"/>
    </font>
    <font>
      <b/>
      <sz val="11"/>
      <name val="Arial CE"/>
      <family val="2"/>
    </font>
    <font>
      <sz val="9"/>
      <name val="Arial CE"/>
      <family val="2"/>
    </font>
    <font>
      <i/>
      <sz val="9"/>
      <name val="Arial CE"/>
      <family val="2"/>
    </font>
    <font>
      <b/>
      <sz val="10"/>
      <name val="Arial CE"/>
      <family val="2"/>
    </font>
    <font>
      <i/>
      <sz val="9"/>
      <color indexed="9"/>
      <name val="Arial CE"/>
      <family val="2"/>
    </font>
  </fonts>
  <fills count="9">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indexed="22"/>
        <bgColor indexed="64"/>
      </patternFill>
    </fill>
    <fill>
      <patternFill patternType="solid">
        <fgColor rgb="FFFFFFCC"/>
        <bgColor indexed="64"/>
      </patternFill>
    </fill>
    <fill>
      <patternFill patternType="solid">
        <fgColor rgb="FF99CCFF"/>
        <bgColor indexed="64"/>
      </patternFill>
    </fill>
    <fill>
      <patternFill patternType="solid">
        <fgColor rgb="FFC0C0C0"/>
        <bgColor indexed="64"/>
      </patternFill>
    </fill>
  </fills>
  <borders count="39">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right/>
      <top style="thin"/>
      <bottom style="mediu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50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3" borderId="0" xfId="0" applyFont="1" applyFill="1" applyBorder="1" applyAlignment="1">
      <alignment vertical="center"/>
    </xf>
    <xf numFmtId="0" fontId="4" fillId="3" borderId="8" xfId="0" applyFont="1" applyFill="1" applyBorder="1" applyAlignment="1">
      <alignment horizontal="left" vertical="center"/>
    </xf>
    <xf numFmtId="0" fontId="0" fillId="3" borderId="9" xfId="0" applyFont="1" applyFill="1" applyBorder="1" applyAlignment="1">
      <alignment vertical="center"/>
    </xf>
    <xf numFmtId="0" fontId="4" fillId="3" borderId="9" xfId="0" applyFont="1" applyFill="1" applyBorder="1" applyAlignment="1">
      <alignment horizontal="center" vertical="center"/>
    </xf>
    <xf numFmtId="0" fontId="0" fillId="3"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4" borderId="9" xfId="0" applyFont="1" applyFill="1" applyBorder="1" applyAlignment="1">
      <alignment vertical="center"/>
    </xf>
    <xf numFmtId="0" fontId="3" fillId="4"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0" fontId="5" fillId="0" borderId="0" xfId="0" applyFont="1" applyAlignment="1">
      <alignment horizontal="left" vertical="center"/>
    </xf>
    <xf numFmtId="0" fontId="0" fillId="0" borderId="0" xfId="0" applyAlignment="1" applyProtection="1">
      <alignment vertical="top"/>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28"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8"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14"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1" xfId="0" applyFont="1" applyBorder="1" applyAlignment="1" applyProtection="1">
      <alignment horizontal="left" vertical="center"/>
      <protection locked="0"/>
    </xf>
    <xf numFmtId="0" fontId="30" fillId="0" borderId="31" xfId="0" applyFont="1" applyBorder="1" applyAlignment="1" applyProtection="1">
      <alignment horizontal="center" vertical="center"/>
      <protection locked="0"/>
    </xf>
    <xf numFmtId="0" fontId="5" fillId="0" borderId="31"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28"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9" xfId="0" applyFont="1" applyBorder="1" applyAlignment="1" applyProtection="1">
      <alignment horizontal="left" vertical="center"/>
      <protection locked="0"/>
    </xf>
    <xf numFmtId="0" fontId="3" fillId="0" borderId="30"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0"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30" fillId="0" borderId="31"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1" xfId="0" applyBorder="1" applyAlignment="1" applyProtection="1">
      <alignment vertical="top"/>
      <protection locked="0"/>
    </xf>
    <xf numFmtId="0" fontId="30" fillId="0" borderId="31" xfId="0" applyFont="1" applyBorder="1" applyAlignment="1" applyProtection="1">
      <alignment horizontal="left"/>
      <protection locked="0"/>
    </xf>
    <xf numFmtId="0" fontId="5" fillId="0" borderId="31" xfId="0" applyFont="1" applyBorder="1" applyAlignment="1" applyProtection="1">
      <alignment/>
      <protection locked="0"/>
    </xf>
    <xf numFmtId="0" fontId="0" fillId="0" borderId="28" xfId="0" applyFont="1" applyBorder="1" applyAlignment="1" applyProtection="1">
      <alignment vertical="top"/>
      <protection locked="0"/>
    </xf>
    <xf numFmtId="0" fontId="0" fillId="0" borderId="29"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0" xfId="0" applyFont="1" applyBorder="1" applyAlignment="1" applyProtection="1">
      <alignment vertical="top"/>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xf numFmtId="0" fontId="0" fillId="0" borderId="0" xfId="0" applyAlignment="1">
      <alignment horizontal="left"/>
    </xf>
    <xf numFmtId="0" fontId="42" fillId="0" borderId="0" xfId="0" applyFont="1" applyAlignment="1">
      <alignment horizontal="centerContinuous"/>
    </xf>
    <xf numFmtId="0" fontId="0" fillId="0" borderId="0" xfId="0" applyAlignment="1">
      <alignment horizontal="centerContinuous"/>
    </xf>
    <xf numFmtId="0" fontId="43" fillId="0" borderId="0" xfId="0" applyFont="1" applyAlignment="1">
      <alignment horizontal="centerContinuous"/>
    </xf>
    <xf numFmtId="0" fontId="45" fillId="0" borderId="0" xfId="0" applyFont="1" applyFill="1"/>
    <xf numFmtId="0" fontId="0" fillId="0" borderId="0" xfId="0" applyFill="1"/>
    <xf numFmtId="168" fontId="0" fillId="0" borderId="0" xfId="0" applyNumberFormat="1" applyAlignment="1">
      <alignment horizontal="right"/>
    </xf>
    <xf numFmtId="0" fontId="0" fillId="0" borderId="33" xfId="0" applyBorder="1"/>
    <xf numFmtId="0" fontId="46" fillId="0" borderId="34" xfId="0" applyFont="1" applyBorder="1"/>
    <xf numFmtId="0" fontId="0" fillId="0" borderId="34" xfId="0" applyBorder="1"/>
    <xf numFmtId="168" fontId="46" fillId="0" borderId="34" xfId="0" applyNumberFormat="1" applyFont="1" applyBorder="1" applyAlignment="1">
      <alignment horizontal="right"/>
    </xf>
    <xf numFmtId="0" fontId="46" fillId="0" borderId="33" xfId="0" applyFont="1" applyBorder="1"/>
    <xf numFmtId="168" fontId="46" fillId="0" borderId="33" xfId="0" applyNumberFormat="1" applyFont="1" applyBorder="1" applyAlignment="1">
      <alignment horizontal="right"/>
    </xf>
    <xf numFmtId="0" fontId="46" fillId="0" borderId="31" xfId="0" applyFont="1" applyBorder="1"/>
    <xf numFmtId="0" fontId="0" fillId="0" borderId="31" xfId="0" applyBorder="1"/>
    <xf numFmtId="0" fontId="0" fillId="0" borderId="0" xfId="0" applyAlignment="1">
      <alignment horizontal="right"/>
    </xf>
    <xf numFmtId="168" fontId="42" fillId="0" borderId="0" xfId="0" applyNumberFormat="1" applyFont="1" applyAlignment="1">
      <alignment horizontal="right"/>
    </xf>
    <xf numFmtId="0" fontId="46" fillId="0" borderId="26" xfId="0" applyFont="1" applyBorder="1"/>
    <xf numFmtId="0" fontId="0" fillId="0" borderId="26" xfId="0" applyBorder="1"/>
    <xf numFmtId="168" fontId="46" fillId="0" borderId="26" xfId="0" applyNumberFormat="1" applyFont="1" applyBorder="1" applyAlignment="1">
      <alignment horizontal="right"/>
    </xf>
    <xf numFmtId="0" fontId="0" fillId="0" borderId="0" xfId="0" applyBorder="1"/>
    <xf numFmtId="0" fontId="46" fillId="0" borderId="0" xfId="0" applyFont="1" applyBorder="1"/>
    <xf numFmtId="168" fontId="46" fillId="0" borderId="0" xfId="0" applyNumberFormat="1" applyFont="1" applyBorder="1" applyAlignment="1">
      <alignment horizontal="right"/>
    </xf>
    <xf numFmtId="0" fontId="0" fillId="5" borderId="0" xfId="0" applyFill="1"/>
    <xf numFmtId="0" fontId="44" fillId="5" borderId="0" xfId="0" applyFont="1" applyFill="1"/>
    <xf numFmtId="0" fontId="47" fillId="0" borderId="31" xfId="0" applyFont="1" applyBorder="1"/>
    <xf numFmtId="0" fontId="47" fillId="0" borderId="31" xfId="0" applyFont="1" applyBorder="1" applyAlignment="1">
      <alignment horizontal="center"/>
    </xf>
    <xf numFmtId="0" fontId="47" fillId="0" borderId="31" xfId="0" applyFont="1" applyBorder="1" applyAlignment="1">
      <alignment horizontal="right"/>
    </xf>
    <xf numFmtId="49" fontId="47" fillId="0" borderId="0" xfId="0" applyNumberFormat="1" applyFont="1" applyAlignment="1">
      <alignment horizontal="left"/>
    </xf>
    <xf numFmtId="0" fontId="47" fillId="0" borderId="0" xfId="0" applyFont="1" applyAlignment="1">
      <alignment wrapText="1"/>
    </xf>
    <xf numFmtId="0" fontId="47" fillId="0" borderId="0" xfId="0" applyFont="1" applyAlignment="1">
      <alignment horizontal="right"/>
    </xf>
    <xf numFmtId="0" fontId="47" fillId="0" borderId="0" xfId="0" applyFont="1" applyAlignment="1">
      <alignment horizontal="center"/>
    </xf>
    <xf numFmtId="168" fontId="47" fillId="0" borderId="0" xfId="0" applyNumberFormat="1" applyFont="1" applyAlignment="1">
      <alignment horizontal="right"/>
    </xf>
    <xf numFmtId="0" fontId="48" fillId="0" borderId="0" xfId="0" applyFont="1" applyFill="1" applyAlignment="1">
      <alignment vertical="top" wrapText="1"/>
    </xf>
    <xf numFmtId="0" fontId="0" fillId="0" borderId="26" xfId="0" applyNumberFormat="1" applyBorder="1"/>
    <xf numFmtId="0" fontId="45" fillId="0" borderId="26" xfId="0" applyNumberFormat="1" applyFont="1" applyBorder="1"/>
    <xf numFmtId="168" fontId="46" fillId="5" borderId="26" xfId="0" applyNumberFormat="1" applyFont="1" applyFill="1" applyBorder="1" applyAlignment="1">
      <alignment horizontal="right"/>
    </xf>
    <xf numFmtId="0" fontId="46" fillId="0" borderId="0" xfId="0" applyFont="1" applyAlignment="1">
      <alignment horizontal="right"/>
    </xf>
    <xf numFmtId="0" fontId="46" fillId="0" borderId="0" xfId="0" applyFont="1"/>
    <xf numFmtId="0" fontId="49" fillId="0" borderId="0" xfId="0" applyFont="1" applyAlignment="1">
      <alignment horizontal="left"/>
    </xf>
    <xf numFmtId="0" fontId="49" fillId="0" borderId="0" xfId="0" applyNumberFormat="1" applyFont="1" applyAlignment="1">
      <alignment horizontal="right"/>
    </xf>
    <xf numFmtId="168" fontId="46" fillId="0" borderId="0" xfId="0" applyNumberFormat="1" applyFont="1" applyAlignment="1">
      <alignment horizontal="right"/>
    </xf>
    <xf numFmtId="0" fontId="48" fillId="0" borderId="0" xfId="0" applyFont="1" applyFill="1"/>
    <xf numFmtId="0" fontId="50" fillId="0" borderId="0" xfId="0" applyFont="1" applyFill="1"/>
    <xf numFmtId="0" fontId="47" fillId="0" borderId="0" xfId="0" applyFont="1" applyAlignment="1">
      <alignment vertical="top" wrapText="1"/>
    </xf>
    <xf numFmtId="0" fontId="48" fillId="0" borderId="0" xfId="0" applyFont="1" applyAlignment="1">
      <alignment vertical="top" wrapText="1"/>
    </xf>
    <xf numFmtId="0" fontId="47" fillId="0" borderId="0" xfId="0" applyFont="1" applyFill="1" applyAlignment="1">
      <alignment vertical="top" wrapText="1"/>
    </xf>
    <xf numFmtId="168" fontId="0" fillId="0" borderId="0" xfId="0" applyNumberFormat="1"/>
    <xf numFmtId="0" fontId="0" fillId="2" borderId="0" xfId="0" applyFill="1" applyProtection="1">
      <protection/>
    </xf>
    <xf numFmtId="0" fontId="32" fillId="2" borderId="0" xfId="20" applyFont="1" applyFill="1" applyAlignment="1" applyProtection="1">
      <alignment vertical="center"/>
      <protection/>
    </xf>
    <xf numFmtId="0" fontId="39" fillId="2" borderId="0" xfId="20" applyFill="1" applyProtection="1">
      <protection/>
    </xf>
    <xf numFmtId="0" fontId="0" fillId="0" borderId="0" xfId="0"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5"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3" xfId="0" applyFont="1" applyBorder="1" applyAlignment="1" applyProtection="1">
      <alignment vertical="center"/>
      <protection/>
    </xf>
    <xf numFmtId="0" fontId="0" fillId="0" borderId="3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right" vertical="center"/>
      <protection/>
    </xf>
    <xf numFmtId="0" fontId="4" fillId="4" borderId="9" xfId="0" applyFont="1" applyFill="1" applyBorder="1" applyAlignment="1" applyProtection="1">
      <alignment horizontal="center" vertical="center"/>
      <protection/>
    </xf>
    <xf numFmtId="4" fontId="4" fillId="4" borderId="9" xfId="0" applyNumberFormat="1" applyFont="1" applyFill="1" applyBorder="1" applyAlignment="1" applyProtection="1">
      <alignment vertical="center"/>
      <protection/>
    </xf>
    <xf numFmtId="0" fontId="0" fillId="4" borderId="36"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4" borderId="0" xfId="0" applyFont="1" applyFill="1" applyBorder="1" applyAlignment="1" applyProtection="1">
      <alignment horizontal="left" vertical="center"/>
      <protection/>
    </xf>
    <xf numFmtId="0" fontId="3" fillId="4" borderId="0" xfId="0" applyFont="1" applyFill="1" applyBorder="1" applyAlignment="1" applyProtection="1">
      <alignment horizontal="right" vertical="center"/>
      <protection/>
    </xf>
    <xf numFmtId="0" fontId="0" fillId="4"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4" xfId="0" applyFont="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3" fillId="4" borderId="18" xfId="0" applyFont="1" applyFill="1" applyBorder="1" applyAlignment="1" applyProtection="1">
      <alignment horizontal="center" vertical="center" wrapText="1"/>
      <protection/>
    </xf>
    <xf numFmtId="0" fontId="34" fillId="4" borderId="18" xfId="0" applyFont="1" applyFill="1" applyBorder="1" applyAlignment="1" applyProtection="1">
      <alignment horizontal="center" vertical="center" wrapText="1"/>
      <protection/>
    </xf>
    <xf numFmtId="0" fontId="3" fillId="4" borderId="19" xfId="0" applyFont="1" applyFill="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5" fillId="0" borderId="0" xfId="0" applyFont="1" applyAlignment="1" applyProtection="1">
      <alignment horizontal="left" vertical="center"/>
      <protection/>
    </xf>
    <xf numFmtId="4" fontId="25" fillId="0" borderId="0" xfId="0" applyNumberFormat="1" applyFont="1" applyAlignment="1" applyProtection="1">
      <alignment/>
      <protection/>
    </xf>
    <xf numFmtId="0" fontId="0" fillId="0" borderId="20" xfId="0" applyFont="1" applyBorder="1" applyAlignment="1" applyProtection="1">
      <alignment vertical="center"/>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pplyProtection="1">
      <alignment vertical="center"/>
      <protection/>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37" xfId="0" applyFont="1" applyBorder="1" applyAlignment="1" applyProtection="1">
      <alignment horizontal="center" vertical="center"/>
      <protection/>
    </xf>
    <xf numFmtId="49" fontId="0" fillId="0" borderId="37" xfId="0" applyNumberFormat="1" applyFont="1" applyBorder="1" applyAlignment="1" applyProtection="1">
      <alignment horizontal="left" vertical="center" wrapText="1"/>
      <protection/>
    </xf>
    <xf numFmtId="0" fontId="0" fillId="0" borderId="37" xfId="0" applyFont="1" applyBorder="1" applyAlignment="1" applyProtection="1">
      <alignment horizontal="left" vertical="center" wrapText="1"/>
      <protection/>
    </xf>
    <xf numFmtId="0" fontId="0" fillId="0" borderId="37" xfId="0" applyFont="1" applyBorder="1" applyAlignment="1" applyProtection="1">
      <alignment horizontal="center" vertical="center" wrapText="1"/>
      <protection/>
    </xf>
    <xf numFmtId="167" fontId="0" fillId="0" borderId="37" xfId="0" applyNumberFormat="1" applyFont="1" applyBorder="1" applyAlignment="1" applyProtection="1">
      <alignment vertical="center"/>
      <protection/>
    </xf>
    <xf numFmtId="4" fontId="0" fillId="0" borderId="37" xfId="0" applyNumberFormat="1" applyFont="1" applyBorder="1" applyAlignment="1" applyProtection="1">
      <alignment vertical="center"/>
      <protection/>
    </xf>
    <xf numFmtId="0" fontId="2" fillId="6" borderId="37"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7"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horizontal="left" vertical="center"/>
      <protection/>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38" fillId="0" borderId="37" xfId="0" applyFont="1" applyBorder="1" applyAlignment="1" applyProtection="1">
      <alignment horizontal="center" vertical="center"/>
      <protection/>
    </xf>
    <xf numFmtId="49" fontId="38" fillId="0" borderId="37" xfId="0" applyNumberFormat="1" applyFont="1" applyBorder="1" applyAlignment="1" applyProtection="1">
      <alignment horizontal="left" vertical="center" wrapText="1"/>
      <protection/>
    </xf>
    <xf numFmtId="0" fontId="38" fillId="0" borderId="37" xfId="0" applyFont="1" applyBorder="1" applyAlignment="1" applyProtection="1">
      <alignment horizontal="left" vertical="center" wrapText="1"/>
      <protection/>
    </xf>
    <xf numFmtId="0" fontId="38" fillId="0" borderId="37" xfId="0" applyFont="1" applyBorder="1" applyAlignment="1" applyProtection="1">
      <alignment horizontal="center" vertical="center" wrapText="1"/>
      <protection/>
    </xf>
    <xf numFmtId="167" fontId="38" fillId="0" borderId="37" xfId="0" applyNumberFormat="1" applyFont="1" applyBorder="1" applyAlignment="1" applyProtection="1">
      <alignment vertical="center"/>
      <protection/>
    </xf>
    <xf numFmtId="4" fontId="38" fillId="0" borderId="37" xfId="0" applyNumberFormat="1" applyFont="1" applyBorder="1" applyAlignment="1" applyProtection="1">
      <alignment vertical="center"/>
      <protection/>
    </xf>
    <xf numFmtId="0" fontId="38" fillId="0" borderId="4" xfId="0" applyFont="1" applyBorder="1" applyAlignment="1" applyProtection="1">
      <alignment vertical="center"/>
      <protection/>
    </xf>
    <xf numFmtId="0" fontId="38" fillId="6" borderId="37" xfId="0" applyFont="1" applyFill="1" applyBorder="1" applyAlignment="1" applyProtection="1">
      <alignment horizontal="left" vertical="center"/>
      <protection/>
    </xf>
    <xf numFmtId="0" fontId="38" fillId="0" borderId="0"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4" fontId="0" fillId="7" borderId="37" xfId="0" applyNumberFormat="1" applyFont="1" applyFill="1" applyBorder="1" applyAlignment="1" applyProtection="1">
      <alignment vertical="center"/>
      <protection locked="0"/>
    </xf>
    <xf numFmtId="4" fontId="38" fillId="7" borderId="37" xfId="0" applyNumberFormat="1" applyFont="1" applyFill="1" applyBorder="1" applyAlignment="1" applyProtection="1">
      <alignment vertical="center"/>
      <protection locked="0"/>
    </xf>
    <xf numFmtId="0" fontId="42" fillId="0" borderId="0" xfId="0" applyFont="1" applyAlignment="1" applyProtection="1">
      <alignment horizontal="centerContinuous"/>
      <protection/>
    </xf>
    <xf numFmtId="0" fontId="0" fillId="0" borderId="0" xfId="0" applyAlignment="1" applyProtection="1">
      <alignment horizontal="centerContinuous"/>
      <protection/>
    </xf>
    <xf numFmtId="0" fontId="43" fillId="0" borderId="0" xfId="0" applyFont="1" applyAlignment="1" applyProtection="1">
      <alignment horizontal="centerContinuous"/>
      <protection/>
    </xf>
    <xf numFmtId="0" fontId="45" fillId="0" borderId="0" xfId="0" applyFont="1" applyFill="1" applyProtection="1">
      <protection/>
    </xf>
    <xf numFmtId="0" fontId="0" fillId="0" borderId="0" xfId="0" applyFill="1" applyProtection="1">
      <protection/>
    </xf>
    <xf numFmtId="168" fontId="0" fillId="0" borderId="0" xfId="0" applyNumberFormat="1" applyAlignment="1" applyProtection="1">
      <alignment horizontal="right"/>
      <protection/>
    </xf>
    <xf numFmtId="0" fontId="0" fillId="0" borderId="33" xfId="0" applyBorder="1" applyProtection="1">
      <protection/>
    </xf>
    <xf numFmtId="0" fontId="46" fillId="0" borderId="34" xfId="0" applyFont="1" applyBorder="1" applyProtection="1">
      <protection/>
    </xf>
    <xf numFmtId="0" fontId="0" fillId="0" borderId="34" xfId="0" applyBorder="1" applyProtection="1">
      <protection/>
    </xf>
    <xf numFmtId="168" fontId="46" fillId="0" borderId="34" xfId="0" applyNumberFormat="1" applyFont="1" applyBorder="1" applyAlignment="1" applyProtection="1">
      <alignment horizontal="right"/>
      <protection/>
    </xf>
    <xf numFmtId="0" fontId="46" fillId="0" borderId="33" xfId="0" applyFont="1" applyBorder="1" applyProtection="1">
      <protection/>
    </xf>
    <xf numFmtId="168" fontId="46" fillId="0" borderId="33" xfId="0" applyNumberFormat="1" applyFont="1" applyBorder="1" applyAlignment="1" applyProtection="1">
      <alignment horizontal="right"/>
      <protection/>
    </xf>
    <xf numFmtId="0" fontId="46" fillId="0" borderId="31" xfId="0" applyFont="1" applyBorder="1" applyProtection="1">
      <protection/>
    </xf>
    <xf numFmtId="0" fontId="0" fillId="0" borderId="31" xfId="0" applyBorder="1" applyProtection="1">
      <protection/>
    </xf>
    <xf numFmtId="168" fontId="42" fillId="0" borderId="0" xfId="0" applyNumberFormat="1" applyFont="1" applyAlignment="1" applyProtection="1">
      <alignment horizontal="right"/>
      <protection/>
    </xf>
    <xf numFmtId="0" fontId="46" fillId="0" borderId="26" xfId="0" applyFont="1" applyBorder="1" applyProtection="1">
      <protection/>
    </xf>
    <xf numFmtId="0" fontId="0" fillId="0" borderId="26" xfId="0" applyBorder="1" applyProtection="1">
      <protection/>
    </xf>
    <xf numFmtId="168" fontId="46" fillId="0" borderId="26" xfId="0" applyNumberFormat="1" applyFont="1" applyBorder="1" applyAlignment="1" applyProtection="1">
      <alignment horizontal="right"/>
      <protection/>
    </xf>
    <xf numFmtId="0" fontId="0" fillId="0" borderId="0" xfId="0" applyBorder="1" applyProtection="1">
      <protection/>
    </xf>
    <xf numFmtId="0" fontId="46" fillId="0" borderId="0" xfId="0" applyFont="1" applyBorder="1" applyProtection="1">
      <protection/>
    </xf>
    <xf numFmtId="168" fontId="46" fillId="0" borderId="0" xfId="0" applyNumberFormat="1" applyFont="1" applyBorder="1" applyAlignment="1" applyProtection="1">
      <alignment horizontal="right"/>
      <protection/>
    </xf>
    <xf numFmtId="0" fontId="0" fillId="5" borderId="0" xfId="0" applyFill="1" applyProtection="1">
      <protection/>
    </xf>
    <xf numFmtId="0" fontId="44" fillId="5" borderId="0" xfId="0" applyFont="1" applyFill="1" applyProtection="1">
      <protection/>
    </xf>
    <xf numFmtId="0" fontId="47" fillId="0" borderId="31" xfId="0" applyFont="1" applyBorder="1" applyProtection="1">
      <protection/>
    </xf>
    <xf numFmtId="0" fontId="47" fillId="0" borderId="31" xfId="0" applyFont="1" applyBorder="1" applyAlignment="1" applyProtection="1">
      <alignment horizontal="center"/>
      <protection/>
    </xf>
    <xf numFmtId="0" fontId="47" fillId="0" borderId="31" xfId="0" applyFont="1" applyBorder="1" applyAlignment="1" applyProtection="1">
      <alignment horizontal="right"/>
      <protection/>
    </xf>
    <xf numFmtId="49" fontId="47" fillId="0" borderId="0" xfId="0" applyNumberFormat="1" applyFont="1" applyAlignment="1" applyProtection="1">
      <alignment horizontal="left"/>
      <protection/>
    </xf>
    <xf numFmtId="0" fontId="47" fillId="0" borderId="0" xfId="0" applyFont="1" applyAlignment="1" applyProtection="1">
      <alignment wrapText="1"/>
      <protection/>
    </xf>
    <xf numFmtId="0" fontId="47" fillId="0" borderId="0" xfId="0" applyFont="1" applyAlignment="1" applyProtection="1">
      <alignment horizontal="center"/>
      <protection/>
    </xf>
    <xf numFmtId="168" fontId="47" fillId="0" borderId="0" xfId="0" applyNumberFormat="1" applyFont="1" applyAlignment="1" applyProtection="1">
      <alignment horizontal="right"/>
      <protection/>
    </xf>
    <xf numFmtId="49" fontId="47" fillId="0" borderId="0" xfId="0" applyNumberFormat="1" applyFont="1" applyFill="1" applyAlignment="1" applyProtection="1">
      <alignment horizontal="left"/>
      <protection/>
    </xf>
    <xf numFmtId="0" fontId="47" fillId="0" borderId="0" xfId="0" applyFont="1" applyFill="1" applyAlignment="1" applyProtection="1">
      <alignment wrapText="1"/>
      <protection/>
    </xf>
    <xf numFmtId="0" fontId="47" fillId="0" borderId="0" xfId="0" applyFont="1" applyFill="1" applyAlignment="1" applyProtection="1">
      <alignment horizontal="center"/>
      <protection/>
    </xf>
    <xf numFmtId="0" fontId="48" fillId="0" borderId="0" xfId="0" applyFont="1" applyFill="1" applyAlignment="1" applyProtection="1">
      <alignment wrapText="1"/>
      <protection/>
    </xf>
    <xf numFmtId="0" fontId="48" fillId="0" borderId="0" xfId="0" applyFont="1" applyFill="1" applyAlignment="1" applyProtection="1">
      <alignment vertical="top" wrapText="1"/>
      <protection/>
    </xf>
    <xf numFmtId="0" fontId="48" fillId="0" borderId="0" xfId="0" applyFont="1" applyAlignment="1" applyProtection="1">
      <alignment wrapText="1"/>
      <protection/>
    </xf>
    <xf numFmtId="0" fontId="0" fillId="0" borderId="26" xfId="0" applyNumberFormat="1" applyBorder="1" applyProtection="1">
      <protection/>
    </xf>
    <xf numFmtId="0" fontId="45" fillId="0" borderId="26" xfId="0" applyNumberFormat="1" applyFont="1" applyBorder="1" applyProtection="1">
      <protection/>
    </xf>
    <xf numFmtId="168" fontId="46" fillId="5" borderId="26" xfId="0" applyNumberFormat="1" applyFont="1" applyFill="1" applyBorder="1" applyAlignment="1" applyProtection="1">
      <alignment horizontal="right"/>
      <protection/>
    </xf>
    <xf numFmtId="0" fontId="46" fillId="0" borderId="0" xfId="0" applyFont="1" applyAlignment="1" applyProtection="1">
      <alignment horizontal="right"/>
      <protection/>
    </xf>
    <xf numFmtId="0" fontId="46" fillId="0" borderId="0" xfId="0" applyFont="1" applyProtection="1">
      <protection/>
    </xf>
    <xf numFmtId="0" fontId="49" fillId="0" borderId="0" xfId="0" applyNumberFormat="1" applyFont="1" applyAlignment="1" applyProtection="1">
      <alignment horizontal="right"/>
      <protection/>
    </xf>
    <xf numFmtId="168" fontId="46" fillId="0" borderId="0" xfId="0" applyNumberFormat="1" applyFont="1" applyAlignment="1" applyProtection="1">
      <alignment horizontal="right"/>
      <protection/>
    </xf>
    <xf numFmtId="0" fontId="47" fillId="0" borderId="0" xfId="0" applyFont="1" applyProtection="1">
      <protection/>
    </xf>
    <xf numFmtId="0" fontId="48" fillId="0" borderId="0" xfId="0" applyFont="1" applyFill="1" applyProtection="1">
      <protection/>
    </xf>
    <xf numFmtId="0" fontId="50" fillId="0" borderId="0" xfId="0" applyFont="1" applyFill="1" applyProtection="1">
      <protection/>
    </xf>
    <xf numFmtId="0" fontId="3" fillId="7" borderId="0" xfId="0" applyFont="1" applyFill="1" applyBorder="1" applyAlignment="1" applyProtection="1">
      <alignment horizontal="left" vertical="center"/>
      <protection locked="0"/>
    </xf>
    <xf numFmtId="49" fontId="3" fillId="7" borderId="0"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xf>
    <xf numFmtId="4" fontId="47" fillId="7" borderId="26" xfId="0" applyNumberFormat="1" applyFont="1" applyFill="1" applyBorder="1" applyAlignment="1" applyProtection="1">
      <alignment horizontal="right"/>
      <protection locked="0"/>
    </xf>
    <xf numFmtId="4" fontId="47" fillId="7" borderId="0" xfId="0" applyNumberFormat="1" applyFont="1" applyFill="1" applyBorder="1" applyAlignment="1" applyProtection="1">
      <alignment horizontal="right"/>
      <protection locked="0"/>
    </xf>
    <xf numFmtId="4" fontId="0" fillId="7" borderId="0" xfId="0" applyNumberFormat="1" applyFill="1" applyBorder="1" applyProtection="1">
      <protection locked="0"/>
    </xf>
    <xf numFmtId="4" fontId="47" fillId="7" borderId="31" xfId="0" applyNumberFormat="1" applyFont="1" applyFill="1" applyBorder="1" applyAlignment="1" applyProtection="1">
      <alignment horizontal="right"/>
      <protection locked="0"/>
    </xf>
    <xf numFmtId="4" fontId="47" fillId="7" borderId="0" xfId="0" applyNumberFormat="1" applyFont="1" applyFill="1" applyAlignment="1" applyProtection="1">
      <alignment horizontal="right"/>
      <protection locked="0"/>
    </xf>
    <xf numFmtId="4" fontId="0" fillId="7" borderId="0" xfId="0" applyNumberFormat="1" applyFill="1" applyProtection="1">
      <protection locked="0"/>
    </xf>
    <xf numFmtId="0" fontId="0" fillId="0" borderId="38" xfId="0" applyFill="1" applyBorder="1"/>
    <xf numFmtId="0" fontId="44" fillId="0" borderId="38" xfId="0" applyFont="1" applyFill="1" applyBorder="1"/>
    <xf numFmtId="0" fontId="0" fillId="0" borderId="38" xfId="0" applyFill="1" applyBorder="1" applyProtection="1">
      <protection/>
    </xf>
    <xf numFmtId="0" fontId="44" fillId="0" borderId="38" xfId="0" applyFont="1" applyFill="1" applyBorder="1" applyProtection="1">
      <protection/>
    </xf>
    <xf numFmtId="0" fontId="3" fillId="4" borderId="8" xfId="0" applyFont="1" applyFill="1" applyBorder="1" applyAlignment="1">
      <alignment horizontal="center"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0" fontId="3" fillId="4" borderId="9" xfId="0" applyFont="1" applyFill="1" applyBorder="1" applyAlignment="1">
      <alignment horizontal="right" vertical="center"/>
    </xf>
    <xf numFmtId="4" fontId="4" fillId="3" borderId="9" xfId="0" applyNumberFormat="1" applyFont="1" applyFill="1" applyBorder="1" applyAlignment="1">
      <alignment vertical="center"/>
    </xf>
    <xf numFmtId="0" fontId="0" fillId="3" borderId="9" xfId="0" applyFont="1" applyFill="1" applyBorder="1" applyAlignment="1">
      <alignment vertical="center"/>
    </xf>
    <xf numFmtId="0" fontId="0" fillId="3" borderId="16" xfId="0" applyFont="1" applyFill="1" applyBorder="1" applyAlignment="1">
      <alignment vertical="center"/>
    </xf>
    <xf numFmtId="0" fontId="4" fillId="3" borderId="9" xfId="0" applyFont="1" applyFill="1" applyBorder="1" applyAlignment="1">
      <alignment horizontal="left" vertical="center"/>
    </xf>
    <xf numFmtId="0" fontId="28"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17" fillId="8" borderId="0" xfId="0" applyFont="1" applyFill="1" applyAlignment="1">
      <alignment horizontal="center" vertical="center"/>
    </xf>
    <xf numFmtId="0" fontId="0" fillId="0" borderId="0" xfId="0"/>
    <xf numFmtId="4" fontId="29" fillId="0" borderId="0" xfId="0" applyNumberFormat="1" applyFont="1" applyAlignment="1">
      <alignment vertical="center"/>
    </xf>
    <xf numFmtId="0" fontId="29"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7" borderId="0" xfId="0" applyNumberFormat="1" applyFont="1" applyFill="1" applyBorder="1" applyAlignment="1" applyProtection="1">
      <alignment horizontal="left" vertical="center"/>
      <protection locked="0"/>
    </xf>
    <xf numFmtId="49" fontId="3" fillId="7" borderId="0" xfId="0" applyNumberFormat="1" applyFont="1" applyFill="1" applyBorder="1" applyAlignment="1">
      <alignment horizontal="left" vertical="center"/>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1" fillId="0" borderId="0" xfId="0" applyNumberFormat="1" applyFont="1" applyBorder="1" applyAlignment="1">
      <alignment vertical="center"/>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2" fillId="2" borderId="0" xfId="20" applyFont="1" applyFill="1" applyAlignment="1" applyProtection="1">
      <alignment vertical="center"/>
      <protection/>
    </xf>
    <xf numFmtId="0" fontId="17" fillId="8" borderId="0" xfId="0" applyFont="1" applyFill="1" applyAlignment="1" applyProtection="1">
      <alignment horizontal="center" vertical="center"/>
      <protection/>
    </xf>
    <xf numFmtId="0" fontId="0" fillId="0" borderId="0" xfId="0" applyProtection="1">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xf>
    <xf numFmtId="0" fontId="41" fillId="0" borderId="26" xfId="0" applyFont="1" applyFill="1" applyBorder="1" applyAlignment="1" applyProtection="1">
      <alignment horizontal="center"/>
      <protection/>
    </xf>
    <xf numFmtId="0" fontId="41" fillId="0" borderId="31" xfId="0" applyFont="1" applyFill="1" applyBorder="1" applyAlignment="1" applyProtection="1">
      <alignment horizontal="center"/>
      <protection/>
    </xf>
    <xf numFmtId="0" fontId="41" fillId="0" borderId="26" xfId="0" applyFont="1" applyFill="1" applyBorder="1" applyAlignment="1">
      <alignment horizontal="center"/>
    </xf>
    <xf numFmtId="0" fontId="41" fillId="0" borderId="31" xfId="0" applyFont="1" applyFill="1" applyBorder="1" applyAlignment="1">
      <alignment horizontal="center"/>
    </xf>
    <xf numFmtId="0" fontId="18" fillId="0" borderId="0" xfId="0" applyFont="1" applyBorder="1" applyAlignment="1" applyProtection="1">
      <alignment horizontal="center" vertical="center" wrapText="1"/>
      <protection locked="0"/>
    </xf>
    <xf numFmtId="0" fontId="30" fillId="0" borderId="31"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30" fillId="0" borderId="31"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0" fontId="0" fillId="0" borderId="0" xfId="0" applyAlignment="1" applyProtection="1">
      <alignment horizontal="center"/>
      <protection/>
    </xf>
    <xf numFmtId="0" fontId="0" fillId="0" borderId="38" xfId="0" applyFill="1" applyBorder="1" applyAlignment="1" applyProtection="1">
      <alignment horizontal="center"/>
      <protection/>
    </xf>
    <xf numFmtId="0" fontId="0" fillId="0" borderId="0" xfId="0" applyFill="1" applyAlignment="1" applyProtection="1">
      <alignment horizontal="center"/>
      <protection/>
    </xf>
    <xf numFmtId="0" fontId="0" fillId="0" borderId="34" xfId="0" applyBorder="1" applyAlignment="1" applyProtection="1">
      <alignment horizontal="center"/>
      <protection/>
    </xf>
    <xf numFmtId="0" fontId="0" fillId="0" borderId="33" xfId="0" applyBorder="1" applyAlignment="1" applyProtection="1">
      <alignment horizontal="center"/>
      <protection/>
    </xf>
    <xf numFmtId="0" fontId="0" fillId="0" borderId="31" xfId="0" applyBorder="1" applyAlignment="1" applyProtection="1">
      <alignment horizontal="center"/>
      <protection/>
    </xf>
    <xf numFmtId="0" fontId="0" fillId="0" borderId="26" xfId="0" applyBorder="1" applyAlignment="1" applyProtection="1">
      <alignment horizontal="center"/>
      <protection/>
    </xf>
    <xf numFmtId="0" fontId="0" fillId="0" borderId="0" xfId="0" applyBorder="1" applyAlignment="1" applyProtection="1">
      <alignment horizontal="center"/>
      <protection/>
    </xf>
    <xf numFmtId="0" fontId="0" fillId="5" borderId="0" xfId="0" applyFill="1" applyAlignment="1" applyProtection="1">
      <alignment horizontal="center"/>
      <protection/>
    </xf>
    <xf numFmtId="0" fontId="45" fillId="0" borderId="26" xfId="0" applyNumberFormat="1" applyFont="1" applyBorder="1" applyAlignment="1" applyProtection="1">
      <alignment horizontal="center"/>
      <protection/>
    </xf>
    <xf numFmtId="0" fontId="49" fillId="0" borderId="0" xfId="0" applyFont="1" applyAlignment="1" applyProtection="1">
      <alignment horizontal="center"/>
      <protection/>
    </xf>
    <xf numFmtId="0" fontId="48" fillId="0" borderId="0" xfId="0" applyFont="1" applyFill="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tabSelected="1" workbookViewId="0" topLeftCell="A1">
      <pane ySplit="1" topLeftCell="A2" activePane="bottomLeft" state="frozen"/>
      <selection pane="bottomLeft" activeCell="M4" sqref="M4"/>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7" t="s">
        <v>0</v>
      </c>
      <c r="B1" s="8"/>
      <c r="C1" s="8"/>
      <c r="D1" s="9" t="s">
        <v>1</v>
      </c>
      <c r="E1" s="8"/>
      <c r="F1" s="8"/>
      <c r="G1" s="8"/>
      <c r="H1" s="8"/>
      <c r="I1" s="8"/>
      <c r="J1" s="8"/>
      <c r="K1" s="10" t="s">
        <v>2</v>
      </c>
      <c r="L1" s="10"/>
      <c r="M1" s="10"/>
      <c r="N1" s="10"/>
      <c r="O1" s="10"/>
      <c r="P1" s="10"/>
      <c r="Q1" s="10"/>
      <c r="R1" s="10"/>
      <c r="S1" s="10"/>
      <c r="T1" s="8"/>
      <c r="U1" s="8"/>
      <c r="V1" s="8"/>
      <c r="W1" s="10" t="s">
        <v>3</v>
      </c>
      <c r="X1" s="10"/>
      <c r="Y1" s="10"/>
      <c r="Z1" s="10"/>
      <c r="AA1" s="10"/>
      <c r="AB1" s="10"/>
      <c r="AC1" s="10"/>
      <c r="AD1" s="10"/>
      <c r="AE1" s="10"/>
      <c r="AF1" s="10"/>
      <c r="AG1" s="10"/>
      <c r="AH1" s="10"/>
      <c r="AI1" s="11"/>
      <c r="AJ1" s="12"/>
      <c r="AK1" s="12"/>
      <c r="AL1" s="12"/>
      <c r="AM1" s="12"/>
      <c r="AN1" s="12"/>
      <c r="AO1" s="12"/>
      <c r="AP1" s="12"/>
      <c r="AQ1" s="12"/>
      <c r="AR1" s="12"/>
      <c r="AS1" s="12"/>
      <c r="AT1" s="12"/>
      <c r="AU1" s="12"/>
      <c r="AV1" s="12"/>
      <c r="AW1" s="12"/>
      <c r="AX1" s="12"/>
      <c r="AY1" s="12"/>
      <c r="AZ1" s="12"/>
      <c r="BA1" s="13" t="s">
        <v>4</v>
      </c>
      <c r="BB1" s="13" t="s">
        <v>5</v>
      </c>
      <c r="BC1" s="12"/>
      <c r="BD1" s="12"/>
      <c r="BE1" s="12"/>
      <c r="BF1" s="12"/>
      <c r="BG1" s="12"/>
      <c r="BH1" s="12"/>
      <c r="BI1" s="12"/>
      <c r="BJ1" s="12"/>
      <c r="BK1" s="12"/>
      <c r="BL1" s="12"/>
      <c r="BM1" s="12"/>
      <c r="BN1" s="12"/>
      <c r="BO1" s="12"/>
      <c r="BP1" s="12"/>
      <c r="BQ1" s="12"/>
      <c r="BR1" s="12"/>
      <c r="BT1" s="14" t="s">
        <v>6</v>
      </c>
      <c r="BU1" s="14" t="s">
        <v>6</v>
      </c>
      <c r="BV1" s="14" t="s">
        <v>7</v>
      </c>
    </row>
    <row r="2" spans="3:72" ht="36.95" customHeight="1">
      <c r="AR2" s="443" t="s">
        <v>8</v>
      </c>
      <c r="AS2" s="444"/>
      <c r="AT2" s="444"/>
      <c r="AU2" s="444"/>
      <c r="AV2" s="444"/>
      <c r="AW2" s="444"/>
      <c r="AX2" s="444"/>
      <c r="AY2" s="444"/>
      <c r="AZ2" s="444"/>
      <c r="BA2" s="444"/>
      <c r="BB2" s="444"/>
      <c r="BC2" s="444"/>
      <c r="BD2" s="444"/>
      <c r="BE2" s="444"/>
      <c r="BS2" s="15" t="s">
        <v>9</v>
      </c>
      <c r="BT2" s="15" t="s">
        <v>10</v>
      </c>
    </row>
    <row r="3" spans="2:72"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9</v>
      </c>
      <c r="BT3" s="15" t="s">
        <v>11</v>
      </c>
    </row>
    <row r="4" spans="2:71" ht="36.95" customHeight="1">
      <c r="B4" s="19"/>
      <c r="C4" s="20"/>
      <c r="D4" s="21" t="s">
        <v>12</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13</v>
      </c>
      <c r="BE4" s="24" t="s">
        <v>14</v>
      </c>
      <c r="BS4" s="15" t="s">
        <v>15</v>
      </c>
    </row>
    <row r="5" spans="2:71" ht="14.45" customHeight="1">
      <c r="B5" s="19"/>
      <c r="C5" s="20"/>
      <c r="D5" s="25" t="s">
        <v>16</v>
      </c>
      <c r="E5" s="20"/>
      <c r="F5" s="20"/>
      <c r="G5" s="20"/>
      <c r="H5" s="20"/>
      <c r="I5" s="20"/>
      <c r="J5" s="20"/>
      <c r="K5" s="453" t="s">
        <v>17</v>
      </c>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20"/>
      <c r="AQ5" s="22"/>
      <c r="BE5" s="451" t="s">
        <v>2581</v>
      </c>
      <c r="BS5" s="15" t="s">
        <v>9</v>
      </c>
    </row>
    <row r="6" spans="2:71" ht="36.95" customHeight="1">
      <c r="B6" s="19"/>
      <c r="C6" s="20"/>
      <c r="D6" s="27" t="s">
        <v>18</v>
      </c>
      <c r="E6" s="20"/>
      <c r="F6" s="20"/>
      <c r="G6" s="20"/>
      <c r="H6" s="20"/>
      <c r="I6" s="20"/>
      <c r="J6" s="20"/>
      <c r="K6" s="455" t="s">
        <v>19</v>
      </c>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20"/>
      <c r="AQ6" s="22"/>
      <c r="BE6" s="452"/>
      <c r="BS6" s="15" t="s">
        <v>9</v>
      </c>
    </row>
    <row r="7" spans="2:71" ht="14.45" customHeight="1">
      <c r="B7" s="19"/>
      <c r="C7" s="20"/>
      <c r="D7" s="28" t="s">
        <v>20</v>
      </c>
      <c r="E7" s="20"/>
      <c r="F7" s="20"/>
      <c r="G7" s="20"/>
      <c r="H7" s="20"/>
      <c r="I7" s="20"/>
      <c r="J7" s="20"/>
      <c r="K7" s="26" t="s">
        <v>5</v>
      </c>
      <c r="L7" s="20"/>
      <c r="M7" s="20"/>
      <c r="N7" s="20"/>
      <c r="O7" s="20"/>
      <c r="P7" s="20"/>
      <c r="Q7" s="20"/>
      <c r="R7" s="20"/>
      <c r="S7" s="20"/>
      <c r="T7" s="20"/>
      <c r="U7" s="20"/>
      <c r="V7" s="20"/>
      <c r="W7" s="20"/>
      <c r="X7" s="20"/>
      <c r="Y7" s="20"/>
      <c r="Z7" s="20"/>
      <c r="AA7" s="20"/>
      <c r="AB7" s="20"/>
      <c r="AC7" s="20"/>
      <c r="AD7" s="20"/>
      <c r="AE7" s="20"/>
      <c r="AF7" s="20"/>
      <c r="AG7" s="20"/>
      <c r="AH7" s="20"/>
      <c r="AI7" s="20"/>
      <c r="AJ7" s="20"/>
      <c r="AK7" s="28" t="s">
        <v>21</v>
      </c>
      <c r="AL7" s="20"/>
      <c r="AM7" s="20"/>
      <c r="AN7" s="26" t="s">
        <v>5</v>
      </c>
      <c r="AO7" s="20"/>
      <c r="AP7" s="20"/>
      <c r="AQ7" s="22"/>
      <c r="BE7" s="452"/>
      <c r="BS7" s="15" t="s">
        <v>9</v>
      </c>
    </row>
    <row r="8" spans="2:71" ht="14.45" customHeight="1">
      <c r="B8" s="19"/>
      <c r="C8" s="20"/>
      <c r="D8" s="28" t="s">
        <v>22</v>
      </c>
      <c r="E8" s="20"/>
      <c r="F8" s="20"/>
      <c r="G8" s="20"/>
      <c r="H8" s="20"/>
      <c r="I8" s="20"/>
      <c r="J8" s="20"/>
      <c r="K8" s="26" t="s">
        <v>23</v>
      </c>
      <c r="L8" s="20"/>
      <c r="M8" s="20"/>
      <c r="N8" s="20"/>
      <c r="O8" s="20"/>
      <c r="P8" s="20"/>
      <c r="Q8" s="20"/>
      <c r="R8" s="20"/>
      <c r="S8" s="20"/>
      <c r="T8" s="20"/>
      <c r="U8" s="20"/>
      <c r="V8" s="20"/>
      <c r="W8" s="20"/>
      <c r="X8" s="20"/>
      <c r="Y8" s="20"/>
      <c r="Z8" s="20"/>
      <c r="AA8" s="20"/>
      <c r="AB8" s="20"/>
      <c r="AC8" s="20"/>
      <c r="AD8" s="20"/>
      <c r="AE8" s="20"/>
      <c r="AF8" s="20"/>
      <c r="AG8" s="20"/>
      <c r="AH8" s="20"/>
      <c r="AI8" s="20"/>
      <c r="AJ8" s="20"/>
      <c r="AK8" s="28" t="s">
        <v>24</v>
      </c>
      <c r="AL8" s="20"/>
      <c r="AM8" s="20"/>
      <c r="AN8" s="415"/>
      <c r="AO8" s="20"/>
      <c r="AP8" s="20"/>
      <c r="AQ8" s="22"/>
      <c r="BE8" s="452"/>
      <c r="BS8" s="15" t="s">
        <v>9</v>
      </c>
    </row>
    <row r="9" spans="2:71"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452"/>
      <c r="BS9" s="15" t="s">
        <v>9</v>
      </c>
    </row>
    <row r="10" spans="2:71" ht="14.45" customHeight="1">
      <c r="B10" s="19"/>
      <c r="C10" s="20"/>
      <c r="D10" s="28" t="s">
        <v>25</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26</v>
      </c>
      <c r="AL10" s="20"/>
      <c r="AM10" s="20"/>
      <c r="AN10" s="26" t="s">
        <v>5</v>
      </c>
      <c r="AO10" s="20"/>
      <c r="AP10" s="20"/>
      <c r="AQ10" s="22"/>
      <c r="BE10" s="452"/>
      <c r="BS10" s="15" t="s">
        <v>9</v>
      </c>
    </row>
    <row r="11" spans="2:71" ht="18.4" customHeight="1">
      <c r="B11" s="19"/>
      <c r="C11" s="20"/>
      <c r="D11" s="20"/>
      <c r="E11" s="26" t="s">
        <v>27</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28</v>
      </c>
      <c r="AL11" s="20"/>
      <c r="AM11" s="20"/>
      <c r="AN11" s="26" t="s">
        <v>5</v>
      </c>
      <c r="AO11" s="20"/>
      <c r="AP11" s="20"/>
      <c r="AQ11" s="22"/>
      <c r="BE11" s="452"/>
      <c r="BS11" s="15" t="s">
        <v>9</v>
      </c>
    </row>
    <row r="12" spans="2:7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452"/>
      <c r="BS12" s="15" t="s">
        <v>9</v>
      </c>
    </row>
    <row r="13" spans="2:71" ht="14.45" customHeight="1">
      <c r="B13" s="19"/>
      <c r="C13" s="20"/>
      <c r="D13" s="28" t="s">
        <v>29</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26</v>
      </c>
      <c r="AL13" s="20"/>
      <c r="AM13" s="20"/>
      <c r="AN13" s="416" t="s">
        <v>30</v>
      </c>
      <c r="AO13" s="20"/>
      <c r="AP13" s="20"/>
      <c r="AQ13" s="22"/>
      <c r="BE13" s="452"/>
      <c r="BS13" s="15" t="s">
        <v>9</v>
      </c>
    </row>
    <row r="14" spans="2:71" ht="15">
      <c r="B14" s="19"/>
      <c r="C14" s="20"/>
      <c r="D14" s="20"/>
      <c r="E14" s="456" t="s">
        <v>30</v>
      </c>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28" t="s">
        <v>28</v>
      </c>
      <c r="AL14" s="20"/>
      <c r="AM14" s="20"/>
      <c r="AN14" s="416" t="s">
        <v>30</v>
      </c>
      <c r="AO14" s="20"/>
      <c r="AP14" s="20"/>
      <c r="AQ14" s="22"/>
      <c r="BE14" s="452"/>
      <c r="BS14" s="15" t="s">
        <v>9</v>
      </c>
    </row>
    <row r="15" spans="2:7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452"/>
      <c r="BS15" s="15" t="s">
        <v>6</v>
      </c>
    </row>
    <row r="16" spans="2:71" ht="14.45" customHeight="1">
      <c r="B16" s="19"/>
      <c r="C16" s="20"/>
      <c r="D16" s="28" t="s">
        <v>31</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26</v>
      </c>
      <c r="AL16" s="20"/>
      <c r="AM16" s="20"/>
      <c r="AN16" s="26" t="s">
        <v>32</v>
      </c>
      <c r="AO16" s="20"/>
      <c r="AP16" s="20"/>
      <c r="AQ16" s="22"/>
      <c r="BE16" s="452"/>
      <c r="BS16" s="15" t="s">
        <v>6</v>
      </c>
    </row>
    <row r="17" spans="2:71" ht="18.4" customHeight="1">
      <c r="B17" s="19"/>
      <c r="C17" s="20"/>
      <c r="D17" s="20"/>
      <c r="E17" s="26" t="s">
        <v>33</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28</v>
      </c>
      <c r="AL17" s="20"/>
      <c r="AM17" s="20"/>
      <c r="AN17" s="26" t="s">
        <v>5</v>
      </c>
      <c r="AO17" s="20"/>
      <c r="AP17" s="20"/>
      <c r="AQ17" s="22"/>
      <c r="BE17" s="452"/>
      <c r="BS17" s="15" t="s">
        <v>34</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452"/>
      <c r="BS18" s="15" t="s">
        <v>9</v>
      </c>
    </row>
    <row r="19" spans="2:71" ht="14.45" customHeight="1">
      <c r="B19" s="19"/>
      <c r="C19" s="20"/>
      <c r="D19" s="28" t="s">
        <v>35</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452"/>
      <c r="BS19" s="15" t="s">
        <v>9</v>
      </c>
    </row>
    <row r="20" spans="2:71" ht="48.75" customHeight="1">
      <c r="B20" s="19"/>
      <c r="C20" s="20"/>
      <c r="D20" s="20"/>
      <c r="E20" s="458" t="s">
        <v>36</v>
      </c>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20"/>
      <c r="AP20" s="20"/>
      <c r="AQ20" s="22"/>
      <c r="BE20" s="452"/>
      <c r="BS20" s="15" t="s">
        <v>6</v>
      </c>
    </row>
    <row r="21" spans="2:57"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452"/>
    </row>
    <row r="22" spans="2:57" ht="6.95" customHeight="1">
      <c r="B22" s="19"/>
      <c r="C22" s="20"/>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0"/>
      <c r="AQ22" s="22"/>
      <c r="BE22" s="452"/>
    </row>
    <row r="23" spans="2:57" s="1" customFormat="1" ht="25.9" customHeight="1">
      <c r="B23" s="30"/>
      <c r="C23" s="31"/>
      <c r="D23" s="32" t="s">
        <v>37</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459">
        <f>ROUND(AG51,2)</f>
        <v>0</v>
      </c>
      <c r="AL23" s="460"/>
      <c r="AM23" s="460"/>
      <c r="AN23" s="460"/>
      <c r="AO23" s="460"/>
      <c r="AP23" s="31"/>
      <c r="AQ23" s="34"/>
      <c r="BE23" s="452"/>
    </row>
    <row r="24" spans="2:57" s="1" customFormat="1" ht="6.95" customHeight="1">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4"/>
      <c r="BE24" s="452"/>
    </row>
    <row r="25" spans="2:57" s="1" customFormat="1" ht="13.5">
      <c r="B25" s="30"/>
      <c r="C25" s="31"/>
      <c r="D25" s="31"/>
      <c r="E25" s="31"/>
      <c r="F25" s="31"/>
      <c r="G25" s="31"/>
      <c r="H25" s="31"/>
      <c r="I25" s="31"/>
      <c r="J25" s="31"/>
      <c r="K25" s="31"/>
      <c r="L25" s="461" t="s">
        <v>38</v>
      </c>
      <c r="M25" s="461"/>
      <c r="N25" s="461"/>
      <c r="O25" s="461"/>
      <c r="P25" s="31"/>
      <c r="Q25" s="31"/>
      <c r="R25" s="31"/>
      <c r="S25" s="31"/>
      <c r="T25" s="31"/>
      <c r="U25" s="31"/>
      <c r="V25" s="31"/>
      <c r="W25" s="461" t="s">
        <v>39</v>
      </c>
      <c r="X25" s="461"/>
      <c r="Y25" s="461"/>
      <c r="Z25" s="461"/>
      <c r="AA25" s="461"/>
      <c r="AB25" s="461"/>
      <c r="AC25" s="461"/>
      <c r="AD25" s="461"/>
      <c r="AE25" s="461"/>
      <c r="AF25" s="31"/>
      <c r="AG25" s="31"/>
      <c r="AH25" s="31"/>
      <c r="AI25" s="31"/>
      <c r="AJ25" s="31"/>
      <c r="AK25" s="461" t="s">
        <v>40</v>
      </c>
      <c r="AL25" s="461"/>
      <c r="AM25" s="461"/>
      <c r="AN25" s="461"/>
      <c r="AO25" s="461"/>
      <c r="AP25" s="31"/>
      <c r="AQ25" s="34"/>
      <c r="BE25" s="452"/>
    </row>
    <row r="26" spans="2:57" s="2" customFormat="1" ht="14.45" customHeight="1">
      <c r="B26" s="35"/>
      <c r="C26" s="36"/>
      <c r="D26" s="37" t="s">
        <v>41</v>
      </c>
      <c r="E26" s="36"/>
      <c r="F26" s="37" t="s">
        <v>42</v>
      </c>
      <c r="G26" s="36"/>
      <c r="H26" s="36"/>
      <c r="I26" s="36"/>
      <c r="J26" s="36"/>
      <c r="K26" s="36"/>
      <c r="L26" s="462">
        <v>0.21</v>
      </c>
      <c r="M26" s="463"/>
      <c r="N26" s="463"/>
      <c r="O26" s="463"/>
      <c r="P26" s="36"/>
      <c r="Q26" s="36"/>
      <c r="R26" s="36"/>
      <c r="S26" s="36"/>
      <c r="T26" s="36"/>
      <c r="U26" s="36"/>
      <c r="V26" s="36"/>
      <c r="W26" s="464">
        <f>ROUND(AZ51,2)</f>
        <v>0</v>
      </c>
      <c r="X26" s="463"/>
      <c r="Y26" s="463"/>
      <c r="Z26" s="463"/>
      <c r="AA26" s="463"/>
      <c r="AB26" s="463"/>
      <c r="AC26" s="463"/>
      <c r="AD26" s="463"/>
      <c r="AE26" s="463"/>
      <c r="AF26" s="36"/>
      <c r="AG26" s="36"/>
      <c r="AH26" s="36"/>
      <c r="AI26" s="36"/>
      <c r="AJ26" s="36"/>
      <c r="AK26" s="464">
        <f>ROUND(AV51,2)</f>
        <v>0</v>
      </c>
      <c r="AL26" s="463"/>
      <c r="AM26" s="463"/>
      <c r="AN26" s="463"/>
      <c r="AO26" s="463"/>
      <c r="AP26" s="36"/>
      <c r="AQ26" s="38"/>
      <c r="BE26" s="452"/>
    </row>
    <row r="27" spans="2:57" s="2" customFormat="1" ht="14.45" customHeight="1">
      <c r="B27" s="35"/>
      <c r="C27" s="36"/>
      <c r="D27" s="36"/>
      <c r="E27" s="36"/>
      <c r="F27" s="37" t="s">
        <v>43</v>
      </c>
      <c r="G27" s="36"/>
      <c r="H27" s="36"/>
      <c r="I27" s="36"/>
      <c r="J27" s="36"/>
      <c r="K27" s="36"/>
      <c r="L27" s="462">
        <v>0.15</v>
      </c>
      <c r="M27" s="463"/>
      <c r="N27" s="463"/>
      <c r="O27" s="463"/>
      <c r="P27" s="36"/>
      <c r="Q27" s="36"/>
      <c r="R27" s="36"/>
      <c r="S27" s="36"/>
      <c r="T27" s="36"/>
      <c r="U27" s="36"/>
      <c r="V27" s="36"/>
      <c r="W27" s="464">
        <f>ROUND(BA51,2)</f>
        <v>0</v>
      </c>
      <c r="X27" s="463"/>
      <c r="Y27" s="463"/>
      <c r="Z27" s="463"/>
      <c r="AA27" s="463"/>
      <c r="AB27" s="463"/>
      <c r="AC27" s="463"/>
      <c r="AD27" s="463"/>
      <c r="AE27" s="463"/>
      <c r="AF27" s="36"/>
      <c r="AG27" s="36"/>
      <c r="AH27" s="36"/>
      <c r="AI27" s="36"/>
      <c r="AJ27" s="36"/>
      <c r="AK27" s="464">
        <f>ROUND(AW51,2)</f>
        <v>0</v>
      </c>
      <c r="AL27" s="463"/>
      <c r="AM27" s="463"/>
      <c r="AN27" s="463"/>
      <c r="AO27" s="463"/>
      <c r="AP27" s="36"/>
      <c r="AQ27" s="38"/>
      <c r="BE27" s="452"/>
    </row>
    <row r="28" spans="2:57" s="2" customFormat="1" ht="14.45" customHeight="1" hidden="1">
      <c r="B28" s="35"/>
      <c r="C28" s="36"/>
      <c r="D28" s="36"/>
      <c r="E28" s="36"/>
      <c r="F28" s="37" t="s">
        <v>44</v>
      </c>
      <c r="G28" s="36"/>
      <c r="H28" s="36"/>
      <c r="I28" s="36"/>
      <c r="J28" s="36"/>
      <c r="K28" s="36"/>
      <c r="L28" s="462">
        <v>0.21</v>
      </c>
      <c r="M28" s="463"/>
      <c r="N28" s="463"/>
      <c r="O28" s="463"/>
      <c r="P28" s="36"/>
      <c r="Q28" s="36"/>
      <c r="R28" s="36"/>
      <c r="S28" s="36"/>
      <c r="T28" s="36"/>
      <c r="U28" s="36"/>
      <c r="V28" s="36"/>
      <c r="W28" s="464">
        <f>ROUND(BB51,2)</f>
        <v>0</v>
      </c>
      <c r="X28" s="463"/>
      <c r="Y28" s="463"/>
      <c r="Z28" s="463"/>
      <c r="AA28" s="463"/>
      <c r="AB28" s="463"/>
      <c r="AC28" s="463"/>
      <c r="AD28" s="463"/>
      <c r="AE28" s="463"/>
      <c r="AF28" s="36"/>
      <c r="AG28" s="36"/>
      <c r="AH28" s="36"/>
      <c r="AI28" s="36"/>
      <c r="AJ28" s="36"/>
      <c r="AK28" s="464">
        <v>0</v>
      </c>
      <c r="AL28" s="463"/>
      <c r="AM28" s="463"/>
      <c r="AN28" s="463"/>
      <c r="AO28" s="463"/>
      <c r="AP28" s="36"/>
      <c r="AQ28" s="38"/>
      <c r="BE28" s="452"/>
    </row>
    <row r="29" spans="2:57" s="2" customFormat="1" ht="14.45" customHeight="1" hidden="1">
      <c r="B29" s="35"/>
      <c r="C29" s="36"/>
      <c r="D29" s="36"/>
      <c r="E29" s="36"/>
      <c r="F29" s="37" t="s">
        <v>45</v>
      </c>
      <c r="G29" s="36"/>
      <c r="H29" s="36"/>
      <c r="I29" s="36"/>
      <c r="J29" s="36"/>
      <c r="K29" s="36"/>
      <c r="L29" s="462">
        <v>0.15</v>
      </c>
      <c r="M29" s="463"/>
      <c r="N29" s="463"/>
      <c r="O29" s="463"/>
      <c r="P29" s="36"/>
      <c r="Q29" s="36"/>
      <c r="R29" s="36"/>
      <c r="S29" s="36"/>
      <c r="T29" s="36"/>
      <c r="U29" s="36"/>
      <c r="V29" s="36"/>
      <c r="W29" s="464">
        <f>ROUND(BC51,2)</f>
        <v>0</v>
      </c>
      <c r="X29" s="463"/>
      <c r="Y29" s="463"/>
      <c r="Z29" s="463"/>
      <c r="AA29" s="463"/>
      <c r="AB29" s="463"/>
      <c r="AC29" s="463"/>
      <c r="AD29" s="463"/>
      <c r="AE29" s="463"/>
      <c r="AF29" s="36"/>
      <c r="AG29" s="36"/>
      <c r="AH29" s="36"/>
      <c r="AI29" s="36"/>
      <c r="AJ29" s="36"/>
      <c r="AK29" s="464">
        <v>0</v>
      </c>
      <c r="AL29" s="463"/>
      <c r="AM29" s="463"/>
      <c r="AN29" s="463"/>
      <c r="AO29" s="463"/>
      <c r="AP29" s="36"/>
      <c r="AQ29" s="38"/>
      <c r="BE29" s="452"/>
    </row>
    <row r="30" spans="2:57" s="2" customFormat="1" ht="14.45" customHeight="1" hidden="1">
      <c r="B30" s="35"/>
      <c r="C30" s="36"/>
      <c r="D30" s="36"/>
      <c r="E30" s="36"/>
      <c r="F30" s="37" t="s">
        <v>46</v>
      </c>
      <c r="G30" s="36"/>
      <c r="H30" s="36"/>
      <c r="I30" s="36"/>
      <c r="J30" s="36"/>
      <c r="K30" s="36"/>
      <c r="L30" s="462">
        <v>0</v>
      </c>
      <c r="M30" s="463"/>
      <c r="N30" s="463"/>
      <c r="O30" s="463"/>
      <c r="P30" s="36"/>
      <c r="Q30" s="36"/>
      <c r="R30" s="36"/>
      <c r="S30" s="36"/>
      <c r="T30" s="36"/>
      <c r="U30" s="36"/>
      <c r="V30" s="36"/>
      <c r="W30" s="464">
        <f>ROUND(BD51,2)</f>
        <v>0</v>
      </c>
      <c r="X30" s="463"/>
      <c r="Y30" s="463"/>
      <c r="Z30" s="463"/>
      <c r="AA30" s="463"/>
      <c r="AB30" s="463"/>
      <c r="AC30" s="463"/>
      <c r="AD30" s="463"/>
      <c r="AE30" s="463"/>
      <c r="AF30" s="36"/>
      <c r="AG30" s="36"/>
      <c r="AH30" s="36"/>
      <c r="AI30" s="36"/>
      <c r="AJ30" s="36"/>
      <c r="AK30" s="464">
        <v>0</v>
      </c>
      <c r="AL30" s="463"/>
      <c r="AM30" s="463"/>
      <c r="AN30" s="463"/>
      <c r="AO30" s="463"/>
      <c r="AP30" s="36"/>
      <c r="AQ30" s="38"/>
      <c r="BE30" s="452"/>
    </row>
    <row r="31" spans="2:57" s="1" customFormat="1" ht="6.95" customHeight="1">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4"/>
      <c r="BE31" s="452"/>
    </row>
    <row r="32" spans="2:57" s="1" customFormat="1" ht="25.9" customHeight="1">
      <c r="B32" s="30"/>
      <c r="C32" s="39"/>
      <c r="D32" s="40" t="s">
        <v>47</v>
      </c>
      <c r="E32" s="41"/>
      <c r="F32" s="41"/>
      <c r="G32" s="41"/>
      <c r="H32" s="41"/>
      <c r="I32" s="41"/>
      <c r="J32" s="41"/>
      <c r="K32" s="41"/>
      <c r="L32" s="41"/>
      <c r="M32" s="41"/>
      <c r="N32" s="41"/>
      <c r="O32" s="41"/>
      <c r="P32" s="41"/>
      <c r="Q32" s="41"/>
      <c r="R32" s="41"/>
      <c r="S32" s="41"/>
      <c r="T32" s="42" t="s">
        <v>48</v>
      </c>
      <c r="U32" s="41"/>
      <c r="V32" s="41"/>
      <c r="W32" s="41"/>
      <c r="X32" s="435" t="s">
        <v>49</v>
      </c>
      <c r="Y32" s="433"/>
      <c r="Z32" s="433"/>
      <c r="AA32" s="433"/>
      <c r="AB32" s="433"/>
      <c r="AC32" s="41"/>
      <c r="AD32" s="41"/>
      <c r="AE32" s="41"/>
      <c r="AF32" s="41"/>
      <c r="AG32" s="41"/>
      <c r="AH32" s="41"/>
      <c r="AI32" s="41"/>
      <c r="AJ32" s="41"/>
      <c r="AK32" s="432">
        <f>SUM(AK23:AK30)</f>
        <v>0</v>
      </c>
      <c r="AL32" s="433"/>
      <c r="AM32" s="433"/>
      <c r="AN32" s="433"/>
      <c r="AO32" s="434"/>
      <c r="AP32" s="39"/>
      <c r="AQ32" s="43"/>
      <c r="BE32" s="452"/>
    </row>
    <row r="33" spans="2:43" s="1" customFormat="1" ht="6.95" customHeight="1">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4"/>
    </row>
    <row r="34" spans="2:43" s="1" customFormat="1" ht="6.95" customHeight="1">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6"/>
    </row>
    <row r="38" spans="2:44" s="1" customFormat="1" ht="6.95" customHeight="1">
      <c r="B38" s="47"/>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30"/>
    </row>
    <row r="39" spans="2:44" s="1" customFormat="1" ht="36.95" customHeight="1">
      <c r="B39" s="30"/>
      <c r="C39" s="49" t="s">
        <v>50</v>
      </c>
      <c r="AR39" s="30"/>
    </row>
    <row r="40" spans="2:44" s="1" customFormat="1" ht="6.95" customHeight="1">
      <c r="B40" s="30"/>
      <c r="AR40" s="30"/>
    </row>
    <row r="41" spans="2:44" s="3" customFormat="1" ht="14.45" customHeight="1">
      <c r="B41" s="50"/>
      <c r="C41" s="51" t="s">
        <v>16</v>
      </c>
      <c r="L41" s="3" t="str">
        <f>K5</f>
        <v>HEL006</v>
      </c>
      <c r="AR41" s="50"/>
    </row>
    <row r="42" spans="2:44" s="4" customFormat="1" ht="36.95" customHeight="1">
      <c r="B42" s="52"/>
      <c r="C42" s="53" t="s">
        <v>18</v>
      </c>
      <c r="L42" s="439" t="str">
        <f>K6</f>
        <v>Obchodní akademie Chrudim – rekonstrukce učeben IT a přírodovědných předmětů</v>
      </c>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c r="AM42" s="440"/>
      <c r="AN42" s="440"/>
      <c r="AO42" s="440"/>
      <c r="AR42" s="52"/>
    </row>
    <row r="43" spans="2:44" s="1" customFormat="1" ht="6.95" customHeight="1">
      <c r="B43" s="30"/>
      <c r="AR43" s="30"/>
    </row>
    <row r="44" spans="2:44" s="1" customFormat="1" ht="15">
      <c r="B44" s="30"/>
      <c r="C44" s="51" t="s">
        <v>22</v>
      </c>
      <c r="L44" s="54" t="str">
        <f>IF(K8="","",K8)</f>
        <v>Chrudim</v>
      </c>
      <c r="AI44" s="51" t="s">
        <v>24</v>
      </c>
      <c r="AM44" s="441" t="str">
        <f>IF(AN8="","",AN8)</f>
        <v/>
      </c>
      <c r="AN44" s="441"/>
      <c r="AR44" s="30"/>
    </row>
    <row r="45" spans="2:44" s="1" customFormat="1" ht="6.95" customHeight="1">
      <c r="B45" s="30"/>
      <c r="AR45" s="30"/>
    </row>
    <row r="46" spans="2:56" s="1" customFormat="1" ht="15">
      <c r="B46" s="30"/>
      <c r="C46" s="51" t="s">
        <v>25</v>
      </c>
      <c r="L46" s="3" t="str">
        <f>IF(E11="","",E11)</f>
        <v>Obchodní akademie, Tyršovo náměstí 250, Chrudim</v>
      </c>
      <c r="AI46" s="51" t="s">
        <v>31</v>
      </c>
      <c r="AM46" s="442" t="str">
        <f>IF(E17="","",E17)</f>
        <v>Ing.arch.Jan Heller, Zelená 400/6, Hradec Králové</v>
      </c>
      <c r="AN46" s="442"/>
      <c r="AO46" s="442"/>
      <c r="AP46" s="442"/>
      <c r="AR46" s="30"/>
      <c r="AS46" s="447" t="s">
        <v>51</v>
      </c>
      <c r="AT46" s="448"/>
      <c r="AU46" s="55"/>
      <c r="AV46" s="55"/>
      <c r="AW46" s="55"/>
      <c r="AX46" s="55"/>
      <c r="AY46" s="55"/>
      <c r="AZ46" s="55"/>
      <c r="BA46" s="55"/>
      <c r="BB46" s="55"/>
      <c r="BC46" s="55"/>
      <c r="BD46" s="56"/>
    </row>
    <row r="47" spans="2:56" s="1" customFormat="1" ht="15">
      <c r="B47" s="30"/>
      <c r="C47" s="51" t="s">
        <v>29</v>
      </c>
      <c r="L47" s="3" t="str">
        <f>IF(E14="Vyplň údaj","",E14)</f>
        <v/>
      </c>
      <c r="AR47" s="30"/>
      <c r="AS47" s="449"/>
      <c r="AT47" s="450"/>
      <c r="AU47" s="31"/>
      <c r="AV47" s="31"/>
      <c r="AW47" s="31"/>
      <c r="AX47" s="31"/>
      <c r="AY47" s="31"/>
      <c r="AZ47" s="31"/>
      <c r="BA47" s="31"/>
      <c r="BB47" s="31"/>
      <c r="BC47" s="31"/>
      <c r="BD47" s="57"/>
    </row>
    <row r="48" spans="2:56" s="1" customFormat="1" ht="10.9" customHeight="1">
      <c r="B48" s="30"/>
      <c r="AR48" s="30"/>
      <c r="AS48" s="449"/>
      <c r="AT48" s="450"/>
      <c r="AU48" s="31"/>
      <c r="AV48" s="31"/>
      <c r="AW48" s="31"/>
      <c r="AX48" s="31"/>
      <c r="AY48" s="31"/>
      <c r="AZ48" s="31"/>
      <c r="BA48" s="31"/>
      <c r="BB48" s="31"/>
      <c r="BC48" s="31"/>
      <c r="BD48" s="57"/>
    </row>
    <row r="49" spans="2:56" s="1" customFormat="1" ht="29.25" customHeight="1">
      <c r="B49" s="30"/>
      <c r="C49" s="428" t="s">
        <v>52</v>
      </c>
      <c r="D49" s="429"/>
      <c r="E49" s="429"/>
      <c r="F49" s="429"/>
      <c r="G49" s="429"/>
      <c r="H49" s="58"/>
      <c r="I49" s="430" t="s">
        <v>53</v>
      </c>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31" t="s">
        <v>54</v>
      </c>
      <c r="AH49" s="429"/>
      <c r="AI49" s="429"/>
      <c r="AJ49" s="429"/>
      <c r="AK49" s="429"/>
      <c r="AL49" s="429"/>
      <c r="AM49" s="429"/>
      <c r="AN49" s="430" t="s">
        <v>55</v>
      </c>
      <c r="AO49" s="429"/>
      <c r="AP49" s="429"/>
      <c r="AQ49" s="59" t="s">
        <v>56</v>
      </c>
      <c r="AR49" s="30"/>
      <c r="AS49" s="60" t="s">
        <v>57</v>
      </c>
      <c r="AT49" s="61" t="s">
        <v>58</v>
      </c>
      <c r="AU49" s="61" t="s">
        <v>59</v>
      </c>
      <c r="AV49" s="61" t="s">
        <v>60</v>
      </c>
      <c r="AW49" s="61" t="s">
        <v>61</v>
      </c>
      <c r="AX49" s="61" t="s">
        <v>62</v>
      </c>
      <c r="AY49" s="61" t="s">
        <v>63</v>
      </c>
      <c r="AZ49" s="61" t="s">
        <v>64</v>
      </c>
      <c r="BA49" s="61" t="s">
        <v>65</v>
      </c>
      <c r="BB49" s="61" t="s">
        <v>66</v>
      </c>
      <c r="BC49" s="61" t="s">
        <v>67</v>
      </c>
      <c r="BD49" s="62" t="s">
        <v>68</v>
      </c>
    </row>
    <row r="50" spans="2:56" s="1" customFormat="1" ht="10.9" customHeight="1">
      <c r="B50" s="30"/>
      <c r="AR50" s="30"/>
      <c r="AS50" s="63"/>
      <c r="AT50" s="55"/>
      <c r="AU50" s="55"/>
      <c r="AV50" s="55"/>
      <c r="AW50" s="55"/>
      <c r="AX50" s="55"/>
      <c r="AY50" s="55"/>
      <c r="AZ50" s="55"/>
      <c r="BA50" s="55"/>
      <c r="BB50" s="55"/>
      <c r="BC50" s="55"/>
      <c r="BD50" s="56"/>
    </row>
    <row r="51" spans="2:90" s="4" customFormat="1" ht="32.45" customHeight="1">
      <c r="B51" s="52"/>
      <c r="C51" s="64" t="s">
        <v>69</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437">
        <f>ROUND(AG52,2)</f>
        <v>0</v>
      </c>
      <c r="AH51" s="437"/>
      <c r="AI51" s="437"/>
      <c r="AJ51" s="437"/>
      <c r="AK51" s="437"/>
      <c r="AL51" s="437"/>
      <c r="AM51" s="437"/>
      <c r="AN51" s="438">
        <f>SUM(AG51,AT51)</f>
        <v>0</v>
      </c>
      <c r="AO51" s="438"/>
      <c r="AP51" s="438"/>
      <c r="AQ51" s="66" t="s">
        <v>5</v>
      </c>
      <c r="AR51" s="52"/>
      <c r="AS51" s="67">
        <f>ROUND(AS52,2)</f>
        <v>0</v>
      </c>
      <c r="AT51" s="68">
        <f>ROUND(SUM(AV51:AW51),2)</f>
        <v>0</v>
      </c>
      <c r="AU51" s="69">
        <f>ROUND(AU52,5)</f>
        <v>0</v>
      </c>
      <c r="AV51" s="68">
        <f>ROUND(AZ51*L26,2)</f>
        <v>0</v>
      </c>
      <c r="AW51" s="68">
        <f>ROUND(BA51*L27,2)</f>
        <v>0</v>
      </c>
      <c r="AX51" s="68">
        <f>ROUND(BB51*L26,2)</f>
        <v>0</v>
      </c>
      <c r="AY51" s="68">
        <f>ROUND(BC51*L27,2)</f>
        <v>0</v>
      </c>
      <c r="AZ51" s="68">
        <f>ROUND(AZ52,2)</f>
        <v>0</v>
      </c>
      <c r="BA51" s="68">
        <f>ROUND(BA52,2)</f>
        <v>0</v>
      </c>
      <c r="BB51" s="68">
        <f>ROUND(BB52,2)</f>
        <v>0</v>
      </c>
      <c r="BC51" s="68">
        <f>ROUND(BC52,2)</f>
        <v>0</v>
      </c>
      <c r="BD51" s="70">
        <f>ROUND(BD52,2)</f>
        <v>0</v>
      </c>
      <c r="BS51" s="53" t="s">
        <v>70</v>
      </c>
      <c r="BT51" s="53" t="s">
        <v>71</v>
      </c>
      <c r="BU51" s="71" t="s">
        <v>72</v>
      </c>
      <c r="BV51" s="53" t="s">
        <v>73</v>
      </c>
      <c r="BW51" s="53" t="s">
        <v>7</v>
      </c>
      <c r="BX51" s="53" t="s">
        <v>74</v>
      </c>
      <c r="CL51" s="53" t="s">
        <v>5</v>
      </c>
    </row>
    <row r="52" spans="1:91" s="5" customFormat="1" ht="37.5" customHeight="1">
      <c r="A52" s="72" t="s">
        <v>75</v>
      </c>
      <c r="B52" s="73"/>
      <c r="C52" s="74"/>
      <c r="D52" s="436" t="s">
        <v>76</v>
      </c>
      <c r="E52" s="436"/>
      <c r="F52" s="436"/>
      <c r="G52" s="436"/>
      <c r="H52" s="436"/>
      <c r="I52" s="75"/>
      <c r="J52" s="436" t="s">
        <v>77</v>
      </c>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45">
        <f>'HEL006-01 - Rekonstrukce ...'!J27</f>
        <v>0</v>
      </c>
      <c r="AH52" s="446"/>
      <c r="AI52" s="446"/>
      <c r="AJ52" s="446"/>
      <c r="AK52" s="446"/>
      <c r="AL52" s="446"/>
      <c r="AM52" s="446"/>
      <c r="AN52" s="445">
        <f>SUM(AG52,AT52)</f>
        <v>0</v>
      </c>
      <c r="AO52" s="446"/>
      <c r="AP52" s="446"/>
      <c r="AQ52" s="76" t="s">
        <v>78</v>
      </c>
      <c r="AR52" s="73"/>
      <c r="AS52" s="77">
        <v>0</v>
      </c>
      <c r="AT52" s="78">
        <f>ROUND(SUM(AV52:AW52),2)</f>
        <v>0</v>
      </c>
      <c r="AU52" s="79">
        <f>'HEL006-01 - Rekonstrukce ...'!P103</f>
        <v>0</v>
      </c>
      <c r="AV52" s="78">
        <f>'HEL006-01 - Rekonstrukce ...'!J30</f>
        <v>0</v>
      </c>
      <c r="AW52" s="78">
        <f>'HEL006-01 - Rekonstrukce ...'!J31</f>
        <v>0</v>
      </c>
      <c r="AX52" s="78">
        <f>'HEL006-01 - Rekonstrukce ...'!J32</f>
        <v>0</v>
      </c>
      <c r="AY52" s="78">
        <f>'HEL006-01 - Rekonstrukce ...'!J33</f>
        <v>0</v>
      </c>
      <c r="AZ52" s="78">
        <f>'HEL006-01 - Rekonstrukce ...'!F30</f>
        <v>0</v>
      </c>
      <c r="BA52" s="78">
        <f>'HEL006-01 - Rekonstrukce ...'!F31</f>
        <v>0</v>
      </c>
      <c r="BB52" s="78">
        <f>'HEL006-01 - Rekonstrukce ...'!F32</f>
        <v>0</v>
      </c>
      <c r="BC52" s="78">
        <f>'HEL006-01 - Rekonstrukce ...'!F33</f>
        <v>0</v>
      </c>
      <c r="BD52" s="80">
        <f>'HEL006-01 - Rekonstrukce ...'!F34</f>
        <v>0</v>
      </c>
      <c r="BT52" s="81" t="s">
        <v>79</v>
      </c>
      <c r="BV52" s="81" t="s">
        <v>73</v>
      </c>
      <c r="BW52" s="81" t="s">
        <v>80</v>
      </c>
      <c r="BX52" s="81" t="s">
        <v>7</v>
      </c>
      <c r="CL52" s="81" t="s">
        <v>5</v>
      </c>
      <c r="CM52" s="81" t="s">
        <v>81</v>
      </c>
    </row>
    <row r="53" spans="2:44" s="1" customFormat="1" ht="30" customHeight="1">
      <c r="B53" s="30"/>
      <c r="AR53" s="30"/>
    </row>
    <row r="54" spans="2:44" s="1" customFormat="1" ht="6.95" customHeight="1">
      <c r="B54" s="44"/>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30"/>
    </row>
  </sheetData>
  <sheetProtection algorithmName="SHA-512" hashValue="ZiMb/vZOpFbKA/Ty3Jzi5gVo6gsv/HLoKaGC6KYIz5iFl3/g2F3z5Q+rBsOmXYZkvcomlg4NPJiH5fcP9wsrDg==" saltValue="iD3wTRZ0//Ae89e7KajQAQ==" spinCount="100000" sheet="1" objects="1" scenarios="1"/>
  <mergeCells count="41">
    <mergeCell ref="W26:AE26"/>
    <mergeCell ref="AK26:AO26"/>
    <mergeCell ref="L27:O27"/>
    <mergeCell ref="W30:AE30"/>
    <mergeCell ref="AK30:AO30"/>
    <mergeCell ref="W27:AE27"/>
    <mergeCell ref="AK27:AO27"/>
    <mergeCell ref="L28:O28"/>
    <mergeCell ref="L29:O29"/>
    <mergeCell ref="W29:AE29"/>
    <mergeCell ref="AK29:AO29"/>
    <mergeCell ref="W28:AE28"/>
    <mergeCell ref="AK28:AO28"/>
    <mergeCell ref="AR2:BE2"/>
    <mergeCell ref="AN52:AP52"/>
    <mergeCell ref="AG52:AM52"/>
    <mergeCell ref="AS46:AT48"/>
    <mergeCell ref="BE5:BE32"/>
    <mergeCell ref="K5:AO5"/>
    <mergeCell ref="K6:AO6"/>
    <mergeCell ref="E14:AJ14"/>
    <mergeCell ref="E20:AN20"/>
    <mergeCell ref="AK23:AO23"/>
    <mergeCell ref="L25:O25"/>
    <mergeCell ref="W25:AE25"/>
    <mergeCell ref="AK25:AO25"/>
    <mergeCell ref="L26:O26"/>
    <mergeCell ref="L30:O30"/>
    <mergeCell ref="D52:H52"/>
    <mergeCell ref="J52:AF52"/>
    <mergeCell ref="AG51:AM51"/>
    <mergeCell ref="AN51:AP51"/>
    <mergeCell ref="L42:AO42"/>
    <mergeCell ref="AM44:AN44"/>
    <mergeCell ref="AM46:AP46"/>
    <mergeCell ref="C49:G49"/>
    <mergeCell ref="I49:AF49"/>
    <mergeCell ref="AG49:AM49"/>
    <mergeCell ref="AN49:AP49"/>
    <mergeCell ref="AK32:AO32"/>
    <mergeCell ref="X32:AB32"/>
  </mergeCells>
  <hyperlinks>
    <hyperlink ref="K1:S1" location="C2" display="1) Rekapitulace stavby"/>
    <hyperlink ref="W1:AI1" location="C51" display="2) Rekapitulace objektů stavby a soupisů prací"/>
    <hyperlink ref="A52" location="'HEL006-01 - Rekonstrukce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50"/>
  <sheetViews>
    <sheetView showGridLines="0" workbookViewId="0" topLeftCell="A1">
      <pane ySplit="1" topLeftCell="A645" activePane="bottomLeft" state="frozen"/>
      <selection pane="bottomLeft" activeCell="H901" sqref="H901"/>
    </sheetView>
  </sheetViews>
  <sheetFormatPr defaultColWidth="9.33203125" defaultRowHeight="13.5"/>
  <cols>
    <col min="1" max="1" width="8.33203125" style="212" customWidth="1"/>
    <col min="2" max="2" width="1.66796875" style="212" customWidth="1"/>
    <col min="3" max="3" width="4.16015625" style="212" customWidth="1"/>
    <col min="4" max="4" width="4.33203125" style="212" customWidth="1"/>
    <col min="5" max="5" width="17.16015625" style="212" customWidth="1"/>
    <col min="6" max="6" width="75" style="212" customWidth="1"/>
    <col min="7" max="7" width="8.66015625" style="212" customWidth="1"/>
    <col min="8" max="8" width="11.16015625" style="212" customWidth="1"/>
    <col min="9" max="9" width="12.66015625" style="212" customWidth="1"/>
    <col min="10" max="10" width="23.5" style="212" customWidth="1"/>
    <col min="11" max="11" width="15.5" style="212" customWidth="1"/>
    <col min="12" max="12" width="9.33203125" style="212" customWidth="1"/>
    <col min="13" max="18" width="9.33203125" style="212" hidden="1" customWidth="1"/>
    <col min="19" max="19" width="8.16015625" style="212" hidden="1" customWidth="1"/>
    <col min="20" max="20" width="29.66015625" style="212" hidden="1" customWidth="1"/>
    <col min="21" max="21" width="16.33203125" style="212" hidden="1" customWidth="1"/>
    <col min="22" max="22" width="12.33203125" style="212" customWidth="1"/>
    <col min="23" max="23" width="16.33203125" style="212" customWidth="1"/>
    <col min="24" max="24" width="12.33203125" style="212" customWidth="1"/>
    <col min="25" max="25" width="15" style="212" customWidth="1"/>
    <col min="26" max="26" width="11" style="212" customWidth="1"/>
    <col min="27" max="27" width="15" style="212" customWidth="1"/>
    <col min="28" max="28" width="16.33203125" style="212" customWidth="1"/>
    <col min="29" max="29" width="11" style="212" customWidth="1"/>
    <col min="30" max="30" width="15" style="212" customWidth="1"/>
    <col min="31" max="31" width="16.33203125" style="212" customWidth="1"/>
    <col min="32" max="43" width="9.33203125" style="212" customWidth="1"/>
    <col min="44" max="65" width="9.33203125" style="212" hidden="1" customWidth="1"/>
    <col min="66" max="16384" width="9.33203125" style="212" customWidth="1"/>
  </cols>
  <sheetData>
    <row r="1" spans="1:70" ht="21.75" customHeight="1">
      <c r="A1" s="209"/>
      <c r="B1" s="8"/>
      <c r="C1" s="8"/>
      <c r="D1" s="9" t="s">
        <v>1</v>
      </c>
      <c r="E1" s="8"/>
      <c r="F1" s="210" t="s">
        <v>82</v>
      </c>
      <c r="G1" s="469" t="s">
        <v>83</v>
      </c>
      <c r="H1" s="469"/>
      <c r="I1" s="8"/>
      <c r="J1" s="210" t="s">
        <v>84</v>
      </c>
      <c r="K1" s="9" t="s">
        <v>85</v>
      </c>
      <c r="L1" s="210" t="s">
        <v>86</v>
      </c>
      <c r="M1" s="210"/>
      <c r="N1" s="210"/>
      <c r="O1" s="210"/>
      <c r="P1" s="210"/>
      <c r="Q1" s="210"/>
      <c r="R1" s="210"/>
      <c r="S1" s="210"/>
      <c r="T1" s="210"/>
      <c r="U1" s="211"/>
      <c r="V1" s="211"/>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row>
    <row r="2" spans="3:46" ht="36.95" customHeight="1">
      <c r="L2" s="470" t="s">
        <v>8</v>
      </c>
      <c r="M2" s="471"/>
      <c r="N2" s="471"/>
      <c r="O2" s="471"/>
      <c r="P2" s="471"/>
      <c r="Q2" s="471"/>
      <c r="R2" s="471"/>
      <c r="S2" s="471"/>
      <c r="T2" s="471"/>
      <c r="U2" s="471"/>
      <c r="V2" s="471"/>
      <c r="AT2" s="213" t="s">
        <v>80</v>
      </c>
    </row>
    <row r="3" spans="2:46" ht="6.95" customHeight="1">
      <c r="B3" s="214"/>
      <c r="C3" s="215"/>
      <c r="D3" s="215"/>
      <c r="E3" s="215"/>
      <c r="F3" s="215"/>
      <c r="G3" s="215"/>
      <c r="H3" s="215"/>
      <c r="I3" s="215"/>
      <c r="J3" s="215"/>
      <c r="K3" s="216"/>
      <c r="AT3" s="213" t="s">
        <v>81</v>
      </c>
    </row>
    <row r="4" spans="2:46" ht="36.95" customHeight="1">
      <c r="B4" s="217"/>
      <c r="C4" s="218"/>
      <c r="D4" s="219" t="s">
        <v>87</v>
      </c>
      <c r="E4" s="218"/>
      <c r="F4" s="218"/>
      <c r="G4" s="218"/>
      <c r="H4" s="218"/>
      <c r="I4" s="218"/>
      <c r="J4" s="218"/>
      <c r="K4" s="220"/>
      <c r="M4" s="221" t="s">
        <v>13</v>
      </c>
      <c r="AT4" s="213" t="s">
        <v>6</v>
      </c>
    </row>
    <row r="5" spans="2:11" ht="6.95" customHeight="1">
      <c r="B5" s="217"/>
      <c r="C5" s="218"/>
      <c r="D5" s="218"/>
      <c r="E5" s="218"/>
      <c r="F5" s="218"/>
      <c r="G5" s="218"/>
      <c r="H5" s="218"/>
      <c r="I5" s="218"/>
      <c r="J5" s="218"/>
      <c r="K5" s="220"/>
    </row>
    <row r="6" spans="2:11" ht="15">
      <c r="B6" s="217"/>
      <c r="C6" s="218"/>
      <c r="D6" s="222" t="s">
        <v>18</v>
      </c>
      <c r="E6" s="218"/>
      <c r="F6" s="218"/>
      <c r="G6" s="218"/>
      <c r="H6" s="218"/>
      <c r="I6" s="218"/>
      <c r="J6" s="218"/>
      <c r="K6" s="220"/>
    </row>
    <row r="7" spans="2:11" ht="22.5" customHeight="1">
      <c r="B7" s="217"/>
      <c r="C7" s="218"/>
      <c r="D7" s="218"/>
      <c r="E7" s="472" t="str">
        <f>'Rekapitulace stavby'!K6</f>
        <v>Obchodní akademie Chrudim – rekonstrukce učeben IT a přírodovědných předmětů</v>
      </c>
      <c r="F7" s="473"/>
      <c r="G7" s="473"/>
      <c r="H7" s="473"/>
      <c r="I7" s="218"/>
      <c r="J7" s="218"/>
      <c r="K7" s="220"/>
    </row>
    <row r="8" spans="2:11" s="223" customFormat="1" ht="15">
      <c r="B8" s="224"/>
      <c r="C8" s="225"/>
      <c r="D8" s="222" t="s">
        <v>88</v>
      </c>
      <c r="E8" s="225"/>
      <c r="F8" s="225"/>
      <c r="G8" s="225"/>
      <c r="H8" s="225"/>
      <c r="I8" s="225"/>
      <c r="J8" s="225"/>
      <c r="K8" s="226"/>
    </row>
    <row r="9" spans="2:11" s="223" customFormat="1" ht="36.95" customHeight="1">
      <c r="B9" s="224"/>
      <c r="C9" s="225"/>
      <c r="D9" s="225"/>
      <c r="E9" s="474" t="s">
        <v>89</v>
      </c>
      <c r="F9" s="475"/>
      <c r="G9" s="475"/>
      <c r="H9" s="475"/>
      <c r="I9" s="225"/>
      <c r="J9" s="225"/>
      <c r="K9" s="226"/>
    </row>
    <row r="10" spans="2:11" s="223" customFormat="1" ht="13.5">
      <c r="B10" s="224"/>
      <c r="C10" s="225"/>
      <c r="D10" s="225"/>
      <c r="E10" s="225"/>
      <c r="F10" s="225"/>
      <c r="G10" s="225"/>
      <c r="H10" s="225"/>
      <c r="I10" s="225"/>
      <c r="J10" s="225"/>
      <c r="K10" s="226"/>
    </row>
    <row r="11" spans="2:11" s="223" customFormat="1" ht="14.45" customHeight="1">
      <c r="B11" s="224"/>
      <c r="C11" s="225"/>
      <c r="D11" s="222" t="s">
        <v>20</v>
      </c>
      <c r="E11" s="225"/>
      <c r="F11" s="227" t="s">
        <v>5</v>
      </c>
      <c r="G11" s="225"/>
      <c r="H11" s="225"/>
      <c r="I11" s="222" t="s">
        <v>21</v>
      </c>
      <c r="J11" s="227" t="s">
        <v>5</v>
      </c>
      <c r="K11" s="226"/>
    </row>
    <row r="12" spans="2:11" s="223" customFormat="1" ht="14.45" customHeight="1">
      <c r="B12" s="224"/>
      <c r="C12" s="225"/>
      <c r="D12" s="222" t="s">
        <v>22</v>
      </c>
      <c r="E12" s="225"/>
      <c r="F12" s="227" t="s">
        <v>23</v>
      </c>
      <c r="G12" s="225"/>
      <c r="H12" s="225"/>
      <c r="I12" s="222" t="s">
        <v>24</v>
      </c>
      <c r="J12" s="228">
        <f>'Rekapitulace stavby'!AN8</f>
        <v>0</v>
      </c>
      <c r="K12" s="226"/>
    </row>
    <row r="13" spans="2:11" s="223" customFormat="1" ht="10.9" customHeight="1">
      <c r="B13" s="224"/>
      <c r="C13" s="225"/>
      <c r="D13" s="225"/>
      <c r="E13" s="225"/>
      <c r="F13" s="225"/>
      <c r="G13" s="225"/>
      <c r="H13" s="225"/>
      <c r="I13" s="225"/>
      <c r="J13" s="225"/>
      <c r="K13" s="226"/>
    </row>
    <row r="14" spans="2:11" s="223" customFormat="1" ht="14.45" customHeight="1">
      <c r="B14" s="224"/>
      <c r="C14" s="225"/>
      <c r="D14" s="222" t="s">
        <v>25</v>
      </c>
      <c r="E14" s="225"/>
      <c r="F14" s="225"/>
      <c r="G14" s="225"/>
      <c r="H14" s="225"/>
      <c r="I14" s="222" t="s">
        <v>26</v>
      </c>
      <c r="J14" s="227" t="s">
        <v>5</v>
      </c>
      <c r="K14" s="226"/>
    </row>
    <row r="15" spans="2:11" s="223" customFormat="1" ht="18" customHeight="1">
      <c r="B15" s="224"/>
      <c r="C15" s="225"/>
      <c r="D15" s="225"/>
      <c r="E15" s="227" t="s">
        <v>27</v>
      </c>
      <c r="F15" s="225"/>
      <c r="G15" s="225"/>
      <c r="H15" s="225"/>
      <c r="I15" s="222" t="s">
        <v>28</v>
      </c>
      <c r="J15" s="227" t="s">
        <v>5</v>
      </c>
      <c r="K15" s="226"/>
    </row>
    <row r="16" spans="2:11" s="223" customFormat="1" ht="6.95" customHeight="1">
      <c r="B16" s="224"/>
      <c r="C16" s="225"/>
      <c r="D16" s="225"/>
      <c r="E16" s="225"/>
      <c r="F16" s="225"/>
      <c r="G16" s="225"/>
      <c r="H16" s="225"/>
      <c r="I16" s="225"/>
      <c r="J16" s="225"/>
      <c r="K16" s="226"/>
    </row>
    <row r="17" spans="2:11" s="223" customFormat="1" ht="14.45" customHeight="1">
      <c r="B17" s="224"/>
      <c r="C17" s="225"/>
      <c r="D17" s="222" t="s">
        <v>29</v>
      </c>
      <c r="E17" s="225"/>
      <c r="F17" s="225"/>
      <c r="G17" s="225"/>
      <c r="H17" s="225"/>
      <c r="I17" s="222" t="s">
        <v>26</v>
      </c>
      <c r="J17" s="227" t="str">
        <f>IF('Rekapitulace stavby'!AN13="Vyplň údaj","",IF('Rekapitulace stavby'!AN13="","",'Rekapitulace stavby'!AN13))</f>
        <v/>
      </c>
      <c r="K17" s="226"/>
    </row>
    <row r="18" spans="2:11" s="223" customFormat="1" ht="18" customHeight="1">
      <c r="B18" s="224"/>
      <c r="C18" s="225"/>
      <c r="D18" s="225"/>
      <c r="E18" s="227" t="str">
        <f>IF('Rekapitulace stavby'!E14="Vyplň údaj","",IF('Rekapitulace stavby'!E14="","",'Rekapitulace stavby'!E14))</f>
        <v/>
      </c>
      <c r="F18" s="225"/>
      <c r="G18" s="225"/>
      <c r="H18" s="225"/>
      <c r="I18" s="222" t="s">
        <v>28</v>
      </c>
      <c r="J18" s="227" t="str">
        <f>IF('Rekapitulace stavby'!AN14="Vyplň údaj","",IF('Rekapitulace stavby'!AN14="","",'Rekapitulace stavby'!AN14))</f>
        <v/>
      </c>
      <c r="K18" s="226"/>
    </row>
    <row r="19" spans="2:11" s="223" customFormat="1" ht="6.95" customHeight="1">
      <c r="B19" s="224"/>
      <c r="C19" s="225"/>
      <c r="D19" s="225"/>
      <c r="E19" s="225"/>
      <c r="F19" s="225"/>
      <c r="G19" s="225"/>
      <c r="H19" s="225"/>
      <c r="I19" s="225"/>
      <c r="J19" s="225"/>
      <c r="K19" s="226"/>
    </row>
    <row r="20" spans="2:11" s="223" customFormat="1" ht="14.45" customHeight="1">
      <c r="B20" s="224"/>
      <c r="C20" s="225"/>
      <c r="D20" s="222" t="s">
        <v>31</v>
      </c>
      <c r="E20" s="225"/>
      <c r="F20" s="225"/>
      <c r="G20" s="225"/>
      <c r="H20" s="225"/>
      <c r="I20" s="222" t="s">
        <v>26</v>
      </c>
      <c r="J20" s="227" t="s">
        <v>32</v>
      </c>
      <c r="K20" s="226"/>
    </row>
    <row r="21" spans="2:11" s="223" customFormat="1" ht="18" customHeight="1">
      <c r="B21" s="224"/>
      <c r="C21" s="225"/>
      <c r="D21" s="225"/>
      <c r="E21" s="227" t="s">
        <v>33</v>
      </c>
      <c r="F21" s="225"/>
      <c r="G21" s="225"/>
      <c r="H21" s="225"/>
      <c r="I21" s="222" t="s">
        <v>28</v>
      </c>
      <c r="J21" s="227" t="s">
        <v>5</v>
      </c>
      <c r="K21" s="226"/>
    </row>
    <row r="22" spans="2:11" s="223" customFormat="1" ht="6.95" customHeight="1">
      <c r="B22" s="224"/>
      <c r="C22" s="225"/>
      <c r="D22" s="225"/>
      <c r="E22" s="225"/>
      <c r="F22" s="225"/>
      <c r="G22" s="225"/>
      <c r="H22" s="225"/>
      <c r="I22" s="225"/>
      <c r="J22" s="225"/>
      <c r="K22" s="226"/>
    </row>
    <row r="23" spans="2:11" s="223" customFormat="1" ht="14.45" customHeight="1">
      <c r="B23" s="224"/>
      <c r="C23" s="225"/>
      <c r="D23" s="222" t="s">
        <v>35</v>
      </c>
      <c r="E23" s="225"/>
      <c r="F23" s="225"/>
      <c r="G23" s="225"/>
      <c r="H23" s="225"/>
      <c r="I23" s="225"/>
      <c r="J23" s="225"/>
      <c r="K23" s="226"/>
    </row>
    <row r="24" spans="2:11" s="232" customFormat="1" ht="22.5" customHeight="1">
      <c r="B24" s="229"/>
      <c r="C24" s="230"/>
      <c r="D24" s="230"/>
      <c r="E24" s="476" t="s">
        <v>5</v>
      </c>
      <c r="F24" s="476"/>
      <c r="G24" s="476"/>
      <c r="H24" s="476"/>
      <c r="I24" s="230"/>
      <c r="J24" s="230"/>
      <c r="K24" s="231"/>
    </row>
    <row r="25" spans="2:11" s="223" customFormat="1" ht="6.95" customHeight="1">
      <c r="B25" s="224"/>
      <c r="C25" s="225"/>
      <c r="D25" s="225"/>
      <c r="E25" s="225"/>
      <c r="F25" s="225"/>
      <c r="G25" s="225"/>
      <c r="H25" s="225"/>
      <c r="I25" s="225"/>
      <c r="J25" s="225"/>
      <c r="K25" s="226"/>
    </row>
    <row r="26" spans="2:11" s="223" customFormat="1" ht="6.95" customHeight="1">
      <c r="B26" s="224"/>
      <c r="C26" s="225"/>
      <c r="D26" s="233"/>
      <c r="E26" s="233"/>
      <c r="F26" s="233"/>
      <c r="G26" s="233"/>
      <c r="H26" s="233"/>
      <c r="I26" s="233"/>
      <c r="J26" s="233"/>
      <c r="K26" s="234"/>
    </row>
    <row r="27" spans="2:11" s="223" customFormat="1" ht="25.35" customHeight="1">
      <c r="B27" s="224"/>
      <c r="C27" s="225"/>
      <c r="D27" s="235" t="s">
        <v>37</v>
      </c>
      <c r="E27" s="225"/>
      <c r="F27" s="225"/>
      <c r="G27" s="225"/>
      <c r="H27" s="225"/>
      <c r="I27" s="225"/>
      <c r="J27" s="236">
        <f>ROUND(J103,2)</f>
        <v>0</v>
      </c>
      <c r="K27" s="226"/>
    </row>
    <row r="28" spans="2:11" s="223" customFormat="1" ht="6.95" customHeight="1">
      <c r="B28" s="224"/>
      <c r="C28" s="225"/>
      <c r="D28" s="233"/>
      <c r="E28" s="233"/>
      <c r="F28" s="233"/>
      <c r="G28" s="233"/>
      <c r="H28" s="233"/>
      <c r="I28" s="233"/>
      <c r="J28" s="233"/>
      <c r="K28" s="234"/>
    </row>
    <row r="29" spans="2:11" s="223" customFormat="1" ht="14.45" customHeight="1">
      <c r="B29" s="224"/>
      <c r="C29" s="225"/>
      <c r="D29" s="225"/>
      <c r="E29" s="225"/>
      <c r="F29" s="237" t="s">
        <v>39</v>
      </c>
      <c r="G29" s="225"/>
      <c r="H29" s="225"/>
      <c r="I29" s="237" t="s">
        <v>38</v>
      </c>
      <c r="J29" s="237" t="s">
        <v>40</v>
      </c>
      <c r="K29" s="226"/>
    </row>
    <row r="30" spans="2:11" s="223" customFormat="1" ht="14.45" customHeight="1">
      <c r="B30" s="224"/>
      <c r="C30" s="225"/>
      <c r="D30" s="238" t="s">
        <v>41</v>
      </c>
      <c r="E30" s="238" t="s">
        <v>42</v>
      </c>
      <c r="F30" s="239">
        <f>ROUND(SUM(BE103:BE2249),2)</f>
        <v>0</v>
      </c>
      <c r="G30" s="225"/>
      <c r="H30" s="225"/>
      <c r="I30" s="240">
        <v>0.21</v>
      </c>
      <c r="J30" s="239">
        <f>ROUND(ROUND((SUM(BE103:BE2249)),2)*I30,2)</f>
        <v>0</v>
      </c>
      <c r="K30" s="226"/>
    </row>
    <row r="31" spans="2:11" s="223" customFormat="1" ht="14.45" customHeight="1">
      <c r="B31" s="224"/>
      <c r="C31" s="225"/>
      <c r="D31" s="225"/>
      <c r="E31" s="238" t="s">
        <v>43</v>
      </c>
      <c r="F31" s="239">
        <f>ROUND(SUM(BF103:BF2249),2)</f>
        <v>0</v>
      </c>
      <c r="G31" s="225"/>
      <c r="H31" s="225"/>
      <c r="I31" s="240">
        <v>0.15</v>
      </c>
      <c r="J31" s="239">
        <f>ROUND(ROUND((SUM(BF103:BF2249)),2)*I31,2)</f>
        <v>0</v>
      </c>
      <c r="K31" s="226"/>
    </row>
    <row r="32" spans="2:11" s="223" customFormat="1" ht="14.45" customHeight="1" hidden="1">
      <c r="B32" s="224"/>
      <c r="C32" s="225"/>
      <c r="D32" s="225"/>
      <c r="E32" s="238" t="s">
        <v>44</v>
      </c>
      <c r="F32" s="239">
        <f>ROUND(SUM(BG103:BG2249),2)</f>
        <v>0</v>
      </c>
      <c r="G32" s="225"/>
      <c r="H32" s="225"/>
      <c r="I32" s="240">
        <v>0.21</v>
      </c>
      <c r="J32" s="239">
        <v>0</v>
      </c>
      <c r="K32" s="226"/>
    </row>
    <row r="33" spans="2:11" s="223" customFormat="1" ht="14.45" customHeight="1" hidden="1">
      <c r="B33" s="224"/>
      <c r="C33" s="225"/>
      <c r="D33" s="225"/>
      <c r="E33" s="238" t="s">
        <v>45</v>
      </c>
      <c r="F33" s="239">
        <f>ROUND(SUM(BH103:BH2249),2)</f>
        <v>0</v>
      </c>
      <c r="G33" s="225"/>
      <c r="H33" s="225"/>
      <c r="I33" s="240">
        <v>0.15</v>
      </c>
      <c r="J33" s="239">
        <v>0</v>
      </c>
      <c r="K33" s="226"/>
    </row>
    <row r="34" spans="2:11" s="223" customFormat="1" ht="14.45" customHeight="1" hidden="1">
      <c r="B34" s="224"/>
      <c r="C34" s="225"/>
      <c r="D34" s="225"/>
      <c r="E34" s="238" t="s">
        <v>46</v>
      </c>
      <c r="F34" s="239">
        <f>ROUND(SUM(BI103:BI2249),2)</f>
        <v>0</v>
      </c>
      <c r="G34" s="225"/>
      <c r="H34" s="225"/>
      <c r="I34" s="240">
        <v>0</v>
      </c>
      <c r="J34" s="239">
        <v>0</v>
      </c>
      <c r="K34" s="226"/>
    </row>
    <row r="35" spans="2:11" s="223" customFormat="1" ht="6.95" customHeight="1">
      <c r="B35" s="224"/>
      <c r="C35" s="225"/>
      <c r="D35" s="225"/>
      <c r="E35" s="225"/>
      <c r="F35" s="225"/>
      <c r="G35" s="225"/>
      <c r="H35" s="225"/>
      <c r="I35" s="225"/>
      <c r="J35" s="225"/>
      <c r="K35" s="226"/>
    </row>
    <row r="36" spans="2:11" s="223" customFormat="1" ht="25.35" customHeight="1">
      <c r="B36" s="224"/>
      <c r="C36" s="241"/>
      <c r="D36" s="242" t="s">
        <v>47</v>
      </c>
      <c r="E36" s="243"/>
      <c r="F36" s="243"/>
      <c r="G36" s="244" t="s">
        <v>48</v>
      </c>
      <c r="H36" s="245" t="s">
        <v>49</v>
      </c>
      <c r="I36" s="243"/>
      <c r="J36" s="246">
        <f>SUM(J27:J34)</f>
        <v>0</v>
      </c>
      <c r="K36" s="247"/>
    </row>
    <row r="37" spans="2:11" s="223" customFormat="1" ht="14.45" customHeight="1">
      <c r="B37" s="248"/>
      <c r="C37" s="249"/>
      <c r="D37" s="249"/>
      <c r="E37" s="249"/>
      <c r="F37" s="249"/>
      <c r="G37" s="249"/>
      <c r="H37" s="249"/>
      <c r="I37" s="249"/>
      <c r="J37" s="249"/>
      <c r="K37" s="250"/>
    </row>
    <row r="41" spans="2:11" s="223" customFormat="1" ht="6.95" customHeight="1">
      <c r="B41" s="251"/>
      <c r="C41" s="252"/>
      <c r="D41" s="252"/>
      <c r="E41" s="252"/>
      <c r="F41" s="252"/>
      <c r="G41" s="252"/>
      <c r="H41" s="252"/>
      <c r="I41" s="252"/>
      <c r="J41" s="252"/>
      <c r="K41" s="253"/>
    </row>
    <row r="42" spans="2:11" s="223" customFormat="1" ht="36.95" customHeight="1">
      <c r="B42" s="224"/>
      <c r="C42" s="219" t="s">
        <v>90</v>
      </c>
      <c r="D42" s="225"/>
      <c r="E42" s="225"/>
      <c r="F42" s="225"/>
      <c r="G42" s="225"/>
      <c r="H42" s="225"/>
      <c r="I42" s="225"/>
      <c r="J42" s="225"/>
      <c r="K42" s="226"/>
    </row>
    <row r="43" spans="2:11" s="223" customFormat="1" ht="6.95" customHeight="1">
      <c r="B43" s="224"/>
      <c r="C43" s="225"/>
      <c r="D43" s="225"/>
      <c r="E43" s="225"/>
      <c r="F43" s="225"/>
      <c r="G43" s="225"/>
      <c r="H43" s="225"/>
      <c r="I43" s="225"/>
      <c r="J43" s="225"/>
      <c r="K43" s="226"/>
    </row>
    <row r="44" spans="2:11" s="223" customFormat="1" ht="14.45" customHeight="1">
      <c r="B44" s="224"/>
      <c r="C44" s="222" t="s">
        <v>18</v>
      </c>
      <c r="D44" s="225"/>
      <c r="E44" s="225"/>
      <c r="F44" s="225"/>
      <c r="G44" s="225"/>
      <c r="H44" s="225"/>
      <c r="I44" s="225"/>
      <c r="J44" s="225"/>
      <c r="K44" s="226"/>
    </row>
    <row r="45" spans="2:11" s="223" customFormat="1" ht="22.5" customHeight="1">
      <c r="B45" s="224"/>
      <c r="C45" s="225"/>
      <c r="D45" s="225"/>
      <c r="E45" s="472" t="str">
        <f>E7</f>
        <v>Obchodní akademie Chrudim – rekonstrukce učeben IT a přírodovědných předmětů</v>
      </c>
      <c r="F45" s="473"/>
      <c r="G45" s="473"/>
      <c r="H45" s="473"/>
      <c r="I45" s="225"/>
      <c r="J45" s="225"/>
      <c r="K45" s="226"/>
    </row>
    <row r="46" spans="2:11" s="223" customFormat="1" ht="14.45" customHeight="1">
      <c r="B46" s="224"/>
      <c r="C46" s="222" t="s">
        <v>88</v>
      </c>
      <c r="D46" s="225"/>
      <c r="E46" s="225"/>
      <c r="F46" s="225"/>
      <c r="G46" s="225"/>
      <c r="H46" s="225"/>
      <c r="I46" s="225"/>
      <c r="J46" s="225"/>
      <c r="K46" s="226"/>
    </row>
    <row r="47" spans="2:11" s="223" customFormat="1" ht="23.25" customHeight="1">
      <c r="B47" s="224"/>
      <c r="C47" s="225"/>
      <c r="D47" s="225"/>
      <c r="E47" s="474" t="str">
        <f>E9</f>
        <v xml:space="preserve">HEL006-01 - Rekonstrukce učeben IT a přírodovědných předmětů </v>
      </c>
      <c r="F47" s="475"/>
      <c r="G47" s="475"/>
      <c r="H47" s="475"/>
      <c r="I47" s="225"/>
      <c r="J47" s="225"/>
      <c r="K47" s="226"/>
    </row>
    <row r="48" spans="2:11" s="223" customFormat="1" ht="6.95" customHeight="1">
      <c r="B48" s="224"/>
      <c r="C48" s="225"/>
      <c r="D48" s="225"/>
      <c r="E48" s="225"/>
      <c r="F48" s="225"/>
      <c r="G48" s="225"/>
      <c r="H48" s="225"/>
      <c r="I48" s="225"/>
      <c r="J48" s="225"/>
      <c r="K48" s="226"/>
    </row>
    <row r="49" spans="2:11" s="223" customFormat="1" ht="18" customHeight="1">
      <c r="B49" s="224"/>
      <c r="C49" s="222" t="s">
        <v>22</v>
      </c>
      <c r="D49" s="225"/>
      <c r="E49" s="225"/>
      <c r="F49" s="227" t="str">
        <f>F12</f>
        <v>Chrudim</v>
      </c>
      <c r="G49" s="225"/>
      <c r="H49" s="225"/>
      <c r="I49" s="222" t="s">
        <v>24</v>
      </c>
      <c r="J49" s="228">
        <f>IF(J12="","",J12)</f>
        <v>0</v>
      </c>
      <c r="K49" s="226"/>
    </row>
    <row r="50" spans="2:11" s="223" customFormat="1" ht="6.95" customHeight="1">
      <c r="B50" s="224"/>
      <c r="C50" s="225"/>
      <c r="D50" s="225"/>
      <c r="E50" s="225"/>
      <c r="F50" s="225"/>
      <c r="G50" s="225"/>
      <c r="H50" s="225"/>
      <c r="I50" s="225"/>
      <c r="J50" s="225"/>
      <c r="K50" s="226"/>
    </row>
    <row r="51" spans="2:11" s="223" customFormat="1" ht="15">
      <c r="B51" s="224"/>
      <c r="C51" s="222" t="s">
        <v>25</v>
      </c>
      <c r="D51" s="225"/>
      <c r="E51" s="225"/>
      <c r="F51" s="227" t="str">
        <f>E15</f>
        <v>Obchodní akademie, Tyršovo náměstí 250, Chrudim</v>
      </c>
      <c r="G51" s="225"/>
      <c r="H51" s="225"/>
      <c r="I51" s="222" t="s">
        <v>31</v>
      </c>
      <c r="J51" s="227" t="str">
        <f>E21</f>
        <v>Ing.arch.Jan Heller, Zelená 400/6, Hradec Králové</v>
      </c>
      <c r="K51" s="226"/>
    </row>
    <row r="52" spans="2:11" s="223" customFormat="1" ht="14.45" customHeight="1">
      <c r="B52" s="224"/>
      <c r="C52" s="222" t="s">
        <v>29</v>
      </c>
      <c r="D52" s="225"/>
      <c r="E52" s="225"/>
      <c r="F52" s="227" t="str">
        <f>IF(E18="","",E18)</f>
        <v/>
      </c>
      <c r="G52" s="225"/>
      <c r="H52" s="225"/>
      <c r="I52" s="225"/>
      <c r="J52" s="225"/>
      <c r="K52" s="226"/>
    </row>
    <row r="53" spans="2:11" s="223" customFormat="1" ht="10.35" customHeight="1">
      <c r="B53" s="224"/>
      <c r="C53" s="225"/>
      <c r="D53" s="225"/>
      <c r="E53" s="225"/>
      <c r="F53" s="225"/>
      <c r="G53" s="225"/>
      <c r="H53" s="225"/>
      <c r="I53" s="225"/>
      <c r="J53" s="225"/>
      <c r="K53" s="226"/>
    </row>
    <row r="54" spans="2:11" s="223" customFormat="1" ht="29.25" customHeight="1">
      <c r="B54" s="224"/>
      <c r="C54" s="254" t="s">
        <v>91</v>
      </c>
      <c r="D54" s="241"/>
      <c r="E54" s="241"/>
      <c r="F54" s="241"/>
      <c r="G54" s="241"/>
      <c r="H54" s="241"/>
      <c r="I54" s="241"/>
      <c r="J54" s="255" t="s">
        <v>92</v>
      </c>
      <c r="K54" s="256"/>
    </row>
    <row r="55" spans="2:11" s="223" customFormat="1" ht="10.35" customHeight="1">
      <c r="B55" s="224"/>
      <c r="C55" s="225"/>
      <c r="D55" s="225"/>
      <c r="E55" s="225"/>
      <c r="F55" s="225"/>
      <c r="G55" s="225"/>
      <c r="H55" s="225"/>
      <c r="I55" s="225"/>
      <c r="J55" s="225"/>
      <c r="K55" s="226"/>
    </row>
    <row r="56" spans="2:47" s="223" customFormat="1" ht="29.25" customHeight="1">
      <c r="B56" s="224"/>
      <c r="C56" s="257" t="s">
        <v>93</v>
      </c>
      <c r="D56" s="225"/>
      <c r="E56" s="225"/>
      <c r="F56" s="225"/>
      <c r="G56" s="225"/>
      <c r="H56" s="225"/>
      <c r="I56" s="225"/>
      <c r="J56" s="236">
        <f>J103</f>
        <v>0</v>
      </c>
      <c r="K56" s="226"/>
      <c r="AU56" s="213" t="s">
        <v>94</v>
      </c>
    </row>
    <row r="57" spans="2:11" s="264" customFormat="1" ht="24.95" customHeight="1">
      <c r="B57" s="258"/>
      <c r="C57" s="259"/>
      <c r="D57" s="260" t="s">
        <v>95</v>
      </c>
      <c r="E57" s="261"/>
      <c r="F57" s="261"/>
      <c r="G57" s="261"/>
      <c r="H57" s="261"/>
      <c r="I57" s="261"/>
      <c r="J57" s="262">
        <f>J104</f>
        <v>0</v>
      </c>
      <c r="K57" s="263"/>
    </row>
    <row r="58" spans="2:11" s="271" customFormat="1" ht="19.9" customHeight="1">
      <c r="B58" s="265"/>
      <c r="C58" s="266"/>
      <c r="D58" s="267" t="s">
        <v>96</v>
      </c>
      <c r="E58" s="268"/>
      <c r="F58" s="268"/>
      <c r="G58" s="268"/>
      <c r="H58" s="268"/>
      <c r="I58" s="268"/>
      <c r="J58" s="269">
        <f>J105</f>
        <v>0</v>
      </c>
      <c r="K58" s="270"/>
    </row>
    <row r="59" spans="2:11" s="271" customFormat="1" ht="19.9" customHeight="1">
      <c r="B59" s="265"/>
      <c r="C59" s="266"/>
      <c r="D59" s="267" t="s">
        <v>97</v>
      </c>
      <c r="E59" s="268"/>
      <c r="F59" s="268"/>
      <c r="G59" s="268"/>
      <c r="H59" s="268"/>
      <c r="I59" s="268"/>
      <c r="J59" s="269">
        <f>J114</f>
        <v>0</v>
      </c>
      <c r="K59" s="270"/>
    </row>
    <row r="60" spans="2:11" s="271" customFormat="1" ht="19.9" customHeight="1">
      <c r="B60" s="265"/>
      <c r="C60" s="266"/>
      <c r="D60" s="267" t="s">
        <v>98</v>
      </c>
      <c r="E60" s="268"/>
      <c r="F60" s="268"/>
      <c r="G60" s="268"/>
      <c r="H60" s="268"/>
      <c r="I60" s="268"/>
      <c r="J60" s="269">
        <f>J501</f>
        <v>0</v>
      </c>
      <c r="K60" s="270"/>
    </row>
    <row r="61" spans="2:11" s="271" customFormat="1" ht="19.9" customHeight="1">
      <c r="B61" s="265"/>
      <c r="C61" s="266"/>
      <c r="D61" s="267" t="s">
        <v>99</v>
      </c>
      <c r="E61" s="268"/>
      <c r="F61" s="268"/>
      <c r="G61" s="268"/>
      <c r="H61" s="268"/>
      <c r="I61" s="268"/>
      <c r="J61" s="269">
        <f>J758</f>
        <v>0</v>
      </c>
      <c r="K61" s="270"/>
    </row>
    <row r="62" spans="2:11" s="271" customFormat="1" ht="19.9" customHeight="1">
      <c r="B62" s="265"/>
      <c r="C62" s="266"/>
      <c r="D62" s="267" t="s">
        <v>100</v>
      </c>
      <c r="E62" s="268"/>
      <c r="F62" s="268"/>
      <c r="G62" s="268"/>
      <c r="H62" s="268"/>
      <c r="I62" s="268"/>
      <c r="J62" s="269">
        <f>J779</f>
        <v>0</v>
      </c>
      <c r="K62" s="270"/>
    </row>
    <row r="63" spans="2:11" s="264" customFormat="1" ht="24.95" customHeight="1">
      <c r="B63" s="258"/>
      <c r="C63" s="259"/>
      <c r="D63" s="260" t="s">
        <v>101</v>
      </c>
      <c r="E63" s="261"/>
      <c r="F63" s="261"/>
      <c r="G63" s="261"/>
      <c r="H63" s="261"/>
      <c r="I63" s="261"/>
      <c r="J63" s="262">
        <f>J781</f>
        <v>0</v>
      </c>
      <c r="K63" s="263"/>
    </row>
    <row r="64" spans="2:11" s="271" customFormat="1" ht="19.9" customHeight="1">
      <c r="B64" s="265"/>
      <c r="C64" s="266"/>
      <c r="D64" s="267" t="s">
        <v>102</v>
      </c>
      <c r="E64" s="268"/>
      <c r="F64" s="268"/>
      <c r="G64" s="268"/>
      <c r="H64" s="268"/>
      <c r="I64" s="268"/>
      <c r="J64" s="269">
        <f>J782</f>
        <v>0</v>
      </c>
      <c r="K64" s="270"/>
    </row>
    <row r="65" spans="2:11" s="271" customFormat="1" ht="19.9" customHeight="1">
      <c r="B65" s="265"/>
      <c r="C65" s="266"/>
      <c r="D65" s="267" t="s">
        <v>103</v>
      </c>
      <c r="E65" s="268"/>
      <c r="F65" s="268"/>
      <c r="G65" s="268"/>
      <c r="H65" s="268"/>
      <c r="I65" s="268"/>
      <c r="J65" s="269">
        <f>J789</f>
        <v>0</v>
      </c>
      <c r="K65" s="270"/>
    </row>
    <row r="66" spans="2:11" s="271" customFormat="1" ht="19.9" customHeight="1">
      <c r="B66" s="265"/>
      <c r="C66" s="266"/>
      <c r="D66" s="267" t="s">
        <v>104</v>
      </c>
      <c r="E66" s="268"/>
      <c r="F66" s="268"/>
      <c r="G66" s="268"/>
      <c r="H66" s="268"/>
      <c r="I66" s="268"/>
      <c r="J66" s="269">
        <f>J800</f>
        <v>0</v>
      </c>
      <c r="K66" s="270"/>
    </row>
    <row r="67" spans="2:11" s="271" customFormat="1" ht="19.9" customHeight="1">
      <c r="B67" s="265"/>
      <c r="C67" s="266"/>
      <c r="D67" s="267" t="s">
        <v>105</v>
      </c>
      <c r="E67" s="268"/>
      <c r="F67" s="268"/>
      <c r="G67" s="268"/>
      <c r="H67" s="268"/>
      <c r="I67" s="268"/>
      <c r="J67" s="269">
        <f>J810</f>
        <v>0</v>
      </c>
      <c r="K67" s="270"/>
    </row>
    <row r="68" spans="2:11" s="271" customFormat="1" ht="19.9" customHeight="1">
      <c r="B68" s="265"/>
      <c r="C68" s="266"/>
      <c r="D68" s="267" t="s">
        <v>106</v>
      </c>
      <c r="E68" s="268"/>
      <c r="F68" s="268"/>
      <c r="G68" s="268"/>
      <c r="H68" s="268"/>
      <c r="I68" s="268"/>
      <c r="J68" s="269">
        <f>J824</f>
        <v>0</v>
      </c>
      <c r="K68" s="270"/>
    </row>
    <row r="69" spans="2:11" s="271" customFormat="1" ht="19.9" customHeight="1">
      <c r="B69" s="265"/>
      <c r="C69" s="266"/>
      <c r="D69" s="267" t="s">
        <v>107</v>
      </c>
      <c r="E69" s="268"/>
      <c r="F69" s="268"/>
      <c r="G69" s="268"/>
      <c r="H69" s="268"/>
      <c r="I69" s="268"/>
      <c r="J69" s="269">
        <f>J932</f>
        <v>0</v>
      </c>
      <c r="K69" s="270"/>
    </row>
    <row r="70" spans="2:11" s="271" customFormat="1" ht="19.9" customHeight="1">
      <c r="B70" s="265"/>
      <c r="C70" s="266"/>
      <c r="D70" s="267" t="s">
        <v>108</v>
      </c>
      <c r="E70" s="268"/>
      <c r="F70" s="268"/>
      <c r="G70" s="268"/>
      <c r="H70" s="268"/>
      <c r="I70" s="268"/>
      <c r="J70" s="269">
        <f>J935</f>
        <v>0</v>
      </c>
      <c r="K70" s="270"/>
    </row>
    <row r="71" spans="2:11" s="271" customFormat="1" ht="19.9" customHeight="1">
      <c r="B71" s="265"/>
      <c r="C71" s="266"/>
      <c r="D71" s="267" t="s">
        <v>109</v>
      </c>
      <c r="E71" s="268"/>
      <c r="F71" s="268"/>
      <c r="G71" s="268"/>
      <c r="H71" s="268"/>
      <c r="I71" s="268"/>
      <c r="J71" s="269">
        <f>J1194</f>
        <v>0</v>
      </c>
      <c r="K71" s="270"/>
    </row>
    <row r="72" spans="2:11" s="271" customFormat="1" ht="19.9" customHeight="1">
      <c r="B72" s="265"/>
      <c r="C72" s="266"/>
      <c r="D72" s="267" t="s">
        <v>110</v>
      </c>
      <c r="E72" s="268"/>
      <c r="F72" s="268"/>
      <c r="G72" s="268"/>
      <c r="H72" s="268"/>
      <c r="I72" s="268"/>
      <c r="J72" s="269">
        <f>J1328</f>
        <v>0</v>
      </c>
      <c r="K72" s="270"/>
    </row>
    <row r="73" spans="2:11" s="271" customFormat="1" ht="19.9" customHeight="1">
      <c r="B73" s="265"/>
      <c r="C73" s="266"/>
      <c r="D73" s="267" t="s">
        <v>111</v>
      </c>
      <c r="E73" s="268"/>
      <c r="F73" s="268"/>
      <c r="G73" s="268"/>
      <c r="H73" s="268"/>
      <c r="I73" s="268"/>
      <c r="J73" s="269">
        <f>J1472</f>
        <v>0</v>
      </c>
      <c r="K73" s="270"/>
    </row>
    <row r="74" spans="2:11" s="271" customFormat="1" ht="19.9" customHeight="1">
      <c r="B74" s="265"/>
      <c r="C74" s="266"/>
      <c r="D74" s="267" t="s">
        <v>112</v>
      </c>
      <c r="E74" s="268"/>
      <c r="F74" s="268"/>
      <c r="G74" s="268"/>
      <c r="H74" s="268"/>
      <c r="I74" s="268"/>
      <c r="J74" s="269">
        <f>J1665</f>
        <v>0</v>
      </c>
      <c r="K74" s="270"/>
    </row>
    <row r="75" spans="2:11" s="271" customFormat="1" ht="19.9" customHeight="1">
      <c r="B75" s="265"/>
      <c r="C75" s="266"/>
      <c r="D75" s="267" t="s">
        <v>113</v>
      </c>
      <c r="E75" s="268"/>
      <c r="F75" s="268"/>
      <c r="G75" s="268"/>
      <c r="H75" s="268"/>
      <c r="I75" s="268"/>
      <c r="J75" s="269">
        <f>J1775</f>
        <v>0</v>
      </c>
      <c r="K75" s="270"/>
    </row>
    <row r="76" spans="2:11" s="271" customFormat="1" ht="19.9" customHeight="1">
      <c r="B76" s="265"/>
      <c r="C76" s="266"/>
      <c r="D76" s="267" t="s">
        <v>114</v>
      </c>
      <c r="E76" s="268"/>
      <c r="F76" s="268"/>
      <c r="G76" s="268"/>
      <c r="H76" s="268"/>
      <c r="I76" s="268"/>
      <c r="J76" s="269">
        <f>J1955</f>
        <v>0</v>
      </c>
      <c r="K76" s="270"/>
    </row>
    <row r="77" spans="2:11" s="271" customFormat="1" ht="19.9" customHeight="1">
      <c r="B77" s="265"/>
      <c r="C77" s="266"/>
      <c r="D77" s="267" t="s">
        <v>115</v>
      </c>
      <c r="E77" s="268"/>
      <c r="F77" s="268"/>
      <c r="G77" s="268"/>
      <c r="H77" s="268"/>
      <c r="I77" s="268"/>
      <c r="J77" s="269">
        <f>J1998</f>
        <v>0</v>
      </c>
      <c r="K77" s="270"/>
    </row>
    <row r="78" spans="2:11" s="271" customFormat="1" ht="19.9" customHeight="1">
      <c r="B78" s="265"/>
      <c r="C78" s="266"/>
      <c r="D78" s="267" t="s">
        <v>116</v>
      </c>
      <c r="E78" s="268"/>
      <c r="F78" s="268"/>
      <c r="G78" s="268"/>
      <c r="H78" s="268"/>
      <c r="I78" s="268"/>
      <c r="J78" s="269">
        <f>J2027</f>
        <v>0</v>
      </c>
      <c r="K78" s="270"/>
    </row>
    <row r="79" spans="2:11" s="271" customFormat="1" ht="19.9" customHeight="1">
      <c r="B79" s="265"/>
      <c r="C79" s="266"/>
      <c r="D79" s="267" t="s">
        <v>117</v>
      </c>
      <c r="E79" s="268"/>
      <c r="F79" s="268"/>
      <c r="G79" s="268"/>
      <c r="H79" s="268"/>
      <c r="I79" s="268"/>
      <c r="J79" s="269">
        <f>J2223</f>
        <v>0</v>
      </c>
      <c r="K79" s="270"/>
    </row>
    <row r="80" spans="2:11" s="264" customFormat="1" ht="24.95" customHeight="1">
      <c r="B80" s="258"/>
      <c r="C80" s="259"/>
      <c r="D80" s="260" t="s">
        <v>118</v>
      </c>
      <c r="E80" s="261"/>
      <c r="F80" s="261"/>
      <c r="G80" s="261"/>
      <c r="H80" s="261"/>
      <c r="I80" s="261"/>
      <c r="J80" s="262">
        <f>J2236</f>
        <v>0</v>
      </c>
      <c r="K80" s="263"/>
    </row>
    <row r="81" spans="2:11" s="271" customFormat="1" ht="19.9" customHeight="1">
      <c r="B81" s="265"/>
      <c r="C81" s="266"/>
      <c r="D81" s="267" t="s">
        <v>119</v>
      </c>
      <c r="E81" s="268"/>
      <c r="F81" s="268"/>
      <c r="G81" s="268"/>
      <c r="H81" s="268"/>
      <c r="I81" s="268"/>
      <c r="J81" s="269">
        <f>J2237</f>
        <v>0</v>
      </c>
      <c r="K81" s="270"/>
    </row>
    <row r="82" spans="2:11" s="271" customFormat="1" ht="19.9" customHeight="1">
      <c r="B82" s="265"/>
      <c r="C82" s="266"/>
      <c r="D82" s="267" t="s">
        <v>120</v>
      </c>
      <c r="E82" s="268"/>
      <c r="F82" s="268"/>
      <c r="G82" s="268"/>
      <c r="H82" s="268"/>
      <c r="I82" s="268"/>
      <c r="J82" s="269">
        <f>J2239</f>
        <v>0</v>
      </c>
      <c r="K82" s="270"/>
    </row>
    <row r="83" spans="2:11" s="271" customFormat="1" ht="19.9" customHeight="1">
      <c r="B83" s="265"/>
      <c r="C83" s="266"/>
      <c r="D83" s="267" t="s">
        <v>121</v>
      </c>
      <c r="E83" s="268"/>
      <c r="F83" s="268"/>
      <c r="G83" s="268"/>
      <c r="H83" s="268"/>
      <c r="I83" s="268"/>
      <c r="J83" s="269">
        <f>J2243</f>
        <v>0</v>
      </c>
      <c r="K83" s="270"/>
    </row>
    <row r="84" spans="2:11" s="223" customFormat="1" ht="21.75" customHeight="1">
      <c r="B84" s="224"/>
      <c r="C84" s="225"/>
      <c r="D84" s="225"/>
      <c r="E84" s="225"/>
      <c r="F84" s="225"/>
      <c r="G84" s="225"/>
      <c r="H84" s="225"/>
      <c r="I84" s="225"/>
      <c r="J84" s="225"/>
      <c r="K84" s="226"/>
    </row>
    <row r="85" spans="2:11" s="223" customFormat="1" ht="6.95" customHeight="1">
      <c r="B85" s="248"/>
      <c r="C85" s="249"/>
      <c r="D85" s="249"/>
      <c r="E85" s="249"/>
      <c r="F85" s="249"/>
      <c r="G85" s="249"/>
      <c r="H85" s="249"/>
      <c r="I85" s="249"/>
      <c r="J85" s="249"/>
      <c r="K85" s="250"/>
    </row>
    <row r="89" spans="2:12" s="223" customFormat="1" ht="6.95" customHeight="1">
      <c r="B89" s="251"/>
      <c r="C89" s="252"/>
      <c r="D89" s="252"/>
      <c r="E89" s="252"/>
      <c r="F89" s="252"/>
      <c r="G89" s="252"/>
      <c r="H89" s="252"/>
      <c r="I89" s="252"/>
      <c r="J89" s="252"/>
      <c r="K89" s="252"/>
      <c r="L89" s="224"/>
    </row>
    <row r="90" spans="2:12" s="223" customFormat="1" ht="36.95" customHeight="1">
      <c r="B90" s="224"/>
      <c r="C90" s="272" t="s">
        <v>122</v>
      </c>
      <c r="L90" s="224"/>
    </row>
    <row r="91" spans="2:12" s="223" customFormat="1" ht="6.95" customHeight="1">
      <c r="B91" s="224"/>
      <c r="L91" s="224"/>
    </row>
    <row r="92" spans="2:12" s="223" customFormat="1" ht="14.45" customHeight="1">
      <c r="B92" s="224"/>
      <c r="C92" s="273" t="s">
        <v>18</v>
      </c>
      <c r="L92" s="224"/>
    </row>
    <row r="93" spans="2:12" s="223" customFormat="1" ht="22.5" customHeight="1">
      <c r="B93" s="224"/>
      <c r="E93" s="465" t="str">
        <f>E7</f>
        <v>Obchodní akademie Chrudim – rekonstrukce učeben IT a přírodovědných předmětů</v>
      </c>
      <c r="F93" s="466"/>
      <c r="G93" s="466"/>
      <c r="H93" s="466"/>
      <c r="L93" s="224"/>
    </row>
    <row r="94" spans="2:12" s="223" customFormat="1" ht="14.45" customHeight="1">
      <c r="B94" s="224"/>
      <c r="C94" s="273" t="s">
        <v>88</v>
      </c>
      <c r="L94" s="224"/>
    </row>
    <row r="95" spans="2:12" s="223" customFormat="1" ht="23.25" customHeight="1">
      <c r="B95" s="224"/>
      <c r="E95" s="467" t="str">
        <f>E9</f>
        <v xml:space="preserve">HEL006-01 - Rekonstrukce učeben IT a přírodovědných předmětů </v>
      </c>
      <c r="F95" s="468"/>
      <c r="G95" s="468"/>
      <c r="H95" s="468"/>
      <c r="L95" s="224"/>
    </row>
    <row r="96" spans="2:12" s="223" customFormat="1" ht="6.95" customHeight="1">
      <c r="B96" s="224"/>
      <c r="L96" s="224"/>
    </row>
    <row r="97" spans="2:12" s="223" customFormat="1" ht="18" customHeight="1">
      <c r="B97" s="224"/>
      <c r="C97" s="273" t="s">
        <v>22</v>
      </c>
      <c r="F97" s="274" t="str">
        <f>F12</f>
        <v>Chrudim</v>
      </c>
      <c r="I97" s="273" t="s">
        <v>24</v>
      </c>
      <c r="J97" s="275">
        <f>IF(J12="","",J12)</f>
        <v>0</v>
      </c>
      <c r="L97" s="224"/>
    </row>
    <row r="98" spans="2:12" s="223" customFormat="1" ht="6.95" customHeight="1">
      <c r="B98" s="224"/>
      <c r="L98" s="224"/>
    </row>
    <row r="99" spans="2:12" s="223" customFormat="1" ht="15">
      <c r="B99" s="224"/>
      <c r="C99" s="273" t="s">
        <v>25</v>
      </c>
      <c r="F99" s="274" t="str">
        <f>E15</f>
        <v>Obchodní akademie, Tyršovo náměstí 250, Chrudim</v>
      </c>
      <c r="I99" s="273" t="s">
        <v>31</v>
      </c>
      <c r="J99" s="274" t="str">
        <f>E21</f>
        <v>Ing.arch.Jan Heller, Zelená 400/6, Hradec Králové</v>
      </c>
      <c r="L99" s="224"/>
    </row>
    <row r="100" spans="2:12" s="223" customFormat="1" ht="14.45" customHeight="1">
      <c r="B100" s="224"/>
      <c r="C100" s="273" t="s">
        <v>29</v>
      </c>
      <c r="F100" s="274" t="str">
        <f>IF(E18="","",E18)</f>
        <v/>
      </c>
      <c r="L100" s="224"/>
    </row>
    <row r="101" spans="2:12" s="223" customFormat="1" ht="10.35" customHeight="1">
      <c r="B101" s="224"/>
      <c r="L101" s="224"/>
    </row>
    <row r="102" spans="2:20" s="284" customFormat="1" ht="29.25" customHeight="1">
      <c r="B102" s="276"/>
      <c r="C102" s="277" t="s">
        <v>123</v>
      </c>
      <c r="D102" s="278" t="s">
        <v>56</v>
      </c>
      <c r="E102" s="278" t="s">
        <v>52</v>
      </c>
      <c r="F102" s="278" t="s">
        <v>124</v>
      </c>
      <c r="G102" s="278" t="s">
        <v>125</v>
      </c>
      <c r="H102" s="278" t="s">
        <v>126</v>
      </c>
      <c r="I102" s="279" t="s">
        <v>127</v>
      </c>
      <c r="J102" s="278" t="s">
        <v>92</v>
      </c>
      <c r="K102" s="280" t="s">
        <v>128</v>
      </c>
      <c r="L102" s="276"/>
      <c r="M102" s="281" t="s">
        <v>129</v>
      </c>
      <c r="N102" s="282" t="s">
        <v>41</v>
      </c>
      <c r="O102" s="282" t="s">
        <v>130</v>
      </c>
      <c r="P102" s="282" t="s">
        <v>131</v>
      </c>
      <c r="Q102" s="282" t="s">
        <v>132</v>
      </c>
      <c r="R102" s="282" t="s">
        <v>133</v>
      </c>
      <c r="S102" s="282" t="s">
        <v>134</v>
      </c>
      <c r="T102" s="283" t="s">
        <v>135</v>
      </c>
    </row>
    <row r="103" spans="2:63" s="223" customFormat="1" ht="29.25" customHeight="1">
      <c r="B103" s="224"/>
      <c r="C103" s="285" t="s">
        <v>93</v>
      </c>
      <c r="J103" s="286">
        <f>BK103</f>
        <v>0</v>
      </c>
      <c r="L103" s="224"/>
      <c r="M103" s="287"/>
      <c r="N103" s="233"/>
      <c r="O103" s="233"/>
      <c r="P103" s="288">
        <f>P104+P781+P2236</f>
        <v>0</v>
      </c>
      <c r="Q103" s="233"/>
      <c r="R103" s="288">
        <f>R104+R781+R2236</f>
        <v>44.766341376579994</v>
      </c>
      <c r="S103" s="233"/>
      <c r="T103" s="289">
        <f>T104+T781+T2236</f>
        <v>32.029847839999995</v>
      </c>
      <c r="AT103" s="213" t="s">
        <v>70</v>
      </c>
      <c r="AU103" s="213" t="s">
        <v>94</v>
      </c>
      <c r="BK103" s="290">
        <f>BK104+BK781+BK2236</f>
        <v>0</v>
      </c>
    </row>
    <row r="104" spans="2:63" s="292" customFormat="1" ht="37.35" customHeight="1">
      <c r="B104" s="291"/>
      <c r="D104" s="293" t="s">
        <v>70</v>
      </c>
      <c r="E104" s="294" t="s">
        <v>136</v>
      </c>
      <c r="F104" s="294" t="s">
        <v>137</v>
      </c>
      <c r="J104" s="295">
        <f>BK104</f>
        <v>0</v>
      </c>
      <c r="L104" s="291"/>
      <c r="M104" s="296"/>
      <c r="N104" s="297"/>
      <c r="O104" s="297"/>
      <c r="P104" s="298">
        <f>P105+P114+P501+P758+P779</f>
        <v>0</v>
      </c>
      <c r="Q104" s="297"/>
      <c r="R104" s="298">
        <f>R105+R114+R501+R758+R779</f>
        <v>20.066675975399995</v>
      </c>
      <c r="S104" s="297"/>
      <c r="T104" s="299">
        <f>T105+T114+T501+T758+T779</f>
        <v>16.286603999999997</v>
      </c>
      <c r="AR104" s="293" t="s">
        <v>79</v>
      </c>
      <c r="AT104" s="300" t="s">
        <v>70</v>
      </c>
      <c r="AU104" s="300" t="s">
        <v>71</v>
      </c>
      <c r="AY104" s="293" t="s">
        <v>138</v>
      </c>
      <c r="BK104" s="301">
        <f>BK105+BK114+BK501+BK758+BK779</f>
        <v>0</v>
      </c>
    </row>
    <row r="105" spans="2:63" s="292" customFormat="1" ht="19.9" customHeight="1">
      <c r="B105" s="291"/>
      <c r="D105" s="302" t="s">
        <v>70</v>
      </c>
      <c r="E105" s="303" t="s">
        <v>139</v>
      </c>
      <c r="F105" s="303" t="s">
        <v>140</v>
      </c>
      <c r="J105" s="304">
        <f>BK105</f>
        <v>0</v>
      </c>
      <c r="L105" s="291"/>
      <c r="M105" s="296"/>
      <c r="N105" s="297"/>
      <c r="O105" s="297"/>
      <c r="P105" s="298">
        <f>SUM(P106:P113)</f>
        <v>0</v>
      </c>
      <c r="Q105" s="297"/>
      <c r="R105" s="298">
        <f>SUM(R106:R113)</f>
        <v>1.2933613499999999</v>
      </c>
      <c r="S105" s="297"/>
      <c r="T105" s="299">
        <f>SUM(T106:T113)</f>
        <v>0</v>
      </c>
      <c r="AR105" s="293" t="s">
        <v>79</v>
      </c>
      <c r="AT105" s="300" t="s">
        <v>70</v>
      </c>
      <c r="AU105" s="300" t="s">
        <v>79</v>
      </c>
      <c r="AY105" s="293" t="s">
        <v>138</v>
      </c>
      <c r="BK105" s="301">
        <f>SUM(BK106:BK113)</f>
        <v>0</v>
      </c>
    </row>
    <row r="106" spans="2:65" s="223" customFormat="1" ht="31.5" customHeight="1">
      <c r="B106" s="224"/>
      <c r="C106" s="305" t="s">
        <v>79</v>
      </c>
      <c r="D106" s="305" t="s">
        <v>141</v>
      </c>
      <c r="E106" s="306" t="s">
        <v>142</v>
      </c>
      <c r="F106" s="307" t="s">
        <v>143</v>
      </c>
      <c r="G106" s="308" t="s">
        <v>144</v>
      </c>
      <c r="H106" s="309">
        <v>1.26</v>
      </c>
      <c r="I106" s="367">
        <v>0</v>
      </c>
      <c r="J106" s="310">
        <f>ROUND(I106*H106,2)</f>
        <v>0</v>
      </c>
      <c r="K106" s="307" t="s">
        <v>145</v>
      </c>
      <c r="L106" s="224"/>
      <c r="M106" s="311" t="s">
        <v>5</v>
      </c>
      <c r="N106" s="312" t="s">
        <v>42</v>
      </c>
      <c r="O106" s="225"/>
      <c r="P106" s="313">
        <f>O106*H106</f>
        <v>0</v>
      </c>
      <c r="Q106" s="313">
        <v>0.25365</v>
      </c>
      <c r="R106" s="313">
        <f>Q106*H106</f>
        <v>0.31959899999999997</v>
      </c>
      <c r="S106" s="313">
        <v>0</v>
      </c>
      <c r="T106" s="314">
        <f>S106*H106</f>
        <v>0</v>
      </c>
      <c r="AR106" s="213" t="s">
        <v>146</v>
      </c>
      <c r="AT106" s="213" t="s">
        <v>141</v>
      </c>
      <c r="AU106" s="213" t="s">
        <v>81</v>
      </c>
      <c r="AY106" s="213" t="s">
        <v>138</v>
      </c>
      <c r="BE106" s="315">
        <f>IF(N106="základní",J106,0)</f>
        <v>0</v>
      </c>
      <c r="BF106" s="315">
        <f>IF(N106="snížená",J106,0)</f>
        <v>0</v>
      </c>
      <c r="BG106" s="315">
        <f>IF(N106="zákl. přenesená",J106,0)</f>
        <v>0</v>
      </c>
      <c r="BH106" s="315">
        <f>IF(N106="sníž. přenesená",J106,0)</f>
        <v>0</v>
      </c>
      <c r="BI106" s="315">
        <f>IF(N106="nulová",J106,0)</f>
        <v>0</v>
      </c>
      <c r="BJ106" s="213" t="s">
        <v>79</v>
      </c>
      <c r="BK106" s="315">
        <f>ROUND(I106*H106,2)</f>
        <v>0</v>
      </c>
      <c r="BL106" s="213" t="s">
        <v>146</v>
      </c>
      <c r="BM106" s="213" t="s">
        <v>147</v>
      </c>
    </row>
    <row r="107" spans="2:51" s="317" customFormat="1" ht="13.5">
      <c r="B107" s="316"/>
      <c r="D107" s="318" t="s">
        <v>148</v>
      </c>
      <c r="E107" s="319" t="s">
        <v>5</v>
      </c>
      <c r="F107" s="320" t="s">
        <v>149</v>
      </c>
      <c r="H107" s="321">
        <v>0.72</v>
      </c>
      <c r="L107" s="316"/>
      <c r="M107" s="322"/>
      <c r="N107" s="323"/>
      <c r="O107" s="323"/>
      <c r="P107" s="323"/>
      <c r="Q107" s="323"/>
      <c r="R107" s="323"/>
      <c r="S107" s="323"/>
      <c r="T107" s="324"/>
      <c r="AT107" s="319" t="s">
        <v>148</v>
      </c>
      <c r="AU107" s="319" t="s">
        <v>81</v>
      </c>
      <c r="AV107" s="317" t="s">
        <v>81</v>
      </c>
      <c r="AW107" s="317" t="s">
        <v>34</v>
      </c>
      <c r="AX107" s="317" t="s">
        <v>71</v>
      </c>
      <c r="AY107" s="319" t="s">
        <v>138</v>
      </c>
    </row>
    <row r="108" spans="2:51" s="317" customFormat="1" ht="13.5">
      <c r="B108" s="316"/>
      <c r="D108" s="318" t="s">
        <v>148</v>
      </c>
      <c r="E108" s="319" t="s">
        <v>5</v>
      </c>
      <c r="F108" s="320" t="s">
        <v>150</v>
      </c>
      <c r="H108" s="321">
        <v>0.54</v>
      </c>
      <c r="L108" s="316"/>
      <c r="M108" s="322"/>
      <c r="N108" s="323"/>
      <c r="O108" s="323"/>
      <c r="P108" s="323"/>
      <c r="Q108" s="323"/>
      <c r="R108" s="323"/>
      <c r="S108" s="323"/>
      <c r="T108" s="324"/>
      <c r="AT108" s="319" t="s">
        <v>148</v>
      </c>
      <c r="AU108" s="319" t="s">
        <v>81</v>
      </c>
      <c r="AV108" s="317" t="s">
        <v>81</v>
      </c>
      <c r="AW108" s="317" t="s">
        <v>34</v>
      </c>
      <c r="AX108" s="317" t="s">
        <v>71</v>
      </c>
      <c r="AY108" s="319" t="s">
        <v>138</v>
      </c>
    </row>
    <row r="109" spans="2:51" s="326" customFormat="1" ht="13.5">
      <c r="B109" s="325"/>
      <c r="D109" s="327" t="s">
        <v>148</v>
      </c>
      <c r="E109" s="328" t="s">
        <v>5</v>
      </c>
      <c r="F109" s="329" t="s">
        <v>151</v>
      </c>
      <c r="H109" s="330">
        <v>1.26</v>
      </c>
      <c r="L109" s="325"/>
      <c r="M109" s="331"/>
      <c r="N109" s="332"/>
      <c r="O109" s="332"/>
      <c r="P109" s="332"/>
      <c r="Q109" s="332"/>
      <c r="R109" s="332"/>
      <c r="S109" s="332"/>
      <c r="T109" s="333"/>
      <c r="AT109" s="334" t="s">
        <v>148</v>
      </c>
      <c r="AU109" s="334" t="s">
        <v>81</v>
      </c>
      <c r="AV109" s="326" t="s">
        <v>146</v>
      </c>
      <c r="AW109" s="326" t="s">
        <v>34</v>
      </c>
      <c r="AX109" s="326" t="s">
        <v>79</v>
      </c>
      <c r="AY109" s="334" t="s">
        <v>138</v>
      </c>
    </row>
    <row r="110" spans="2:65" s="223" customFormat="1" ht="31.5" customHeight="1">
      <c r="B110" s="224"/>
      <c r="C110" s="305" t="s">
        <v>81</v>
      </c>
      <c r="D110" s="305" t="s">
        <v>141</v>
      </c>
      <c r="E110" s="306" t="s">
        <v>152</v>
      </c>
      <c r="F110" s="307" t="s">
        <v>153</v>
      </c>
      <c r="G110" s="308" t="s">
        <v>144</v>
      </c>
      <c r="H110" s="309">
        <v>3.839</v>
      </c>
      <c r="I110" s="367">
        <v>0</v>
      </c>
      <c r="J110" s="310">
        <f>ROUND(I110*H110,2)</f>
        <v>0</v>
      </c>
      <c r="K110" s="307" t="s">
        <v>145</v>
      </c>
      <c r="L110" s="224"/>
      <c r="M110" s="311" t="s">
        <v>5</v>
      </c>
      <c r="N110" s="312" t="s">
        <v>42</v>
      </c>
      <c r="O110" s="225"/>
      <c r="P110" s="313">
        <f>O110*H110</f>
        <v>0</v>
      </c>
      <c r="Q110" s="313">
        <v>0.25365</v>
      </c>
      <c r="R110" s="313">
        <f>Q110*H110</f>
        <v>0.9737623499999999</v>
      </c>
      <c r="S110" s="313">
        <v>0</v>
      </c>
      <c r="T110" s="314">
        <f>S110*H110</f>
        <v>0</v>
      </c>
      <c r="AR110" s="213" t="s">
        <v>146</v>
      </c>
      <c r="AT110" s="213" t="s">
        <v>141</v>
      </c>
      <c r="AU110" s="213" t="s">
        <v>81</v>
      </c>
      <c r="AY110" s="213" t="s">
        <v>138</v>
      </c>
      <c r="BE110" s="315">
        <f>IF(N110="základní",J110,0)</f>
        <v>0</v>
      </c>
      <c r="BF110" s="315">
        <f>IF(N110="snížená",J110,0)</f>
        <v>0</v>
      </c>
      <c r="BG110" s="315">
        <f>IF(N110="zákl. přenesená",J110,0)</f>
        <v>0</v>
      </c>
      <c r="BH110" s="315">
        <f>IF(N110="sníž. přenesená",J110,0)</f>
        <v>0</v>
      </c>
      <c r="BI110" s="315">
        <f>IF(N110="nulová",J110,0)</f>
        <v>0</v>
      </c>
      <c r="BJ110" s="213" t="s">
        <v>79</v>
      </c>
      <c r="BK110" s="315">
        <f>ROUND(I110*H110,2)</f>
        <v>0</v>
      </c>
      <c r="BL110" s="213" t="s">
        <v>146</v>
      </c>
      <c r="BM110" s="213" t="s">
        <v>154</v>
      </c>
    </row>
    <row r="111" spans="2:51" s="317" customFormat="1" ht="13.5">
      <c r="B111" s="316"/>
      <c r="D111" s="318" t="s">
        <v>148</v>
      </c>
      <c r="E111" s="319" t="s">
        <v>5</v>
      </c>
      <c r="F111" s="320" t="s">
        <v>155</v>
      </c>
      <c r="H111" s="321">
        <v>1.957</v>
      </c>
      <c r="L111" s="316"/>
      <c r="M111" s="322"/>
      <c r="N111" s="323"/>
      <c r="O111" s="323"/>
      <c r="P111" s="323"/>
      <c r="Q111" s="323"/>
      <c r="R111" s="323"/>
      <c r="S111" s="323"/>
      <c r="T111" s="324"/>
      <c r="AT111" s="319" t="s">
        <v>148</v>
      </c>
      <c r="AU111" s="319" t="s">
        <v>81</v>
      </c>
      <c r="AV111" s="317" t="s">
        <v>81</v>
      </c>
      <c r="AW111" s="317" t="s">
        <v>34</v>
      </c>
      <c r="AX111" s="317" t="s">
        <v>71</v>
      </c>
      <c r="AY111" s="319" t="s">
        <v>138</v>
      </c>
    </row>
    <row r="112" spans="2:51" s="317" customFormat="1" ht="13.5">
      <c r="B112" s="316"/>
      <c r="D112" s="318" t="s">
        <v>148</v>
      </c>
      <c r="E112" s="319" t="s">
        <v>5</v>
      </c>
      <c r="F112" s="320" t="s">
        <v>156</v>
      </c>
      <c r="H112" s="321">
        <v>1.882</v>
      </c>
      <c r="L112" s="316"/>
      <c r="M112" s="322"/>
      <c r="N112" s="323"/>
      <c r="O112" s="323"/>
      <c r="P112" s="323"/>
      <c r="Q112" s="323"/>
      <c r="R112" s="323"/>
      <c r="S112" s="323"/>
      <c r="T112" s="324"/>
      <c r="AT112" s="319" t="s">
        <v>148</v>
      </c>
      <c r="AU112" s="319" t="s">
        <v>81</v>
      </c>
      <c r="AV112" s="317" t="s">
        <v>81</v>
      </c>
      <c r="AW112" s="317" t="s">
        <v>34</v>
      </c>
      <c r="AX112" s="317" t="s">
        <v>71</v>
      </c>
      <c r="AY112" s="319" t="s">
        <v>138</v>
      </c>
    </row>
    <row r="113" spans="2:51" s="326" customFormat="1" ht="13.5">
      <c r="B113" s="325"/>
      <c r="D113" s="318" t="s">
        <v>148</v>
      </c>
      <c r="E113" s="335" t="s">
        <v>5</v>
      </c>
      <c r="F113" s="336" t="s">
        <v>151</v>
      </c>
      <c r="H113" s="337">
        <v>3.839</v>
      </c>
      <c r="L113" s="325"/>
      <c r="M113" s="331"/>
      <c r="N113" s="332"/>
      <c r="O113" s="332"/>
      <c r="P113" s="332"/>
      <c r="Q113" s="332"/>
      <c r="R113" s="332"/>
      <c r="S113" s="332"/>
      <c r="T113" s="333"/>
      <c r="AT113" s="334" t="s">
        <v>148</v>
      </c>
      <c r="AU113" s="334" t="s">
        <v>81</v>
      </c>
      <c r="AV113" s="326" t="s">
        <v>146</v>
      </c>
      <c r="AW113" s="326" t="s">
        <v>34</v>
      </c>
      <c r="AX113" s="326" t="s">
        <v>79</v>
      </c>
      <c r="AY113" s="334" t="s">
        <v>138</v>
      </c>
    </row>
    <row r="114" spans="2:63" s="292" customFormat="1" ht="29.85" customHeight="1">
      <c r="B114" s="291"/>
      <c r="D114" s="302" t="s">
        <v>70</v>
      </c>
      <c r="E114" s="303" t="s">
        <v>157</v>
      </c>
      <c r="F114" s="303" t="s">
        <v>158</v>
      </c>
      <c r="J114" s="304">
        <f>BK114</f>
        <v>0</v>
      </c>
      <c r="L114" s="291"/>
      <c r="M114" s="296"/>
      <c r="N114" s="297"/>
      <c r="O114" s="297"/>
      <c r="P114" s="298">
        <f>SUM(P115:P500)</f>
        <v>0</v>
      </c>
      <c r="Q114" s="297"/>
      <c r="R114" s="298">
        <f>SUM(R115:R500)</f>
        <v>17.220571211999992</v>
      </c>
      <c r="S114" s="297"/>
      <c r="T114" s="299">
        <f>SUM(T115:T500)</f>
        <v>0</v>
      </c>
      <c r="AR114" s="293" t="s">
        <v>79</v>
      </c>
      <c r="AT114" s="300" t="s">
        <v>70</v>
      </c>
      <c r="AU114" s="300" t="s">
        <v>79</v>
      </c>
      <c r="AY114" s="293" t="s">
        <v>138</v>
      </c>
      <c r="BK114" s="301">
        <f>SUM(BK115:BK500)</f>
        <v>0</v>
      </c>
    </row>
    <row r="115" spans="2:65" s="223" customFormat="1" ht="31.5" customHeight="1">
      <c r="B115" s="224"/>
      <c r="C115" s="305" t="s">
        <v>139</v>
      </c>
      <c r="D115" s="305" t="s">
        <v>141</v>
      </c>
      <c r="E115" s="306" t="s">
        <v>159</v>
      </c>
      <c r="F115" s="307" t="s">
        <v>160</v>
      </c>
      <c r="G115" s="308" t="s">
        <v>144</v>
      </c>
      <c r="H115" s="309">
        <v>11.73</v>
      </c>
      <c r="I115" s="367">
        <v>0</v>
      </c>
      <c r="J115" s="310">
        <f>ROUND(I115*H115,2)</f>
        <v>0</v>
      </c>
      <c r="K115" s="307" t="s">
        <v>145</v>
      </c>
      <c r="L115" s="224"/>
      <c r="M115" s="311" t="s">
        <v>5</v>
      </c>
      <c r="N115" s="312" t="s">
        <v>42</v>
      </c>
      <c r="O115" s="225"/>
      <c r="P115" s="313">
        <f>O115*H115</f>
        <v>0</v>
      </c>
      <c r="Q115" s="313">
        <v>0.003</v>
      </c>
      <c r="R115" s="313">
        <f>Q115*H115</f>
        <v>0.03519</v>
      </c>
      <c r="S115" s="313">
        <v>0</v>
      </c>
      <c r="T115" s="314">
        <f>S115*H115</f>
        <v>0</v>
      </c>
      <c r="AR115" s="213" t="s">
        <v>146</v>
      </c>
      <c r="AT115" s="213" t="s">
        <v>141</v>
      </c>
      <c r="AU115" s="213" t="s">
        <v>81</v>
      </c>
      <c r="AY115" s="213" t="s">
        <v>138</v>
      </c>
      <c r="BE115" s="315">
        <f>IF(N115="základní",J115,0)</f>
        <v>0</v>
      </c>
      <c r="BF115" s="315">
        <f>IF(N115="snížená",J115,0)</f>
        <v>0</v>
      </c>
      <c r="BG115" s="315">
        <f>IF(N115="zákl. přenesená",J115,0)</f>
        <v>0</v>
      </c>
      <c r="BH115" s="315">
        <f>IF(N115="sníž. přenesená",J115,0)</f>
        <v>0</v>
      </c>
      <c r="BI115" s="315">
        <f>IF(N115="nulová",J115,0)</f>
        <v>0</v>
      </c>
      <c r="BJ115" s="213" t="s">
        <v>79</v>
      </c>
      <c r="BK115" s="315">
        <f>ROUND(I115*H115,2)</f>
        <v>0</v>
      </c>
      <c r="BL115" s="213" t="s">
        <v>146</v>
      </c>
      <c r="BM115" s="213" t="s">
        <v>161</v>
      </c>
    </row>
    <row r="116" spans="2:51" s="339" customFormat="1" ht="13.5">
      <c r="B116" s="338"/>
      <c r="D116" s="318" t="s">
        <v>148</v>
      </c>
      <c r="E116" s="340" t="s">
        <v>5</v>
      </c>
      <c r="F116" s="341" t="s">
        <v>162</v>
      </c>
      <c r="H116" s="342" t="s">
        <v>5</v>
      </c>
      <c r="L116" s="338"/>
      <c r="M116" s="343"/>
      <c r="N116" s="344"/>
      <c r="O116" s="344"/>
      <c r="P116" s="344"/>
      <c r="Q116" s="344"/>
      <c r="R116" s="344"/>
      <c r="S116" s="344"/>
      <c r="T116" s="345"/>
      <c r="AT116" s="342" t="s">
        <v>148</v>
      </c>
      <c r="AU116" s="342" t="s">
        <v>81</v>
      </c>
      <c r="AV116" s="339" t="s">
        <v>79</v>
      </c>
      <c r="AW116" s="339" t="s">
        <v>34</v>
      </c>
      <c r="AX116" s="339" t="s">
        <v>71</v>
      </c>
      <c r="AY116" s="342" t="s">
        <v>138</v>
      </c>
    </row>
    <row r="117" spans="2:51" s="317" customFormat="1" ht="13.5">
      <c r="B117" s="316"/>
      <c r="D117" s="318" t="s">
        <v>148</v>
      </c>
      <c r="E117" s="319" t="s">
        <v>5</v>
      </c>
      <c r="F117" s="320" t="s">
        <v>163</v>
      </c>
      <c r="H117" s="321">
        <v>11.73</v>
      </c>
      <c r="L117" s="316"/>
      <c r="M117" s="322"/>
      <c r="N117" s="323"/>
      <c r="O117" s="323"/>
      <c r="P117" s="323"/>
      <c r="Q117" s="323"/>
      <c r="R117" s="323"/>
      <c r="S117" s="323"/>
      <c r="T117" s="324"/>
      <c r="AT117" s="319" t="s">
        <v>148</v>
      </c>
      <c r="AU117" s="319" t="s">
        <v>81</v>
      </c>
      <c r="AV117" s="317" t="s">
        <v>81</v>
      </c>
      <c r="AW117" s="317" t="s">
        <v>34</v>
      </c>
      <c r="AX117" s="317" t="s">
        <v>71</v>
      </c>
      <c r="AY117" s="319" t="s">
        <v>138</v>
      </c>
    </row>
    <row r="118" spans="2:51" s="326" customFormat="1" ht="13.5">
      <c r="B118" s="325"/>
      <c r="D118" s="327" t="s">
        <v>148</v>
      </c>
      <c r="E118" s="328" t="s">
        <v>5</v>
      </c>
      <c r="F118" s="329" t="s">
        <v>151</v>
      </c>
      <c r="H118" s="330">
        <v>11.73</v>
      </c>
      <c r="L118" s="325"/>
      <c r="M118" s="331"/>
      <c r="N118" s="332"/>
      <c r="O118" s="332"/>
      <c r="P118" s="332"/>
      <c r="Q118" s="332"/>
      <c r="R118" s="332"/>
      <c r="S118" s="332"/>
      <c r="T118" s="333"/>
      <c r="AT118" s="334" t="s">
        <v>148</v>
      </c>
      <c r="AU118" s="334" t="s">
        <v>81</v>
      </c>
      <c r="AV118" s="326" t="s">
        <v>146</v>
      </c>
      <c r="AW118" s="326" t="s">
        <v>34</v>
      </c>
      <c r="AX118" s="326" t="s">
        <v>79</v>
      </c>
      <c r="AY118" s="334" t="s">
        <v>138</v>
      </c>
    </row>
    <row r="119" spans="2:65" s="223" customFormat="1" ht="31.5" customHeight="1">
      <c r="B119" s="224"/>
      <c r="C119" s="305" t="s">
        <v>146</v>
      </c>
      <c r="D119" s="305" t="s">
        <v>141</v>
      </c>
      <c r="E119" s="306" t="s">
        <v>164</v>
      </c>
      <c r="F119" s="307" t="s">
        <v>165</v>
      </c>
      <c r="G119" s="308" t="s">
        <v>144</v>
      </c>
      <c r="H119" s="309">
        <v>18.184</v>
      </c>
      <c r="I119" s="367">
        <v>0</v>
      </c>
      <c r="J119" s="310">
        <f>ROUND(I119*H119,2)</f>
        <v>0</v>
      </c>
      <c r="K119" s="307" t="s">
        <v>145</v>
      </c>
      <c r="L119" s="224"/>
      <c r="M119" s="311" t="s">
        <v>5</v>
      </c>
      <c r="N119" s="312" t="s">
        <v>42</v>
      </c>
      <c r="O119" s="225"/>
      <c r="P119" s="313">
        <f>O119*H119</f>
        <v>0</v>
      </c>
      <c r="Q119" s="313">
        <v>0.003</v>
      </c>
      <c r="R119" s="313">
        <f>Q119*H119</f>
        <v>0.054552</v>
      </c>
      <c r="S119" s="313">
        <v>0</v>
      </c>
      <c r="T119" s="314">
        <f>S119*H119</f>
        <v>0</v>
      </c>
      <c r="AR119" s="213" t="s">
        <v>146</v>
      </c>
      <c r="AT119" s="213" t="s">
        <v>141</v>
      </c>
      <c r="AU119" s="213" t="s">
        <v>81</v>
      </c>
      <c r="AY119" s="213" t="s">
        <v>138</v>
      </c>
      <c r="BE119" s="315">
        <f>IF(N119="základní",J119,0)</f>
        <v>0</v>
      </c>
      <c r="BF119" s="315">
        <f>IF(N119="snížená",J119,0)</f>
        <v>0</v>
      </c>
      <c r="BG119" s="315">
        <f>IF(N119="zákl. přenesená",J119,0)</f>
        <v>0</v>
      </c>
      <c r="BH119" s="315">
        <f>IF(N119="sníž. přenesená",J119,0)</f>
        <v>0</v>
      </c>
      <c r="BI119" s="315">
        <f>IF(N119="nulová",J119,0)</f>
        <v>0</v>
      </c>
      <c r="BJ119" s="213" t="s">
        <v>79</v>
      </c>
      <c r="BK119" s="315">
        <f>ROUND(I119*H119,2)</f>
        <v>0</v>
      </c>
      <c r="BL119" s="213" t="s">
        <v>146</v>
      </c>
      <c r="BM119" s="213" t="s">
        <v>166</v>
      </c>
    </row>
    <row r="120" spans="2:51" s="339" customFormat="1" ht="13.5">
      <c r="B120" s="338"/>
      <c r="D120" s="318" t="s">
        <v>148</v>
      </c>
      <c r="E120" s="340" t="s">
        <v>5</v>
      </c>
      <c r="F120" s="341" t="s">
        <v>167</v>
      </c>
      <c r="H120" s="342" t="s">
        <v>5</v>
      </c>
      <c r="L120" s="338"/>
      <c r="M120" s="343"/>
      <c r="N120" s="344"/>
      <c r="O120" s="344"/>
      <c r="P120" s="344"/>
      <c r="Q120" s="344"/>
      <c r="R120" s="344"/>
      <c r="S120" s="344"/>
      <c r="T120" s="345"/>
      <c r="AT120" s="342" t="s">
        <v>148</v>
      </c>
      <c r="AU120" s="342" t="s">
        <v>81</v>
      </c>
      <c r="AV120" s="339" t="s">
        <v>79</v>
      </c>
      <c r="AW120" s="339" t="s">
        <v>34</v>
      </c>
      <c r="AX120" s="339" t="s">
        <v>71</v>
      </c>
      <c r="AY120" s="342" t="s">
        <v>138</v>
      </c>
    </row>
    <row r="121" spans="2:51" s="317" customFormat="1" ht="13.5">
      <c r="B121" s="316"/>
      <c r="D121" s="318" t="s">
        <v>148</v>
      </c>
      <c r="E121" s="319" t="s">
        <v>5</v>
      </c>
      <c r="F121" s="320" t="s">
        <v>168</v>
      </c>
      <c r="H121" s="321">
        <v>7.32</v>
      </c>
      <c r="L121" s="316"/>
      <c r="M121" s="322"/>
      <c r="N121" s="323"/>
      <c r="O121" s="323"/>
      <c r="P121" s="323"/>
      <c r="Q121" s="323"/>
      <c r="R121" s="323"/>
      <c r="S121" s="323"/>
      <c r="T121" s="324"/>
      <c r="AT121" s="319" t="s">
        <v>148</v>
      </c>
      <c r="AU121" s="319" t="s">
        <v>81</v>
      </c>
      <c r="AV121" s="317" t="s">
        <v>81</v>
      </c>
      <c r="AW121" s="317" t="s">
        <v>34</v>
      </c>
      <c r="AX121" s="317" t="s">
        <v>71</v>
      </c>
      <c r="AY121" s="319" t="s">
        <v>138</v>
      </c>
    </row>
    <row r="122" spans="2:51" s="317" customFormat="1" ht="13.5">
      <c r="B122" s="316"/>
      <c r="D122" s="318" t="s">
        <v>148</v>
      </c>
      <c r="E122" s="319" t="s">
        <v>5</v>
      </c>
      <c r="F122" s="320" t="s">
        <v>169</v>
      </c>
      <c r="H122" s="321">
        <v>2.898</v>
      </c>
      <c r="L122" s="316"/>
      <c r="M122" s="322"/>
      <c r="N122" s="323"/>
      <c r="O122" s="323"/>
      <c r="P122" s="323"/>
      <c r="Q122" s="323"/>
      <c r="R122" s="323"/>
      <c r="S122" s="323"/>
      <c r="T122" s="324"/>
      <c r="AT122" s="319" t="s">
        <v>148</v>
      </c>
      <c r="AU122" s="319" t="s">
        <v>81</v>
      </c>
      <c r="AV122" s="317" t="s">
        <v>81</v>
      </c>
      <c r="AW122" s="317" t="s">
        <v>34</v>
      </c>
      <c r="AX122" s="317" t="s">
        <v>71</v>
      </c>
      <c r="AY122" s="319" t="s">
        <v>138</v>
      </c>
    </row>
    <row r="123" spans="2:51" s="339" customFormat="1" ht="13.5">
      <c r="B123" s="338"/>
      <c r="D123" s="318" t="s">
        <v>148</v>
      </c>
      <c r="E123" s="340" t="s">
        <v>5</v>
      </c>
      <c r="F123" s="341" t="s">
        <v>170</v>
      </c>
      <c r="H123" s="342" t="s">
        <v>5</v>
      </c>
      <c r="L123" s="338"/>
      <c r="M123" s="343"/>
      <c r="N123" s="344"/>
      <c r="O123" s="344"/>
      <c r="P123" s="344"/>
      <c r="Q123" s="344"/>
      <c r="R123" s="344"/>
      <c r="S123" s="344"/>
      <c r="T123" s="345"/>
      <c r="AT123" s="342" t="s">
        <v>148</v>
      </c>
      <c r="AU123" s="342" t="s">
        <v>81</v>
      </c>
      <c r="AV123" s="339" t="s">
        <v>79</v>
      </c>
      <c r="AW123" s="339" t="s">
        <v>34</v>
      </c>
      <c r="AX123" s="339" t="s">
        <v>71</v>
      </c>
      <c r="AY123" s="342" t="s">
        <v>138</v>
      </c>
    </row>
    <row r="124" spans="2:51" s="317" customFormat="1" ht="13.5">
      <c r="B124" s="316"/>
      <c r="D124" s="318" t="s">
        <v>148</v>
      </c>
      <c r="E124" s="319" t="s">
        <v>5</v>
      </c>
      <c r="F124" s="320" t="s">
        <v>171</v>
      </c>
      <c r="H124" s="321">
        <v>5.914</v>
      </c>
      <c r="L124" s="316"/>
      <c r="M124" s="322"/>
      <c r="N124" s="323"/>
      <c r="O124" s="323"/>
      <c r="P124" s="323"/>
      <c r="Q124" s="323"/>
      <c r="R124" s="323"/>
      <c r="S124" s="323"/>
      <c r="T124" s="324"/>
      <c r="AT124" s="319" t="s">
        <v>148</v>
      </c>
      <c r="AU124" s="319" t="s">
        <v>81</v>
      </c>
      <c r="AV124" s="317" t="s">
        <v>81</v>
      </c>
      <c r="AW124" s="317" t="s">
        <v>34</v>
      </c>
      <c r="AX124" s="317" t="s">
        <v>71</v>
      </c>
      <c r="AY124" s="319" t="s">
        <v>138</v>
      </c>
    </row>
    <row r="125" spans="2:51" s="317" customFormat="1" ht="13.5">
      <c r="B125" s="316"/>
      <c r="D125" s="318" t="s">
        <v>148</v>
      </c>
      <c r="E125" s="319" t="s">
        <v>5</v>
      </c>
      <c r="F125" s="320" t="s">
        <v>172</v>
      </c>
      <c r="H125" s="321">
        <v>2.052</v>
      </c>
      <c r="L125" s="316"/>
      <c r="M125" s="322"/>
      <c r="N125" s="323"/>
      <c r="O125" s="323"/>
      <c r="P125" s="323"/>
      <c r="Q125" s="323"/>
      <c r="R125" s="323"/>
      <c r="S125" s="323"/>
      <c r="T125" s="324"/>
      <c r="AT125" s="319" t="s">
        <v>148</v>
      </c>
      <c r="AU125" s="319" t="s">
        <v>81</v>
      </c>
      <c r="AV125" s="317" t="s">
        <v>81</v>
      </c>
      <c r="AW125" s="317" t="s">
        <v>34</v>
      </c>
      <c r="AX125" s="317" t="s">
        <v>71</v>
      </c>
      <c r="AY125" s="319" t="s">
        <v>138</v>
      </c>
    </row>
    <row r="126" spans="2:51" s="326" customFormat="1" ht="13.5">
      <c r="B126" s="325"/>
      <c r="D126" s="327" t="s">
        <v>148</v>
      </c>
      <c r="E126" s="328" t="s">
        <v>5</v>
      </c>
      <c r="F126" s="329" t="s">
        <v>151</v>
      </c>
      <c r="H126" s="330">
        <v>18.184</v>
      </c>
      <c r="L126" s="325"/>
      <c r="M126" s="331"/>
      <c r="N126" s="332"/>
      <c r="O126" s="332"/>
      <c r="P126" s="332"/>
      <c r="Q126" s="332"/>
      <c r="R126" s="332"/>
      <c r="S126" s="332"/>
      <c r="T126" s="333"/>
      <c r="AT126" s="334" t="s">
        <v>148</v>
      </c>
      <c r="AU126" s="334" t="s">
        <v>81</v>
      </c>
      <c r="AV126" s="326" t="s">
        <v>146</v>
      </c>
      <c r="AW126" s="326" t="s">
        <v>34</v>
      </c>
      <c r="AX126" s="326" t="s">
        <v>79</v>
      </c>
      <c r="AY126" s="334" t="s">
        <v>138</v>
      </c>
    </row>
    <row r="127" spans="2:65" s="223" customFormat="1" ht="31.5" customHeight="1">
      <c r="B127" s="224"/>
      <c r="C127" s="305" t="s">
        <v>173</v>
      </c>
      <c r="D127" s="305" t="s">
        <v>141</v>
      </c>
      <c r="E127" s="306" t="s">
        <v>174</v>
      </c>
      <c r="F127" s="307" t="s">
        <v>175</v>
      </c>
      <c r="G127" s="308" t="s">
        <v>144</v>
      </c>
      <c r="H127" s="309">
        <v>321.613</v>
      </c>
      <c r="I127" s="367">
        <v>0</v>
      </c>
      <c r="J127" s="310">
        <f>ROUND(I127*H127,2)</f>
        <v>0</v>
      </c>
      <c r="K127" s="307" t="s">
        <v>145</v>
      </c>
      <c r="L127" s="224"/>
      <c r="M127" s="311" t="s">
        <v>5</v>
      </c>
      <c r="N127" s="312" t="s">
        <v>42</v>
      </c>
      <c r="O127" s="225"/>
      <c r="P127" s="313">
        <f>O127*H127</f>
        <v>0</v>
      </c>
      <c r="Q127" s="313">
        <v>0.017</v>
      </c>
      <c r="R127" s="313">
        <f>Q127*H127</f>
        <v>5.467421000000001</v>
      </c>
      <c r="S127" s="313">
        <v>0</v>
      </c>
      <c r="T127" s="314">
        <f>S127*H127</f>
        <v>0</v>
      </c>
      <c r="AR127" s="213" t="s">
        <v>146</v>
      </c>
      <c r="AT127" s="213" t="s">
        <v>141</v>
      </c>
      <c r="AU127" s="213" t="s">
        <v>81</v>
      </c>
      <c r="AY127" s="213" t="s">
        <v>138</v>
      </c>
      <c r="BE127" s="315">
        <f>IF(N127="základní",J127,0)</f>
        <v>0</v>
      </c>
      <c r="BF127" s="315">
        <f>IF(N127="snížená",J127,0)</f>
        <v>0</v>
      </c>
      <c r="BG127" s="315">
        <f>IF(N127="zákl. přenesená",J127,0)</f>
        <v>0</v>
      </c>
      <c r="BH127" s="315">
        <f>IF(N127="sníž. přenesená",J127,0)</f>
        <v>0</v>
      </c>
      <c r="BI127" s="315">
        <f>IF(N127="nulová",J127,0)</f>
        <v>0</v>
      </c>
      <c r="BJ127" s="213" t="s">
        <v>79</v>
      </c>
      <c r="BK127" s="315">
        <f>ROUND(I127*H127,2)</f>
        <v>0</v>
      </c>
      <c r="BL127" s="213" t="s">
        <v>146</v>
      </c>
      <c r="BM127" s="213" t="s">
        <v>176</v>
      </c>
    </row>
    <row r="128" spans="2:51" s="339" customFormat="1" ht="13.5">
      <c r="B128" s="338"/>
      <c r="D128" s="318" t="s">
        <v>148</v>
      </c>
      <c r="E128" s="340" t="s">
        <v>5</v>
      </c>
      <c r="F128" s="341" t="s">
        <v>177</v>
      </c>
      <c r="H128" s="342" t="s">
        <v>5</v>
      </c>
      <c r="L128" s="338"/>
      <c r="M128" s="343"/>
      <c r="N128" s="344"/>
      <c r="O128" s="344"/>
      <c r="P128" s="344"/>
      <c r="Q128" s="344"/>
      <c r="R128" s="344"/>
      <c r="S128" s="344"/>
      <c r="T128" s="345"/>
      <c r="AT128" s="342" t="s">
        <v>148</v>
      </c>
      <c r="AU128" s="342" t="s">
        <v>81</v>
      </c>
      <c r="AV128" s="339" t="s">
        <v>79</v>
      </c>
      <c r="AW128" s="339" t="s">
        <v>34</v>
      </c>
      <c r="AX128" s="339" t="s">
        <v>71</v>
      </c>
      <c r="AY128" s="342" t="s">
        <v>138</v>
      </c>
    </row>
    <row r="129" spans="2:51" s="317" customFormat="1" ht="13.5">
      <c r="B129" s="316"/>
      <c r="D129" s="318" t="s">
        <v>148</v>
      </c>
      <c r="E129" s="319" t="s">
        <v>5</v>
      </c>
      <c r="F129" s="320" t="s">
        <v>178</v>
      </c>
      <c r="H129" s="321">
        <v>32.99</v>
      </c>
      <c r="L129" s="316"/>
      <c r="M129" s="322"/>
      <c r="N129" s="323"/>
      <c r="O129" s="323"/>
      <c r="P129" s="323"/>
      <c r="Q129" s="323"/>
      <c r="R129" s="323"/>
      <c r="S129" s="323"/>
      <c r="T129" s="324"/>
      <c r="AT129" s="319" t="s">
        <v>148</v>
      </c>
      <c r="AU129" s="319" t="s">
        <v>81</v>
      </c>
      <c r="AV129" s="317" t="s">
        <v>81</v>
      </c>
      <c r="AW129" s="317" t="s">
        <v>34</v>
      </c>
      <c r="AX129" s="317" t="s">
        <v>71</v>
      </c>
      <c r="AY129" s="319" t="s">
        <v>138</v>
      </c>
    </row>
    <row r="130" spans="2:51" s="317" customFormat="1" ht="13.5">
      <c r="B130" s="316"/>
      <c r="D130" s="318" t="s">
        <v>148</v>
      </c>
      <c r="E130" s="319" t="s">
        <v>5</v>
      </c>
      <c r="F130" s="320" t="s">
        <v>179</v>
      </c>
      <c r="H130" s="321">
        <v>35.531</v>
      </c>
      <c r="L130" s="316"/>
      <c r="M130" s="322"/>
      <c r="N130" s="323"/>
      <c r="O130" s="323"/>
      <c r="P130" s="323"/>
      <c r="Q130" s="323"/>
      <c r="R130" s="323"/>
      <c r="S130" s="323"/>
      <c r="T130" s="324"/>
      <c r="AT130" s="319" t="s">
        <v>148</v>
      </c>
      <c r="AU130" s="319" t="s">
        <v>81</v>
      </c>
      <c r="AV130" s="317" t="s">
        <v>81</v>
      </c>
      <c r="AW130" s="317" t="s">
        <v>34</v>
      </c>
      <c r="AX130" s="317" t="s">
        <v>71</v>
      </c>
      <c r="AY130" s="319" t="s">
        <v>138</v>
      </c>
    </row>
    <row r="131" spans="2:51" s="339" customFormat="1" ht="13.5">
      <c r="B131" s="338"/>
      <c r="D131" s="318" t="s">
        <v>148</v>
      </c>
      <c r="E131" s="340" t="s">
        <v>5</v>
      </c>
      <c r="F131" s="341" t="s">
        <v>167</v>
      </c>
      <c r="H131" s="342" t="s">
        <v>5</v>
      </c>
      <c r="L131" s="338"/>
      <c r="M131" s="343"/>
      <c r="N131" s="344"/>
      <c r="O131" s="344"/>
      <c r="P131" s="344"/>
      <c r="Q131" s="344"/>
      <c r="R131" s="344"/>
      <c r="S131" s="344"/>
      <c r="T131" s="345"/>
      <c r="AT131" s="342" t="s">
        <v>148</v>
      </c>
      <c r="AU131" s="342" t="s">
        <v>81</v>
      </c>
      <c r="AV131" s="339" t="s">
        <v>79</v>
      </c>
      <c r="AW131" s="339" t="s">
        <v>34</v>
      </c>
      <c r="AX131" s="339" t="s">
        <v>71</v>
      </c>
      <c r="AY131" s="342" t="s">
        <v>138</v>
      </c>
    </row>
    <row r="132" spans="2:51" s="317" customFormat="1" ht="13.5">
      <c r="B132" s="316"/>
      <c r="D132" s="318" t="s">
        <v>148</v>
      </c>
      <c r="E132" s="319" t="s">
        <v>5</v>
      </c>
      <c r="F132" s="320" t="s">
        <v>168</v>
      </c>
      <c r="H132" s="321">
        <v>7.32</v>
      </c>
      <c r="L132" s="316"/>
      <c r="M132" s="322"/>
      <c r="N132" s="323"/>
      <c r="O132" s="323"/>
      <c r="P132" s="323"/>
      <c r="Q132" s="323"/>
      <c r="R132" s="323"/>
      <c r="S132" s="323"/>
      <c r="T132" s="324"/>
      <c r="AT132" s="319" t="s">
        <v>148</v>
      </c>
      <c r="AU132" s="319" t="s">
        <v>81</v>
      </c>
      <c r="AV132" s="317" t="s">
        <v>81</v>
      </c>
      <c r="AW132" s="317" t="s">
        <v>34</v>
      </c>
      <c r="AX132" s="317" t="s">
        <v>71</v>
      </c>
      <c r="AY132" s="319" t="s">
        <v>138</v>
      </c>
    </row>
    <row r="133" spans="2:51" s="317" customFormat="1" ht="13.5">
      <c r="B133" s="316"/>
      <c r="D133" s="318" t="s">
        <v>148</v>
      </c>
      <c r="E133" s="319" t="s">
        <v>5</v>
      </c>
      <c r="F133" s="320" t="s">
        <v>169</v>
      </c>
      <c r="H133" s="321">
        <v>2.898</v>
      </c>
      <c r="L133" s="316"/>
      <c r="M133" s="322"/>
      <c r="N133" s="323"/>
      <c r="O133" s="323"/>
      <c r="P133" s="323"/>
      <c r="Q133" s="323"/>
      <c r="R133" s="323"/>
      <c r="S133" s="323"/>
      <c r="T133" s="324"/>
      <c r="AT133" s="319" t="s">
        <v>148</v>
      </c>
      <c r="AU133" s="319" t="s">
        <v>81</v>
      </c>
      <c r="AV133" s="317" t="s">
        <v>81</v>
      </c>
      <c r="AW133" s="317" t="s">
        <v>34</v>
      </c>
      <c r="AX133" s="317" t="s">
        <v>71</v>
      </c>
      <c r="AY133" s="319" t="s">
        <v>138</v>
      </c>
    </row>
    <row r="134" spans="2:51" s="347" customFormat="1" ht="13.5">
      <c r="B134" s="346"/>
      <c r="D134" s="318" t="s">
        <v>148</v>
      </c>
      <c r="E134" s="348" t="s">
        <v>5</v>
      </c>
      <c r="F134" s="349" t="s">
        <v>180</v>
      </c>
      <c r="H134" s="350">
        <v>78.739</v>
      </c>
      <c r="L134" s="346"/>
      <c r="M134" s="351"/>
      <c r="N134" s="352"/>
      <c r="O134" s="352"/>
      <c r="P134" s="352"/>
      <c r="Q134" s="352"/>
      <c r="R134" s="352"/>
      <c r="S134" s="352"/>
      <c r="T134" s="353"/>
      <c r="AT134" s="348" t="s">
        <v>148</v>
      </c>
      <c r="AU134" s="348" t="s">
        <v>81</v>
      </c>
      <c r="AV134" s="347" t="s">
        <v>139</v>
      </c>
      <c r="AW134" s="347" t="s">
        <v>34</v>
      </c>
      <c r="AX134" s="347" t="s">
        <v>71</v>
      </c>
      <c r="AY134" s="348" t="s">
        <v>138</v>
      </c>
    </row>
    <row r="135" spans="2:51" s="339" customFormat="1" ht="13.5">
      <c r="B135" s="338"/>
      <c r="D135" s="318" t="s">
        <v>148</v>
      </c>
      <c r="E135" s="340" t="s">
        <v>5</v>
      </c>
      <c r="F135" s="341" t="s">
        <v>181</v>
      </c>
      <c r="H135" s="342" t="s">
        <v>5</v>
      </c>
      <c r="L135" s="338"/>
      <c r="M135" s="343"/>
      <c r="N135" s="344"/>
      <c r="O135" s="344"/>
      <c r="P135" s="344"/>
      <c r="Q135" s="344"/>
      <c r="R135" s="344"/>
      <c r="S135" s="344"/>
      <c r="T135" s="345"/>
      <c r="AT135" s="342" t="s">
        <v>148</v>
      </c>
      <c r="AU135" s="342" t="s">
        <v>81</v>
      </c>
      <c r="AV135" s="339" t="s">
        <v>79</v>
      </c>
      <c r="AW135" s="339" t="s">
        <v>34</v>
      </c>
      <c r="AX135" s="339" t="s">
        <v>71</v>
      </c>
      <c r="AY135" s="342" t="s">
        <v>138</v>
      </c>
    </row>
    <row r="136" spans="2:51" s="317" customFormat="1" ht="13.5">
      <c r="B136" s="316"/>
      <c r="D136" s="318" t="s">
        <v>148</v>
      </c>
      <c r="E136" s="319" t="s">
        <v>5</v>
      </c>
      <c r="F136" s="320" t="s">
        <v>182</v>
      </c>
      <c r="H136" s="321">
        <v>36.4</v>
      </c>
      <c r="L136" s="316"/>
      <c r="M136" s="322"/>
      <c r="N136" s="323"/>
      <c r="O136" s="323"/>
      <c r="P136" s="323"/>
      <c r="Q136" s="323"/>
      <c r="R136" s="323"/>
      <c r="S136" s="323"/>
      <c r="T136" s="324"/>
      <c r="AT136" s="319" t="s">
        <v>148</v>
      </c>
      <c r="AU136" s="319" t="s">
        <v>81</v>
      </c>
      <c r="AV136" s="317" t="s">
        <v>81</v>
      </c>
      <c r="AW136" s="317" t="s">
        <v>34</v>
      </c>
      <c r="AX136" s="317" t="s">
        <v>71</v>
      </c>
      <c r="AY136" s="319" t="s">
        <v>138</v>
      </c>
    </row>
    <row r="137" spans="2:51" s="347" customFormat="1" ht="13.5">
      <c r="B137" s="346"/>
      <c r="D137" s="318" t="s">
        <v>148</v>
      </c>
      <c r="E137" s="348" t="s">
        <v>5</v>
      </c>
      <c r="F137" s="349" t="s">
        <v>180</v>
      </c>
      <c r="H137" s="350">
        <v>36.4</v>
      </c>
      <c r="L137" s="346"/>
      <c r="M137" s="351"/>
      <c r="N137" s="352"/>
      <c r="O137" s="352"/>
      <c r="P137" s="352"/>
      <c r="Q137" s="352"/>
      <c r="R137" s="352"/>
      <c r="S137" s="352"/>
      <c r="T137" s="353"/>
      <c r="AT137" s="348" t="s">
        <v>148</v>
      </c>
      <c r="AU137" s="348" t="s">
        <v>81</v>
      </c>
      <c r="AV137" s="347" t="s">
        <v>139</v>
      </c>
      <c r="AW137" s="347" t="s">
        <v>34</v>
      </c>
      <c r="AX137" s="347" t="s">
        <v>71</v>
      </c>
      <c r="AY137" s="348" t="s">
        <v>138</v>
      </c>
    </row>
    <row r="138" spans="2:51" s="339" customFormat="1" ht="13.5">
      <c r="B138" s="338"/>
      <c r="D138" s="318" t="s">
        <v>148</v>
      </c>
      <c r="E138" s="340" t="s">
        <v>5</v>
      </c>
      <c r="F138" s="341" t="s">
        <v>183</v>
      </c>
      <c r="H138" s="342" t="s">
        <v>5</v>
      </c>
      <c r="L138" s="338"/>
      <c r="M138" s="343"/>
      <c r="N138" s="344"/>
      <c r="O138" s="344"/>
      <c r="P138" s="344"/>
      <c r="Q138" s="344"/>
      <c r="R138" s="344"/>
      <c r="S138" s="344"/>
      <c r="T138" s="345"/>
      <c r="AT138" s="342" t="s">
        <v>148</v>
      </c>
      <c r="AU138" s="342" t="s">
        <v>81</v>
      </c>
      <c r="AV138" s="339" t="s">
        <v>79</v>
      </c>
      <c r="AW138" s="339" t="s">
        <v>34</v>
      </c>
      <c r="AX138" s="339" t="s">
        <v>71</v>
      </c>
      <c r="AY138" s="342" t="s">
        <v>138</v>
      </c>
    </row>
    <row r="139" spans="2:51" s="317" customFormat="1" ht="13.5">
      <c r="B139" s="316"/>
      <c r="D139" s="318" t="s">
        <v>148</v>
      </c>
      <c r="E139" s="319" t="s">
        <v>5</v>
      </c>
      <c r="F139" s="320" t="s">
        <v>184</v>
      </c>
      <c r="H139" s="321">
        <v>37.859</v>
      </c>
      <c r="L139" s="316"/>
      <c r="M139" s="322"/>
      <c r="N139" s="323"/>
      <c r="O139" s="323"/>
      <c r="P139" s="323"/>
      <c r="Q139" s="323"/>
      <c r="R139" s="323"/>
      <c r="S139" s="323"/>
      <c r="T139" s="324"/>
      <c r="AT139" s="319" t="s">
        <v>148</v>
      </c>
      <c r="AU139" s="319" t="s">
        <v>81</v>
      </c>
      <c r="AV139" s="317" t="s">
        <v>81</v>
      </c>
      <c r="AW139" s="317" t="s">
        <v>34</v>
      </c>
      <c r="AX139" s="317" t="s">
        <v>71</v>
      </c>
      <c r="AY139" s="319" t="s">
        <v>138</v>
      </c>
    </row>
    <row r="140" spans="2:51" s="317" customFormat="1" ht="13.5">
      <c r="B140" s="316"/>
      <c r="D140" s="318" t="s">
        <v>148</v>
      </c>
      <c r="E140" s="319" t="s">
        <v>5</v>
      </c>
      <c r="F140" s="320" t="s">
        <v>185</v>
      </c>
      <c r="H140" s="321">
        <v>27.354</v>
      </c>
      <c r="L140" s="316"/>
      <c r="M140" s="322"/>
      <c r="N140" s="323"/>
      <c r="O140" s="323"/>
      <c r="P140" s="323"/>
      <c r="Q140" s="323"/>
      <c r="R140" s="323"/>
      <c r="S140" s="323"/>
      <c r="T140" s="324"/>
      <c r="AT140" s="319" t="s">
        <v>148</v>
      </c>
      <c r="AU140" s="319" t="s">
        <v>81</v>
      </c>
      <c r="AV140" s="317" t="s">
        <v>81</v>
      </c>
      <c r="AW140" s="317" t="s">
        <v>34</v>
      </c>
      <c r="AX140" s="317" t="s">
        <v>71</v>
      </c>
      <c r="AY140" s="319" t="s">
        <v>138</v>
      </c>
    </row>
    <row r="141" spans="2:51" s="339" customFormat="1" ht="13.5">
      <c r="B141" s="338"/>
      <c r="D141" s="318" t="s">
        <v>148</v>
      </c>
      <c r="E141" s="340" t="s">
        <v>5</v>
      </c>
      <c r="F141" s="341" t="s">
        <v>170</v>
      </c>
      <c r="H141" s="342" t="s">
        <v>5</v>
      </c>
      <c r="L141" s="338"/>
      <c r="M141" s="343"/>
      <c r="N141" s="344"/>
      <c r="O141" s="344"/>
      <c r="P141" s="344"/>
      <c r="Q141" s="344"/>
      <c r="R141" s="344"/>
      <c r="S141" s="344"/>
      <c r="T141" s="345"/>
      <c r="AT141" s="342" t="s">
        <v>148</v>
      </c>
      <c r="AU141" s="342" t="s">
        <v>81</v>
      </c>
      <c r="AV141" s="339" t="s">
        <v>79</v>
      </c>
      <c r="AW141" s="339" t="s">
        <v>34</v>
      </c>
      <c r="AX141" s="339" t="s">
        <v>71</v>
      </c>
      <c r="AY141" s="342" t="s">
        <v>138</v>
      </c>
    </row>
    <row r="142" spans="2:51" s="317" customFormat="1" ht="13.5">
      <c r="B142" s="316"/>
      <c r="D142" s="318" t="s">
        <v>148</v>
      </c>
      <c r="E142" s="319" t="s">
        <v>5</v>
      </c>
      <c r="F142" s="320" t="s">
        <v>171</v>
      </c>
      <c r="H142" s="321">
        <v>5.914</v>
      </c>
      <c r="L142" s="316"/>
      <c r="M142" s="322"/>
      <c r="N142" s="323"/>
      <c r="O142" s="323"/>
      <c r="P142" s="323"/>
      <c r="Q142" s="323"/>
      <c r="R142" s="323"/>
      <c r="S142" s="323"/>
      <c r="T142" s="324"/>
      <c r="AT142" s="319" t="s">
        <v>148</v>
      </c>
      <c r="AU142" s="319" t="s">
        <v>81</v>
      </c>
      <c r="AV142" s="317" t="s">
        <v>81</v>
      </c>
      <c r="AW142" s="317" t="s">
        <v>34</v>
      </c>
      <c r="AX142" s="317" t="s">
        <v>71</v>
      </c>
      <c r="AY142" s="319" t="s">
        <v>138</v>
      </c>
    </row>
    <row r="143" spans="2:51" s="317" customFormat="1" ht="13.5">
      <c r="B143" s="316"/>
      <c r="D143" s="318" t="s">
        <v>148</v>
      </c>
      <c r="E143" s="319" t="s">
        <v>5</v>
      </c>
      <c r="F143" s="320" t="s">
        <v>172</v>
      </c>
      <c r="H143" s="321">
        <v>2.052</v>
      </c>
      <c r="L143" s="316"/>
      <c r="M143" s="322"/>
      <c r="N143" s="323"/>
      <c r="O143" s="323"/>
      <c r="P143" s="323"/>
      <c r="Q143" s="323"/>
      <c r="R143" s="323"/>
      <c r="S143" s="323"/>
      <c r="T143" s="324"/>
      <c r="AT143" s="319" t="s">
        <v>148</v>
      </c>
      <c r="AU143" s="319" t="s">
        <v>81</v>
      </c>
      <c r="AV143" s="317" t="s">
        <v>81</v>
      </c>
      <c r="AW143" s="317" t="s">
        <v>34</v>
      </c>
      <c r="AX143" s="317" t="s">
        <v>71</v>
      </c>
      <c r="AY143" s="319" t="s">
        <v>138</v>
      </c>
    </row>
    <row r="144" spans="2:51" s="347" customFormat="1" ht="13.5">
      <c r="B144" s="346"/>
      <c r="D144" s="318" t="s">
        <v>148</v>
      </c>
      <c r="E144" s="348" t="s">
        <v>5</v>
      </c>
      <c r="F144" s="349" t="s">
        <v>180</v>
      </c>
      <c r="H144" s="350">
        <v>73.179</v>
      </c>
      <c r="L144" s="346"/>
      <c r="M144" s="351"/>
      <c r="N144" s="352"/>
      <c r="O144" s="352"/>
      <c r="P144" s="352"/>
      <c r="Q144" s="352"/>
      <c r="R144" s="352"/>
      <c r="S144" s="352"/>
      <c r="T144" s="353"/>
      <c r="AT144" s="348" t="s">
        <v>148</v>
      </c>
      <c r="AU144" s="348" t="s">
        <v>81</v>
      </c>
      <c r="AV144" s="347" t="s">
        <v>139</v>
      </c>
      <c r="AW144" s="347" t="s">
        <v>34</v>
      </c>
      <c r="AX144" s="347" t="s">
        <v>71</v>
      </c>
      <c r="AY144" s="348" t="s">
        <v>138</v>
      </c>
    </row>
    <row r="145" spans="2:51" s="339" customFormat="1" ht="13.5">
      <c r="B145" s="338"/>
      <c r="D145" s="318" t="s">
        <v>148</v>
      </c>
      <c r="E145" s="340" t="s">
        <v>5</v>
      </c>
      <c r="F145" s="341" t="s">
        <v>186</v>
      </c>
      <c r="H145" s="342" t="s">
        <v>5</v>
      </c>
      <c r="L145" s="338"/>
      <c r="M145" s="343"/>
      <c r="N145" s="344"/>
      <c r="O145" s="344"/>
      <c r="P145" s="344"/>
      <c r="Q145" s="344"/>
      <c r="R145" s="344"/>
      <c r="S145" s="344"/>
      <c r="T145" s="345"/>
      <c r="AT145" s="342" t="s">
        <v>148</v>
      </c>
      <c r="AU145" s="342" t="s">
        <v>81</v>
      </c>
      <c r="AV145" s="339" t="s">
        <v>79</v>
      </c>
      <c r="AW145" s="339" t="s">
        <v>34</v>
      </c>
      <c r="AX145" s="339" t="s">
        <v>71</v>
      </c>
      <c r="AY145" s="342" t="s">
        <v>138</v>
      </c>
    </row>
    <row r="146" spans="2:51" s="317" customFormat="1" ht="13.5">
      <c r="B146" s="316"/>
      <c r="D146" s="318" t="s">
        <v>148</v>
      </c>
      <c r="E146" s="319" t="s">
        <v>5</v>
      </c>
      <c r="F146" s="320" t="s">
        <v>187</v>
      </c>
      <c r="H146" s="321">
        <v>59.465</v>
      </c>
      <c r="L146" s="316"/>
      <c r="M146" s="322"/>
      <c r="N146" s="323"/>
      <c r="O146" s="323"/>
      <c r="P146" s="323"/>
      <c r="Q146" s="323"/>
      <c r="R146" s="323"/>
      <c r="S146" s="323"/>
      <c r="T146" s="324"/>
      <c r="AT146" s="319" t="s">
        <v>148</v>
      </c>
      <c r="AU146" s="319" t="s">
        <v>81</v>
      </c>
      <c r="AV146" s="317" t="s">
        <v>81</v>
      </c>
      <c r="AW146" s="317" t="s">
        <v>34</v>
      </c>
      <c r="AX146" s="317" t="s">
        <v>71</v>
      </c>
      <c r="AY146" s="319" t="s">
        <v>138</v>
      </c>
    </row>
    <row r="147" spans="2:51" s="347" customFormat="1" ht="13.5">
      <c r="B147" s="346"/>
      <c r="D147" s="318" t="s">
        <v>148</v>
      </c>
      <c r="E147" s="348" t="s">
        <v>5</v>
      </c>
      <c r="F147" s="349" t="s">
        <v>180</v>
      </c>
      <c r="H147" s="350">
        <v>59.465</v>
      </c>
      <c r="L147" s="346"/>
      <c r="M147" s="351"/>
      <c r="N147" s="352"/>
      <c r="O147" s="352"/>
      <c r="P147" s="352"/>
      <c r="Q147" s="352"/>
      <c r="R147" s="352"/>
      <c r="S147" s="352"/>
      <c r="T147" s="353"/>
      <c r="AT147" s="348" t="s">
        <v>148</v>
      </c>
      <c r="AU147" s="348" t="s">
        <v>81</v>
      </c>
      <c r="AV147" s="347" t="s">
        <v>139</v>
      </c>
      <c r="AW147" s="347" t="s">
        <v>34</v>
      </c>
      <c r="AX147" s="347" t="s">
        <v>71</v>
      </c>
      <c r="AY147" s="348" t="s">
        <v>138</v>
      </c>
    </row>
    <row r="148" spans="2:51" s="339" customFormat="1" ht="13.5">
      <c r="B148" s="338"/>
      <c r="D148" s="318" t="s">
        <v>148</v>
      </c>
      <c r="E148" s="340" t="s">
        <v>5</v>
      </c>
      <c r="F148" s="341" t="s">
        <v>162</v>
      </c>
      <c r="H148" s="342" t="s">
        <v>5</v>
      </c>
      <c r="L148" s="338"/>
      <c r="M148" s="343"/>
      <c r="N148" s="344"/>
      <c r="O148" s="344"/>
      <c r="P148" s="344"/>
      <c r="Q148" s="344"/>
      <c r="R148" s="344"/>
      <c r="S148" s="344"/>
      <c r="T148" s="345"/>
      <c r="AT148" s="342" t="s">
        <v>148</v>
      </c>
      <c r="AU148" s="342" t="s">
        <v>81</v>
      </c>
      <c r="AV148" s="339" t="s">
        <v>79</v>
      </c>
      <c r="AW148" s="339" t="s">
        <v>34</v>
      </c>
      <c r="AX148" s="339" t="s">
        <v>71</v>
      </c>
      <c r="AY148" s="342" t="s">
        <v>138</v>
      </c>
    </row>
    <row r="149" spans="2:51" s="317" customFormat="1" ht="13.5">
      <c r="B149" s="316"/>
      <c r="D149" s="318" t="s">
        <v>148</v>
      </c>
      <c r="E149" s="319" t="s">
        <v>5</v>
      </c>
      <c r="F149" s="320" t="s">
        <v>188</v>
      </c>
      <c r="H149" s="321">
        <v>73.83</v>
      </c>
      <c r="L149" s="316"/>
      <c r="M149" s="322"/>
      <c r="N149" s="323"/>
      <c r="O149" s="323"/>
      <c r="P149" s="323"/>
      <c r="Q149" s="323"/>
      <c r="R149" s="323"/>
      <c r="S149" s="323"/>
      <c r="T149" s="324"/>
      <c r="AT149" s="319" t="s">
        <v>148</v>
      </c>
      <c r="AU149" s="319" t="s">
        <v>81</v>
      </c>
      <c r="AV149" s="317" t="s">
        <v>81</v>
      </c>
      <c r="AW149" s="317" t="s">
        <v>34</v>
      </c>
      <c r="AX149" s="317" t="s">
        <v>71</v>
      </c>
      <c r="AY149" s="319" t="s">
        <v>138</v>
      </c>
    </row>
    <row r="150" spans="2:51" s="347" customFormat="1" ht="13.5">
      <c r="B150" s="346"/>
      <c r="D150" s="318" t="s">
        <v>148</v>
      </c>
      <c r="E150" s="348" t="s">
        <v>5</v>
      </c>
      <c r="F150" s="349" t="s">
        <v>180</v>
      </c>
      <c r="H150" s="350">
        <v>73.83</v>
      </c>
      <c r="L150" s="346"/>
      <c r="M150" s="351"/>
      <c r="N150" s="352"/>
      <c r="O150" s="352"/>
      <c r="P150" s="352"/>
      <c r="Q150" s="352"/>
      <c r="R150" s="352"/>
      <c r="S150" s="352"/>
      <c r="T150" s="353"/>
      <c r="AT150" s="348" t="s">
        <v>148</v>
      </c>
      <c r="AU150" s="348" t="s">
        <v>81</v>
      </c>
      <c r="AV150" s="347" t="s">
        <v>139</v>
      </c>
      <c r="AW150" s="347" t="s">
        <v>34</v>
      </c>
      <c r="AX150" s="347" t="s">
        <v>71</v>
      </c>
      <c r="AY150" s="348" t="s">
        <v>138</v>
      </c>
    </row>
    <row r="151" spans="2:51" s="326" customFormat="1" ht="13.5">
      <c r="B151" s="325"/>
      <c r="D151" s="327" t="s">
        <v>148</v>
      </c>
      <c r="E151" s="328" t="s">
        <v>5</v>
      </c>
      <c r="F151" s="329" t="s">
        <v>151</v>
      </c>
      <c r="H151" s="330">
        <v>321.613</v>
      </c>
      <c r="L151" s="325"/>
      <c r="M151" s="331"/>
      <c r="N151" s="332"/>
      <c r="O151" s="332"/>
      <c r="P151" s="332"/>
      <c r="Q151" s="332"/>
      <c r="R151" s="332"/>
      <c r="S151" s="332"/>
      <c r="T151" s="333"/>
      <c r="AT151" s="334" t="s">
        <v>148</v>
      </c>
      <c r="AU151" s="334" t="s">
        <v>81</v>
      </c>
      <c r="AV151" s="326" t="s">
        <v>146</v>
      </c>
      <c r="AW151" s="326" t="s">
        <v>34</v>
      </c>
      <c r="AX151" s="326" t="s">
        <v>79</v>
      </c>
      <c r="AY151" s="334" t="s">
        <v>138</v>
      </c>
    </row>
    <row r="152" spans="2:65" s="223" customFormat="1" ht="22.5" customHeight="1">
      <c r="B152" s="224"/>
      <c r="C152" s="305" t="s">
        <v>157</v>
      </c>
      <c r="D152" s="305" t="s">
        <v>141</v>
      </c>
      <c r="E152" s="306" t="s">
        <v>189</v>
      </c>
      <c r="F152" s="307" t="s">
        <v>190</v>
      </c>
      <c r="G152" s="308" t="s">
        <v>144</v>
      </c>
      <c r="H152" s="309">
        <v>8.53</v>
      </c>
      <c r="I152" s="367">
        <v>0</v>
      </c>
      <c r="J152" s="310">
        <f>ROUND(I152*H152,2)</f>
        <v>0</v>
      </c>
      <c r="K152" s="307" t="s">
        <v>145</v>
      </c>
      <c r="L152" s="224"/>
      <c r="M152" s="311" t="s">
        <v>5</v>
      </c>
      <c r="N152" s="312" t="s">
        <v>42</v>
      </c>
      <c r="O152" s="225"/>
      <c r="P152" s="313">
        <f>O152*H152</f>
        <v>0</v>
      </c>
      <c r="Q152" s="313">
        <v>0.04</v>
      </c>
      <c r="R152" s="313">
        <f>Q152*H152</f>
        <v>0.3412</v>
      </c>
      <c r="S152" s="313">
        <v>0</v>
      </c>
      <c r="T152" s="314">
        <f>S152*H152</f>
        <v>0</v>
      </c>
      <c r="AR152" s="213" t="s">
        <v>146</v>
      </c>
      <c r="AT152" s="213" t="s">
        <v>141</v>
      </c>
      <c r="AU152" s="213" t="s">
        <v>81</v>
      </c>
      <c r="AY152" s="213" t="s">
        <v>138</v>
      </c>
      <c r="BE152" s="315">
        <f>IF(N152="základní",J152,0)</f>
        <v>0</v>
      </c>
      <c r="BF152" s="315">
        <f>IF(N152="snížená",J152,0)</f>
        <v>0</v>
      </c>
      <c r="BG152" s="315">
        <f>IF(N152="zákl. přenesená",J152,0)</f>
        <v>0</v>
      </c>
      <c r="BH152" s="315">
        <f>IF(N152="sníž. přenesená",J152,0)</f>
        <v>0</v>
      </c>
      <c r="BI152" s="315">
        <f>IF(N152="nulová",J152,0)</f>
        <v>0</v>
      </c>
      <c r="BJ152" s="213" t="s">
        <v>79</v>
      </c>
      <c r="BK152" s="315">
        <f>ROUND(I152*H152,2)</f>
        <v>0</v>
      </c>
      <c r="BL152" s="213" t="s">
        <v>146</v>
      </c>
      <c r="BM152" s="213" t="s">
        <v>191</v>
      </c>
    </row>
    <row r="153" spans="2:51" s="317" customFormat="1" ht="13.5">
      <c r="B153" s="316"/>
      <c r="D153" s="318" t="s">
        <v>148</v>
      </c>
      <c r="E153" s="319" t="s">
        <v>5</v>
      </c>
      <c r="F153" s="320" t="s">
        <v>192</v>
      </c>
      <c r="H153" s="321">
        <v>0.14</v>
      </c>
      <c r="L153" s="316"/>
      <c r="M153" s="322"/>
      <c r="N153" s="323"/>
      <c r="O153" s="323"/>
      <c r="P153" s="323"/>
      <c r="Q153" s="323"/>
      <c r="R153" s="323"/>
      <c r="S153" s="323"/>
      <c r="T153" s="324"/>
      <c r="AT153" s="319" t="s">
        <v>148</v>
      </c>
      <c r="AU153" s="319" t="s">
        <v>81</v>
      </c>
      <c r="AV153" s="317" t="s">
        <v>81</v>
      </c>
      <c r="AW153" s="317" t="s">
        <v>34</v>
      </c>
      <c r="AX153" s="317" t="s">
        <v>71</v>
      </c>
      <c r="AY153" s="319" t="s">
        <v>138</v>
      </c>
    </row>
    <row r="154" spans="2:51" s="317" customFormat="1" ht="13.5">
      <c r="B154" s="316"/>
      <c r="D154" s="318" t="s">
        <v>148</v>
      </c>
      <c r="E154" s="319" t="s">
        <v>5</v>
      </c>
      <c r="F154" s="320" t="s">
        <v>192</v>
      </c>
      <c r="H154" s="321">
        <v>0.14</v>
      </c>
      <c r="L154" s="316"/>
      <c r="M154" s="322"/>
      <c r="N154" s="323"/>
      <c r="O154" s="323"/>
      <c r="P154" s="323"/>
      <c r="Q154" s="323"/>
      <c r="R154" s="323"/>
      <c r="S154" s="323"/>
      <c r="T154" s="324"/>
      <c r="AT154" s="319" t="s">
        <v>148</v>
      </c>
      <c r="AU154" s="319" t="s">
        <v>81</v>
      </c>
      <c r="AV154" s="317" t="s">
        <v>81</v>
      </c>
      <c r="AW154" s="317" t="s">
        <v>34</v>
      </c>
      <c r="AX154" s="317" t="s">
        <v>71</v>
      </c>
      <c r="AY154" s="319" t="s">
        <v>138</v>
      </c>
    </row>
    <row r="155" spans="2:51" s="317" customFormat="1" ht="13.5">
      <c r="B155" s="316"/>
      <c r="D155" s="318" t="s">
        <v>148</v>
      </c>
      <c r="E155" s="319" t="s">
        <v>5</v>
      </c>
      <c r="F155" s="320" t="s">
        <v>193</v>
      </c>
      <c r="H155" s="321">
        <v>8.25</v>
      </c>
      <c r="L155" s="316"/>
      <c r="M155" s="322"/>
      <c r="N155" s="323"/>
      <c r="O155" s="323"/>
      <c r="P155" s="323"/>
      <c r="Q155" s="323"/>
      <c r="R155" s="323"/>
      <c r="S155" s="323"/>
      <c r="T155" s="324"/>
      <c r="AT155" s="319" t="s">
        <v>148</v>
      </c>
      <c r="AU155" s="319" t="s">
        <v>81</v>
      </c>
      <c r="AV155" s="317" t="s">
        <v>81</v>
      </c>
      <c r="AW155" s="317" t="s">
        <v>34</v>
      </c>
      <c r="AX155" s="317" t="s">
        <v>71</v>
      </c>
      <c r="AY155" s="319" t="s">
        <v>138</v>
      </c>
    </row>
    <row r="156" spans="2:51" s="326" customFormat="1" ht="13.5">
      <c r="B156" s="325"/>
      <c r="D156" s="327" t="s">
        <v>148</v>
      </c>
      <c r="E156" s="328" t="s">
        <v>5</v>
      </c>
      <c r="F156" s="329" t="s">
        <v>151</v>
      </c>
      <c r="H156" s="330">
        <v>8.53</v>
      </c>
      <c r="L156" s="325"/>
      <c r="M156" s="331"/>
      <c r="N156" s="332"/>
      <c r="O156" s="332"/>
      <c r="P156" s="332"/>
      <c r="Q156" s="332"/>
      <c r="R156" s="332"/>
      <c r="S156" s="332"/>
      <c r="T156" s="333"/>
      <c r="AT156" s="334" t="s">
        <v>148</v>
      </c>
      <c r="AU156" s="334" t="s">
        <v>81</v>
      </c>
      <c r="AV156" s="326" t="s">
        <v>146</v>
      </c>
      <c r="AW156" s="326" t="s">
        <v>34</v>
      </c>
      <c r="AX156" s="326" t="s">
        <v>79</v>
      </c>
      <c r="AY156" s="334" t="s">
        <v>138</v>
      </c>
    </row>
    <row r="157" spans="2:65" s="223" customFormat="1" ht="22.5" customHeight="1">
      <c r="B157" s="224"/>
      <c r="C157" s="305" t="s">
        <v>194</v>
      </c>
      <c r="D157" s="305" t="s">
        <v>141</v>
      </c>
      <c r="E157" s="306" t="s">
        <v>195</v>
      </c>
      <c r="F157" s="307" t="s">
        <v>196</v>
      </c>
      <c r="G157" s="308" t="s">
        <v>144</v>
      </c>
      <c r="H157" s="309">
        <v>450.828</v>
      </c>
      <c r="I157" s="367">
        <v>0</v>
      </c>
      <c r="J157" s="310">
        <f>ROUND(I157*H157,2)</f>
        <v>0</v>
      </c>
      <c r="K157" s="307" t="s">
        <v>145</v>
      </c>
      <c r="L157" s="224"/>
      <c r="M157" s="311" t="s">
        <v>5</v>
      </c>
      <c r="N157" s="312" t="s">
        <v>42</v>
      </c>
      <c r="O157" s="225"/>
      <c r="P157" s="313">
        <f>O157*H157</f>
        <v>0</v>
      </c>
      <c r="Q157" s="313">
        <v>0.003</v>
      </c>
      <c r="R157" s="313">
        <f>Q157*H157</f>
        <v>1.352484</v>
      </c>
      <c r="S157" s="313">
        <v>0</v>
      </c>
      <c r="T157" s="314">
        <f>S157*H157</f>
        <v>0</v>
      </c>
      <c r="AR157" s="213" t="s">
        <v>146</v>
      </c>
      <c r="AT157" s="213" t="s">
        <v>141</v>
      </c>
      <c r="AU157" s="213" t="s">
        <v>81</v>
      </c>
      <c r="AY157" s="213" t="s">
        <v>138</v>
      </c>
      <c r="BE157" s="315">
        <f>IF(N157="základní",J157,0)</f>
        <v>0</v>
      </c>
      <c r="BF157" s="315">
        <f>IF(N157="snížená",J157,0)</f>
        <v>0</v>
      </c>
      <c r="BG157" s="315">
        <f>IF(N157="zákl. přenesená",J157,0)</f>
        <v>0</v>
      </c>
      <c r="BH157" s="315">
        <f>IF(N157="sníž. přenesená",J157,0)</f>
        <v>0</v>
      </c>
      <c r="BI157" s="315">
        <f>IF(N157="nulová",J157,0)</f>
        <v>0</v>
      </c>
      <c r="BJ157" s="213" t="s">
        <v>79</v>
      </c>
      <c r="BK157" s="315">
        <f>ROUND(I157*H157,2)</f>
        <v>0</v>
      </c>
      <c r="BL157" s="213" t="s">
        <v>146</v>
      </c>
      <c r="BM157" s="213" t="s">
        <v>197</v>
      </c>
    </row>
    <row r="158" spans="2:51" s="339" customFormat="1" ht="13.5">
      <c r="B158" s="338"/>
      <c r="D158" s="318" t="s">
        <v>148</v>
      </c>
      <c r="E158" s="340" t="s">
        <v>5</v>
      </c>
      <c r="F158" s="341" t="s">
        <v>177</v>
      </c>
      <c r="H158" s="342" t="s">
        <v>5</v>
      </c>
      <c r="L158" s="338"/>
      <c r="M158" s="343"/>
      <c r="N158" s="344"/>
      <c r="O158" s="344"/>
      <c r="P158" s="344"/>
      <c r="Q158" s="344"/>
      <c r="R158" s="344"/>
      <c r="S158" s="344"/>
      <c r="T158" s="345"/>
      <c r="AT158" s="342" t="s">
        <v>148</v>
      </c>
      <c r="AU158" s="342" t="s">
        <v>81</v>
      </c>
      <c r="AV158" s="339" t="s">
        <v>79</v>
      </c>
      <c r="AW158" s="339" t="s">
        <v>34</v>
      </c>
      <c r="AX158" s="339" t="s">
        <v>71</v>
      </c>
      <c r="AY158" s="342" t="s">
        <v>138</v>
      </c>
    </row>
    <row r="159" spans="2:51" s="317" customFormat="1" ht="13.5">
      <c r="B159" s="316"/>
      <c r="D159" s="318" t="s">
        <v>148</v>
      </c>
      <c r="E159" s="319" t="s">
        <v>5</v>
      </c>
      <c r="F159" s="320" t="s">
        <v>198</v>
      </c>
      <c r="H159" s="321">
        <v>3.088</v>
      </c>
      <c r="L159" s="316"/>
      <c r="M159" s="322"/>
      <c r="N159" s="323"/>
      <c r="O159" s="323"/>
      <c r="P159" s="323"/>
      <c r="Q159" s="323"/>
      <c r="R159" s="323"/>
      <c r="S159" s="323"/>
      <c r="T159" s="324"/>
      <c r="AT159" s="319" t="s">
        <v>148</v>
      </c>
      <c r="AU159" s="319" t="s">
        <v>81</v>
      </c>
      <c r="AV159" s="317" t="s">
        <v>81</v>
      </c>
      <c r="AW159" s="317" t="s">
        <v>34</v>
      </c>
      <c r="AX159" s="317" t="s">
        <v>71</v>
      </c>
      <c r="AY159" s="319" t="s">
        <v>138</v>
      </c>
    </row>
    <row r="160" spans="2:51" s="317" customFormat="1" ht="13.5">
      <c r="B160" s="316"/>
      <c r="D160" s="318" t="s">
        <v>148</v>
      </c>
      <c r="E160" s="319" t="s">
        <v>5</v>
      </c>
      <c r="F160" s="320" t="s">
        <v>199</v>
      </c>
      <c r="H160" s="321">
        <v>66.605</v>
      </c>
      <c r="L160" s="316"/>
      <c r="M160" s="322"/>
      <c r="N160" s="323"/>
      <c r="O160" s="323"/>
      <c r="P160" s="323"/>
      <c r="Q160" s="323"/>
      <c r="R160" s="323"/>
      <c r="S160" s="323"/>
      <c r="T160" s="324"/>
      <c r="AT160" s="319" t="s">
        <v>148</v>
      </c>
      <c r="AU160" s="319" t="s">
        <v>81</v>
      </c>
      <c r="AV160" s="317" t="s">
        <v>81</v>
      </c>
      <c r="AW160" s="317" t="s">
        <v>34</v>
      </c>
      <c r="AX160" s="317" t="s">
        <v>71</v>
      </c>
      <c r="AY160" s="319" t="s">
        <v>138</v>
      </c>
    </row>
    <row r="161" spans="2:51" s="317" customFormat="1" ht="13.5">
      <c r="B161" s="316"/>
      <c r="D161" s="318" t="s">
        <v>148</v>
      </c>
      <c r="E161" s="319" t="s">
        <v>5</v>
      </c>
      <c r="F161" s="320" t="s">
        <v>200</v>
      </c>
      <c r="H161" s="321">
        <v>3.669</v>
      </c>
      <c r="L161" s="316"/>
      <c r="M161" s="322"/>
      <c r="N161" s="323"/>
      <c r="O161" s="323"/>
      <c r="P161" s="323"/>
      <c r="Q161" s="323"/>
      <c r="R161" s="323"/>
      <c r="S161" s="323"/>
      <c r="T161" s="324"/>
      <c r="AT161" s="319" t="s">
        <v>148</v>
      </c>
      <c r="AU161" s="319" t="s">
        <v>81</v>
      </c>
      <c r="AV161" s="317" t="s">
        <v>81</v>
      </c>
      <c r="AW161" s="317" t="s">
        <v>34</v>
      </c>
      <c r="AX161" s="317" t="s">
        <v>71</v>
      </c>
      <c r="AY161" s="319" t="s">
        <v>138</v>
      </c>
    </row>
    <row r="162" spans="2:51" s="317" customFormat="1" ht="13.5">
      <c r="B162" s="316"/>
      <c r="D162" s="318" t="s">
        <v>148</v>
      </c>
      <c r="E162" s="319" t="s">
        <v>5</v>
      </c>
      <c r="F162" s="320" t="s">
        <v>201</v>
      </c>
      <c r="H162" s="321">
        <v>2.706</v>
      </c>
      <c r="L162" s="316"/>
      <c r="M162" s="322"/>
      <c r="N162" s="323"/>
      <c r="O162" s="323"/>
      <c r="P162" s="323"/>
      <c r="Q162" s="323"/>
      <c r="R162" s="323"/>
      <c r="S162" s="323"/>
      <c r="T162" s="324"/>
      <c r="AT162" s="319" t="s">
        <v>148</v>
      </c>
      <c r="AU162" s="319" t="s">
        <v>81</v>
      </c>
      <c r="AV162" s="317" t="s">
        <v>81</v>
      </c>
      <c r="AW162" s="317" t="s">
        <v>34</v>
      </c>
      <c r="AX162" s="317" t="s">
        <v>71</v>
      </c>
      <c r="AY162" s="319" t="s">
        <v>138</v>
      </c>
    </row>
    <row r="163" spans="2:51" s="317" customFormat="1" ht="13.5">
      <c r="B163" s="316"/>
      <c r="D163" s="318" t="s">
        <v>148</v>
      </c>
      <c r="E163" s="319" t="s">
        <v>5</v>
      </c>
      <c r="F163" s="320" t="s">
        <v>202</v>
      </c>
      <c r="H163" s="321">
        <v>2.644</v>
      </c>
      <c r="L163" s="316"/>
      <c r="M163" s="322"/>
      <c r="N163" s="323"/>
      <c r="O163" s="323"/>
      <c r="P163" s="323"/>
      <c r="Q163" s="323"/>
      <c r="R163" s="323"/>
      <c r="S163" s="323"/>
      <c r="T163" s="324"/>
      <c r="AT163" s="319" t="s">
        <v>148</v>
      </c>
      <c r="AU163" s="319" t="s">
        <v>81</v>
      </c>
      <c r="AV163" s="317" t="s">
        <v>81</v>
      </c>
      <c r="AW163" s="317" t="s">
        <v>34</v>
      </c>
      <c r="AX163" s="317" t="s">
        <v>71</v>
      </c>
      <c r="AY163" s="319" t="s">
        <v>138</v>
      </c>
    </row>
    <row r="164" spans="2:51" s="317" customFormat="1" ht="13.5">
      <c r="B164" s="316"/>
      <c r="D164" s="318" t="s">
        <v>148</v>
      </c>
      <c r="E164" s="319" t="s">
        <v>5</v>
      </c>
      <c r="F164" s="320" t="s">
        <v>203</v>
      </c>
      <c r="H164" s="321">
        <v>2.628</v>
      </c>
      <c r="L164" s="316"/>
      <c r="M164" s="322"/>
      <c r="N164" s="323"/>
      <c r="O164" s="323"/>
      <c r="P164" s="323"/>
      <c r="Q164" s="323"/>
      <c r="R164" s="323"/>
      <c r="S164" s="323"/>
      <c r="T164" s="324"/>
      <c r="AT164" s="319" t="s">
        <v>148</v>
      </c>
      <c r="AU164" s="319" t="s">
        <v>81</v>
      </c>
      <c r="AV164" s="317" t="s">
        <v>81</v>
      </c>
      <c r="AW164" s="317" t="s">
        <v>34</v>
      </c>
      <c r="AX164" s="317" t="s">
        <v>71</v>
      </c>
      <c r="AY164" s="319" t="s">
        <v>138</v>
      </c>
    </row>
    <row r="165" spans="2:51" s="317" customFormat="1" ht="13.5">
      <c r="B165" s="316"/>
      <c r="D165" s="318" t="s">
        <v>148</v>
      </c>
      <c r="E165" s="319" t="s">
        <v>5</v>
      </c>
      <c r="F165" s="320" t="s">
        <v>204</v>
      </c>
      <c r="H165" s="321">
        <v>2.57</v>
      </c>
      <c r="L165" s="316"/>
      <c r="M165" s="322"/>
      <c r="N165" s="323"/>
      <c r="O165" s="323"/>
      <c r="P165" s="323"/>
      <c r="Q165" s="323"/>
      <c r="R165" s="323"/>
      <c r="S165" s="323"/>
      <c r="T165" s="324"/>
      <c r="AT165" s="319" t="s">
        <v>148</v>
      </c>
      <c r="AU165" s="319" t="s">
        <v>81</v>
      </c>
      <c r="AV165" s="317" t="s">
        <v>81</v>
      </c>
      <c r="AW165" s="317" t="s">
        <v>34</v>
      </c>
      <c r="AX165" s="317" t="s">
        <v>71</v>
      </c>
      <c r="AY165" s="319" t="s">
        <v>138</v>
      </c>
    </row>
    <row r="166" spans="2:51" s="317" customFormat="1" ht="13.5">
      <c r="B166" s="316"/>
      <c r="D166" s="318" t="s">
        <v>148</v>
      </c>
      <c r="E166" s="319" t="s">
        <v>5</v>
      </c>
      <c r="F166" s="320" t="s">
        <v>205</v>
      </c>
      <c r="H166" s="321">
        <v>0.355</v>
      </c>
      <c r="L166" s="316"/>
      <c r="M166" s="322"/>
      <c r="N166" s="323"/>
      <c r="O166" s="323"/>
      <c r="P166" s="323"/>
      <c r="Q166" s="323"/>
      <c r="R166" s="323"/>
      <c r="S166" s="323"/>
      <c r="T166" s="324"/>
      <c r="AT166" s="319" t="s">
        <v>148</v>
      </c>
      <c r="AU166" s="319" t="s">
        <v>81</v>
      </c>
      <c r="AV166" s="317" t="s">
        <v>81</v>
      </c>
      <c r="AW166" s="317" t="s">
        <v>34</v>
      </c>
      <c r="AX166" s="317" t="s">
        <v>71</v>
      </c>
      <c r="AY166" s="319" t="s">
        <v>138</v>
      </c>
    </row>
    <row r="167" spans="2:51" s="317" customFormat="1" ht="13.5">
      <c r="B167" s="316"/>
      <c r="D167" s="318" t="s">
        <v>148</v>
      </c>
      <c r="E167" s="319" t="s">
        <v>5</v>
      </c>
      <c r="F167" s="320" t="s">
        <v>206</v>
      </c>
      <c r="H167" s="321">
        <v>0.341</v>
      </c>
      <c r="L167" s="316"/>
      <c r="M167" s="322"/>
      <c r="N167" s="323"/>
      <c r="O167" s="323"/>
      <c r="P167" s="323"/>
      <c r="Q167" s="323"/>
      <c r="R167" s="323"/>
      <c r="S167" s="323"/>
      <c r="T167" s="324"/>
      <c r="AT167" s="319" t="s">
        <v>148</v>
      </c>
      <c r="AU167" s="319" t="s">
        <v>81</v>
      </c>
      <c r="AV167" s="317" t="s">
        <v>81</v>
      </c>
      <c r="AW167" s="317" t="s">
        <v>34</v>
      </c>
      <c r="AX167" s="317" t="s">
        <v>71</v>
      </c>
      <c r="AY167" s="319" t="s">
        <v>138</v>
      </c>
    </row>
    <row r="168" spans="2:51" s="317" customFormat="1" ht="13.5">
      <c r="B168" s="316"/>
      <c r="D168" s="318" t="s">
        <v>148</v>
      </c>
      <c r="E168" s="319" t="s">
        <v>5</v>
      </c>
      <c r="F168" s="320" t="s">
        <v>207</v>
      </c>
      <c r="H168" s="321">
        <v>0.346</v>
      </c>
      <c r="L168" s="316"/>
      <c r="M168" s="322"/>
      <c r="N168" s="323"/>
      <c r="O168" s="323"/>
      <c r="P168" s="323"/>
      <c r="Q168" s="323"/>
      <c r="R168" s="323"/>
      <c r="S168" s="323"/>
      <c r="T168" s="324"/>
      <c r="AT168" s="319" t="s">
        <v>148</v>
      </c>
      <c r="AU168" s="319" t="s">
        <v>81</v>
      </c>
      <c r="AV168" s="317" t="s">
        <v>81</v>
      </c>
      <c r="AW168" s="317" t="s">
        <v>34</v>
      </c>
      <c r="AX168" s="317" t="s">
        <v>71</v>
      </c>
      <c r="AY168" s="319" t="s">
        <v>138</v>
      </c>
    </row>
    <row r="169" spans="2:51" s="317" customFormat="1" ht="13.5">
      <c r="B169" s="316"/>
      <c r="D169" s="318" t="s">
        <v>148</v>
      </c>
      <c r="E169" s="319" t="s">
        <v>5</v>
      </c>
      <c r="F169" s="320" t="s">
        <v>208</v>
      </c>
      <c r="H169" s="321">
        <v>0.331</v>
      </c>
      <c r="L169" s="316"/>
      <c r="M169" s="322"/>
      <c r="N169" s="323"/>
      <c r="O169" s="323"/>
      <c r="P169" s="323"/>
      <c r="Q169" s="323"/>
      <c r="R169" s="323"/>
      <c r="S169" s="323"/>
      <c r="T169" s="324"/>
      <c r="AT169" s="319" t="s">
        <v>148</v>
      </c>
      <c r="AU169" s="319" t="s">
        <v>81</v>
      </c>
      <c r="AV169" s="317" t="s">
        <v>81</v>
      </c>
      <c r="AW169" s="317" t="s">
        <v>34</v>
      </c>
      <c r="AX169" s="317" t="s">
        <v>71</v>
      </c>
      <c r="AY169" s="319" t="s">
        <v>138</v>
      </c>
    </row>
    <row r="170" spans="2:51" s="317" customFormat="1" ht="13.5">
      <c r="B170" s="316"/>
      <c r="D170" s="318" t="s">
        <v>148</v>
      </c>
      <c r="E170" s="319" t="s">
        <v>5</v>
      </c>
      <c r="F170" s="320" t="s">
        <v>209</v>
      </c>
      <c r="H170" s="321">
        <v>-3.92</v>
      </c>
      <c r="L170" s="316"/>
      <c r="M170" s="322"/>
      <c r="N170" s="323"/>
      <c r="O170" s="323"/>
      <c r="P170" s="323"/>
      <c r="Q170" s="323"/>
      <c r="R170" s="323"/>
      <c r="S170" s="323"/>
      <c r="T170" s="324"/>
      <c r="AT170" s="319" t="s">
        <v>148</v>
      </c>
      <c r="AU170" s="319" t="s">
        <v>81</v>
      </c>
      <c r="AV170" s="317" t="s">
        <v>81</v>
      </c>
      <c r="AW170" s="317" t="s">
        <v>34</v>
      </c>
      <c r="AX170" s="317" t="s">
        <v>71</v>
      </c>
      <c r="AY170" s="319" t="s">
        <v>138</v>
      </c>
    </row>
    <row r="171" spans="2:51" s="317" customFormat="1" ht="13.5">
      <c r="B171" s="316"/>
      <c r="D171" s="318" t="s">
        <v>148</v>
      </c>
      <c r="E171" s="319" t="s">
        <v>5</v>
      </c>
      <c r="F171" s="320" t="s">
        <v>210</v>
      </c>
      <c r="H171" s="321">
        <v>-1.664</v>
      </c>
      <c r="L171" s="316"/>
      <c r="M171" s="322"/>
      <c r="N171" s="323"/>
      <c r="O171" s="323"/>
      <c r="P171" s="323"/>
      <c r="Q171" s="323"/>
      <c r="R171" s="323"/>
      <c r="S171" s="323"/>
      <c r="T171" s="324"/>
      <c r="AT171" s="319" t="s">
        <v>148</v>
      </c>
      <c r="AU171" s="319" t="s">
        <v>81</v>
      </c>
      <c r="AV171" s="317" t="s">
        <v>81</v>
      </c>
      <c r="AW171" s="317" t="s">
        <v>34</v>
      </c>
      <c r="AX171" s="317" t="s">
        <v>71</v>
      </c>
      <c r="AY171" s="319" t="s">
        <v>138</v>
      </c>
    </row>
    <row r="172" spans="2:51" s="317" customFormat="1" ht="13.5">
      <c r="B172" s="316"/>
      <c r="D172" s="318" t="s">
        <v>148</v>
      </c>
      <c r="E172" s="319" t="s">
        <v>5</v>
      </c>
      <c r="F172" s="320" t="s">
        <v>211</v>
      </c>
      <c r="H172" s="321">
        <v>-3.752</v>
      </c>
      <c r="L172" s="316"/>
      <c r="M172" s="322"/>
      <c r="N172" s="323"/>
      <c r="O172" s="323"/>
      <c r="P172" s="323"/>
      <c r="Q172" s="323"/>
      <c r="R172" s="323"/>
      <c r="S172" s="323"/>
      <c r="T172" s="324"/>
      <c r="AT172" s="319" t="s">
        <v>148</v>
      </c>
      <c r="AU172" s="319" t="s">
        <v>81</v>
      </c>
      <c r="AV172" s="317" t="s">
        <v>81</v>
      </c>
      <c r="AW172" s="317" t="s">
        <v>34</v>
      </c>
      <c r="AX172" s="317" t="s">
        <v>71</v>
      </c>
      <c r="AY172" s="319" t="s">
        <v>138</v>
      </c>
    </row>
    <row r="173" spans="2:51" s="317" customFormat="1" ht="13.5">
      <c r="B173" s="316"/>
      <c r="D173" s="318" t="s">
        <v>148</v>
      </c>
      <c r="E173" s="319" t="s">
        <v>5</v>
      </c>
      <c r="F173" s="320" t="s">
        <v>212</v>
      </c>
      <c r="H173" s="321">
        <v>-3.778</v>
      </c>
      <c r="L173" s="316"/>
      <c r="M173" s="322"/>
      <c r="N173" s="323"/>
      <c r="O173" s="323"/>
      <c r="P173" s="323"/>
      <c r="Q173" s="323"/>
      <c r="R173" s="323"/>
      <c r="S173" s="323"/>
      <c r="T173" s="324"/>
      <c r="AT173" s="319" t="s">
        <v>148</v>
      </c>
      <c r="AU173" s="319" t="s">
        <v>81</v>
      </c>
      <c r="AV173" s="317" t="s">
        <v>81</v>
      </c>
      <c r="AW173" s="317" t="s">
        <v>34</v>
      </c>
      <c r="AX173" s="317" t="s">
        <v>71</v>
      </c>
      <c r="AY173" s="319" t="s">
        <v>138</v>
      </c>
    </row>
    <row r="174" spans="2:51" s="317" customFormat="1" ht="13.5">
      <c r="B174" s="316"/>
      <c r="D174" s="318" t="s">
        <v>148</v>
      </c>
      <c r="E174" s="319" t="s">
        <v>5</v>
      </c>
      <c r="F174" s="320" t="s">
        <v>213</v>
      </c>
      <c r="H174" s="321">
        <v>-3.712</v>
      </c>
      <c r="L174" s="316"/>
      <c r="M174" s="322"/>
      <c r="N174" s="323"/>
      <c r="O174" s="323"/>
      <c r="P174" s="323"/>
      <c r="Q174" s="323"/>
      <c r="R174" s="323"/>
      <c r="S174" s="323"/>
      <c r="T174" s="324"/>
      <c r="AT174" s="319" t="s">
        <v>148</v>
      </c>
      <c r="AU174" s="319" t="s">
        <v>81</v>
      </c>
      <c r="AV174" s="317" t="s">
        <v>81</v>
      </c>
      <c r="AW174" s="317" t="s">
        <v>34</v>
      </c>
      <c r="AX174" s="317" t="s">
        <v>71</v>
      </c>
      <c r="AY174" s="319" t="s">
        <v>138</v>
      </c>
    </row>
    <row r="175" spans="2:51" s="317" customFormat="1" ht="13.5">
      <c r="B175" s="316"/>
      <c r="D175" s="318" t="s">
        <v>148</v>
      </c>
      <c r="E175" s="319" t="s">
        <v>5</v>
      </c>
      <c r="F175" s="320" t="s">
        <v>214</v>
      </c>
      <c r="H175" s="321">
        <v>-3.727</v>
      </c>
      <c r="L175" s="316"/>
      <c r="M175" s="322"/>
      <c r="N175" s="323"/>
      <c r="O175" s="323"/>
      <c r="P175" s="323"/>
      <c r="Q175" s="323"/>
      <c r="R175" s="323"/>
      <c r="S175" s="323"/>
      <c r="T175" s="324"/>
      <c r="AT175" s="319" t="s">
        <v>148</v>
      </c>
      <c r="AU175" s="319" t="s">
        <v>81</v>
      </c>
      <c r="AV175" s="317" t="s">
        <v>81</v>
      </c>
      <c r="AW175" s="317" t="s">
        <v>34</v>
      </c>
      <c r="AX175" s="317" t="s">
        <v>71</v>
      </c>
      <c r="AY175" s="319" t="s">
        <v>138</v>
      </c>
    </row>
    <row r="176" spans="2:51" s="317" customFormat="1" ht="13.5">
      <c r="B176" s="316"/>
      <c r="D176" s="318" t="s">
        <v>148</v>
      </c>
      <c r="E176" s="319" t="s">
        <v>5</v>
      </c>
      <c r="F176" s="320" t="s">
        <v>215</v>
      </c>
      <c r="H176" s="321">
        <v>-1.8</v>
      </c>
      <c r="L176" s="316"/>
      <c r="M176" s="322"/>
      <c r="N176" s="323"/>
      <c r="O176" s="323"/>
      <c r="P176" s="323"/>
      <c r="Q176" s="323"/>
      <c r="R176" s="323"/>
      <c r="S176" s="323"/>
      <c r="T176" s="324"/>
      <c r="AT176" s="319" t="s">
        <v>148</v>
      </c>
      <c r="AU176" s="319" t="s">
        <v>81</v>
      </c>
      <c r="AV176" s="317" t="s">
        <v>81</v>
      </c>
      <c r="AW176" s="317" t="s">
        <v>34</v>
      </c>
      <c r="AX176" s="317" t="s">
        <v>71</v>
      </c>
      <c r="AY176" s="319" t="s">
        <v>138</v>
      </c>
    </row>
    <row r="177" spans="2:51" s="317" customFormat="1" ht="13.5">
      <c r="B177" s="316"/>
      <c r="D177" s="318" t="s">
        <v>148</v>
      </c>
      <c r="E177" s="319" t="s">
        <v>5</v>
      </c>
      <c r="F177" s="320" t="s">
        <v>216</v>
      </c>
      <c r="H177" s="321">
        <v>-0.675</v>
      </c>
      <c r="L177" s="316"/>
      <c r="M177" s="322"/>
      <c r="N177" s="323"/>
      <c r="O177" s="323"/>
      <c r="P177" s="323"/>
      <c r="Q177" s="323"/>
      <c r="R177" s="323"/>
      <c r="S177" s="323"/>
      <c r="T177" s="324"/>
      <c r="AT177" s="319" t="s">
        <v>148</v>
      </c>
      <c r="AU177" s="319" t="s">
        <v>81</v>
      </c>
      <c r="AV177" s="317" t="s">
        <v>81</v>
      </c>
      <c r="AW177" s="317" t="s">
        <v>34</v>
      </c>
      <c r="AX177" s="317" t="s">
        <v>71</v>
      </c>
      <c r="AY177" s="319" t="s">
        <v>138</v>
      </c>
    </row>
    <row r="178" spans="2:51" s="347" customFormat="1" ht="13.5">
      <c r="B178" s="346"/>
      <c r="D178" s="318" t="s">
        <v>148</v>
      </c>
      <c r="E178" s="348" t="s">
        <v>5</v>
      </c>
      <c r="F178" s="349" t="s">
        <v>180</v>
      </c>
      <c r="H178" s="350">
        <v>62.255</v>
      </c>
      <c r="L178" s="346"/>
      <c r="M178" s="351"/>
      <c r="N178" s="352"/>
      <c r="O178" s="352"/>
      <c r="P178" s="352"/>
      <c r="Q178" s="352"/>
      <c r="R178" s="352"/>
      <c r="S178" s="352"/>
      <c r="T178" s="353"/>
      <c r="AT178" s="348" t="s">
        <v>148</v>
      </c>
      <c r="AU178" s="348" t="s">
        <v>81</v>
      </c>
      <c r="AV178" s="347" t="s">
        <v>139</v>
      </c>
      <c r="AW178" s="347" t="s">
        <v>34</v>
      </c>
      <c r="AX178" s="347" t="s">
        <v>71</v>
      </c>
      <c r="AY178" s="348" t="s">
        <v>138</v>
      </c>
    </row>
    <row r="179" spans="2:51" s="339" customFormat="1" ht="13.5">
      <c r="B179" s="338"/>
      <c r="D179" s="318" t="s">
        <v>148</v>
      </c>
      <c r="E179" s="340" t="s">
        <v>5</v>
      </c>
      <c r="F179" s="341" t="s">
        <v>181</v>
      </c>
      <c r="H179" s="342" t="s">
        <v>5</v>
      </c>
      <c r="L179" s="338"/>
      <c r="M179" s="343"/>
      <c r="N179" s="344"/>
      <c r="O179" s="344"/>
      <c r="P179" s="344"/>
      <c r="Q179" s="344"/>
      <c r="R179" s="344"/>
      <c r="S179" s="344"/>
      <c r="T179" s="345"/>
      <c r="AT179" s="342" t="s">
        <v>148</v>
      </c>
      <c r="AU179" s="342" t="s">
        <v>81</v>
      </c>
      <c r="AV179" s="339" t="s">
        <v>79</v>
      </c>
      <c r="AW179" s="339" t="s">
        <v>34</v>
      </c>
      <c r="AX179" s="339" t="s">
        <v>71</v>
      </c>
      <c r="AY179" s="342" t="s">
        <v>138</v>
      </c>
    </row>
    <row r="180" spans="2:51" s="317" customFormat="1" ht="13.5">
      <c r="B180" s="316"/>
      <c r="D180" s="318" t="s">
        <v>148</v>
      </c>
      <c r="E180" s="319" t="s">
        <v>5</v>
      </c>
      <c r="F180" s="320" t="s">
        <v>217</v>
      </c>
      <c r="H180" s="321">
        <v>91.622</v>
      </c>
      <c r="L180" s="316"/>
      <c r="M180" s="322"/>
      <c r="N180" s="323"/>
      <c r="O180" s="323"/>
      <c r="P180" s="323"/>
      <c r="Q180" s="323"/>
      <c r="R180" s="323"/>
      <c r="S180" s="323"/>
      <c r="T180" s="324"/>
      <c r="AT180" s="319" t="s">
        <v>148</v>
      </c>
      <c r="AU180" s="319" t="s">
        <v>81</v>
      </c>
      <c r="AV180" s="317" t="s">
        <v>81</v>
      </c>
      <c r="AW180" s="317" t="s">
        <v>34</v>
      </c>
      <c r="AX180" s="317" t="s">
        <v>71</v>
      </c>
      <c r="AY180" s="319" t="s">
        <v>138</v>
      </c>
    </row>
    <row r="181" spans="2:51" s="317" customFormat="1" ht="13.5">
      <c r="B181" s="316"/>
      <c r="D181" s="318" t="s">
        <v>148</v>
      </c>
      <c r="E181" s="319" t="s">
        <v>5</v>
      </c>
      <c r="F181" s="320" t="s">
        <v>218</v>
      </c>
      <c r="H181" s="321">
        <v>2.564</v>
      </c>
      <c r="L181" s="316"/>
      <c r="M181" s="322"/>
      <c r="N181" s="323"/>
      <c r="O181" s="323"/>
      <c r="P181" s="323"/>
      <c r="Q181" s="323"/>
      <c r="R181" s="323"/>
      <c r="S181" s="323"/>
      <c r="T181" s="324"/>
      <c r="AT181" s="319" t="s">
        <v>148</v>
      </c>
      <c r="AU181" s="319" t="s">
        <v>81</v>
      </c>
      <c r="AV181" s="317" t="s">
        <v>81</v>
      </c>
      <c r="AW181" s="317" t="s">
        <v>34</v>
      </c>
      <c r="AX181" s="317" t="s">
        <v>71</v>
      </c>
      <c r="AY181" s="319" t="s">
        <v>138</v>
      </c>
    </row>
    <row r="182" spans="2:51" s="317" customFormat="1" ht="13.5">
      <c r="B182" s="316"/>
      <c r="D182" s="318" t="s">
        <v>148</v>
      </c>
      <c r="E182" s="319" t="s">
        <v>5</v>
      </c>
      <c r="F182" s="320" t="s">
        <v>219</v>
      </c>
      <c r="H182" s="321">
        <v>2.519</v>
      </c>
      <c r="L182" s="316"/>
      <c r="M182" s="322"/>
      <c r="N182" s="323"/>
      <c r="O182" s="323"/>
      <c r="P182" s="323"/>
      <c r="Q182" s="323"/>
      <c r="R182" s="323"/>
      <c r="S182" s="323"/>
      <c r="T182" s="324"/>
      <c r="AT182" s="319" t="s">
        <v>148</v>
      </c>
      <c r="AU182" s="319" t="s">
        <v>81</v>
      </c>
      <c r="AV182" s="317" t="s">
        <v>81</v>
      </c>
      <c r="AW182" s="317" t="s">
        <v>34</v>
      </c>
      <c r="AX182" s="317" t="s">
        <v>71</v>
      </c>
      <c r="AY182" s="319" t="s">
        <v>138</v>
      </c>
    </row>
    <row r="183" spans="2:51" s="317" customFormat="1" ht="13.5">
      <c r="B183" s="316"/>
      <c r="D183" s="318" t="s">
        <v>148</v>
      </c>
      <c r="E183" s="319" t="s">
        <v>5</v>
      </c>
      <c r="F183" s="320" t="s">
        <v>220</v>
      </c>
      <c r="H183" s="321">
        <v>0.333</v>
      </c>
      <c r="L183" s="316"/>
      <c r="M183" s="322"/>
      <c r="N183" s="323"/>
      <c r="O183" s="323"/>
      <c r="P183" s="323"/>
      <c r="Q183" s="323"/>
      <c r="R183" s="323"/>
      <c r="S183" s="323"/>
      <c r="T183" s="324"/>
      <c r="AT183" s="319" t="s">
        <v>148</v>
      </c>
      <c r="AU183" s="319" t="s">
        <v>81</v>
      </c>
      <c r="AV183" s="317" t="s">
        <v>81</v>
      </c>
      <c r="AW183" s="317" t="s">
        <v>34</v>
      </c>
      <c r="AX183" s="317" t="s">
        <v>71</v>
      </c>
      <c r="AY183" s="319" t="s">
        <v>138</v>
      </c>
    </row>
    <row r="184" spans="2:51" s="317" customFormat="1" ht="13.5">
      <c r="B184" s="316"/>
      <c r="D184" s="318" t="s">
        <v>148</v>
      </c>
      <c r="E184" s="319" t="s">
        <v>5</v>
      </c>
      <c r="F184" s="320" t="s">
        <v>221</v>
      </c>
      <c r="H184" s="321">
        <v>0.334</v>
      </c>
      <c r="L184" s="316"/>
      <c r="M184" s="322"/>
      <c r="N184" s="323"/>
      <c r="O184" s="323"/>
      <c r="P184" s="323"/>
      <c r="Q184" s="323"/>
      <c r="R184" s="323"/>
      <c r="S184" s="323"/>
      <c r="T184" s="324"/>
      <c r="AT184" s="319" t="s">
        <v>148</v>
      </c>
      <c r="AU184" s="319" t="s">
        <v>81</v>
      </c>
      <c r="AV184" s="317" t="s">
        <v>81</v>
      </c>
      <c r="AW184" s="317" t="s">
        <v>34</v>
      </c>
      <c r="AX184" s="317" t="s">
        <v>71</v>
      </c>
      <c r="AY184" s="319" t="s">
        <v>138</v>
      </c>
    </row>
    <row r="185" spans="2:51" s="317" customFormat="1" ht="13.5">
      <c r="B185" s="316"/>
      <c r="D185" s="318" t="s">
        <v>148</v>
      </c>
      <c r="E185" s="319" t="s">
        <v>5</v>
      </c>
      <c r="F185" s="320" t="s">
        <v>222</v>
      </c>
      <c r="H185" s="321">
        <v>1.968</v>
      </c>
      <c r="L185" s="316"/>
      <c r="M185" s="322"/>
      <c r="N185" s="323"/>
      <c r="O185" s="323"/>
      <c r="P185" s="323"/>
      <c r="Q185" s="323"/>
      <c r="R185" s="323"/>
      <c r="S185" s="323"/>
      <c r="T185" s="324"/>
      <c r="AT185" s="319" t="s">
        <v>148</v>
      </c>
      <c r="AU185" s="319" t="s">
        <v>81</v>
      </c>
      <c r="AV185" s="317" t="s">
        <v>81</v>
      </c>
      <c r="AW185" s="317" t="s">
        <v>34</v>
      </c>
      <c r="AX185" s="317" t="s">
        <v>71</v>
      </c>
      <c r="AY185" s="319" t="s">
        <v>138</v>
      </c>
    </row>
    <row r="186" spans="2:51" s="317" customFormat="1" ht="13.5">
      <c r="B186" s="316"/>
      <c r="D186" s="318" t="s">
        <v>148</v>
      </c>
      <c r="E186" s="319" t="s">
        <v>5</v>
      </c>
      <c r="F186" s="320" t="s">
        <v>223</v>
      </c>
      <c r="H186" s="321">
        <v>-4.032</v>
      </c>
      <c r="L186" s="316"/>
      <c r="M186" s="322"/>
      <c r="N186" s="323"/>
      <c r="O186" s="323"/>
      <c r="P186" s="323"/>
      <c r="Q186" s="323"/>
      <c r="R186" s="323"/>
      <c r="S186" s="323"/>
      <c r="T186" s="324"/>
      <c r="AT186" s="319" t="s">
        <v>148</v>
      </c>
      <c r="AU186" s="319" t="s">
        <v>81</v>
      </c>
      <c r="AV186" s="317" t="s">
        <v>81</v>
      </c>
      <c r="AW186" s="317" t="s">
        <v>34</v>
      </c>
      <c r="AX186" s="317" t="s">
        <v>71</v>
      </c>
      <c r="AY186" s="319" t="s">
        <v>138</v>
      </c>
    </row>
    <row r="187" spans="2:51" s="317" customFormat="1" ht="13.5">
      <c r="B187" s="316"/>
      <c r="D187" s="318" t="s">
        <v>148</v>
      </c>
      <c r="E187" s="319" t="s">
        <v>5</v>
      </c>
      <c r="F187" s="320" t="s">
        <v>224</v>
      </c>
      <c r="H187" s="321">
        <v>-3.581</v>
      </c>
      <c r="L187" s="316"/>
      <c r="M187" s="322"/>
      <c r="N187" s="323"/>
      <c r="O187" s="323"/>
      <c r="P187" s="323"/>
      <c r="Q187" s="323"/>
      <c r="R187" s="323"/>
      <c r="S187" s="323"/>
      <c r="T187" s="324"/>
      <c r="AT187" s="319" t="s">
        <v>148</v>
      </c>
      <c r="AU187" s="319" t="s">
        <v>81</v>
      </c>
      <c r="AV187" s="317" t="s">
        <v>81</v>
      </c>
      <c r="AW187" s="317" t="s">
        <v>34</v>
      </c>
      <c r="AX187" s="317" t="s">
        <v>71</v>
      </c>
      <c r="AY187" s="319" t="s">
        <v>138</v>
      </c>
    </row>
    <row r="188" spans="2:51" s="317" customFormat="1" ht="13.5">
      <c r="B188" s="316"/>
      <c r="D188" s="318" t="s">
        <v>148</v>
      </c>
      <c r="E188" s="319" t="s">
        <v>5</v>
      </c>
      <c r="F188" s="320" t="s">
        <v>225</v>
      </c>
      <c r="H188" s="321">
        <v>-3.578</v>
      </c>
      <c r="L188" s="316"/>
      <c r="M188" s="322"/>
      <c r="N188" s="323"/>
      <c r="O188" s="323"/>
      <c r="P188" s="323"/>
      <c r="Q188" s="323"/>
      <c r="R188" s="323"/>
      <c r="S188" s="323"/>
      <c r="T188" s="324"/>
      <c r="AT188" s="319" t="s">
        <v>148</v>
      </c>
      <c r="AU188" s="319" t="s">
        <v>81</v>
      </c>
      <c r="AV188" s="317" t="s">
        <v>81</v>
      </c>
      <c r="AW188" s="317" t="s">
        <v>34</v>
      </c>
      <c r="AX188" s="317" t="s">
        <v>71</v>
      </c>
      <c r="AY188" s="319" t="s">
        <v>138</v>
      </c>
    </row>
    <row r="189" spans="2:51" s="347" customFormat="1" ht="13.5">
      <c r="B189" s="346"/>
      <c r="D189" s="318" t="s">
        <v>148</v>
      </c>
      <c r="E189" s="348" t="s">
        <v>5</v>
      </c>
      <c r="F189" s="349" t="s">
        <v>180</v>
      </c>
      <c r="H189" s="350">
        <v>88.149</v>
      </c>
      <c r="L189" s="346"/>
      <c r="M189" s="351"/>
      <c r="N189" s="352"/>
      <c r="O189" s="352"/>
      <c r="P189" s="352"/>
      <c r="Q189" s="352"/>
      <c r="R189" s="352"/>
      <c r="S189" s="352"/>
      <c r="T189" s="353"/>
      <c r="AT189" s="348" t="s">
        <v>148</v>
      </c>
      <c r="AU189" s="348" t="s">
        <v>81</v>
      </c>
      <c r="AV189" s="347" t="s">
        <v>139</v>
      </c>
      <c r="AW189" s="347" t="s">
        <v>34</v>
      </c>
      <c r="AX189" s="347" t="s">
        <v>71</v>
      </c>
      <c r="AY189" s="348" t="s">
        <v>138</v>
      </c>
    </row>
    <row r="190" spans="2:51" s="339" customFormat="1" ht="13.5">
      <c r="B190" s="338"/>
      <c r="D190" s="318" t="s">
        <v>148</v>
      </c>
      <c r="E190" s="340" t="s">
        <v>5</v>
      </c>
      <c r="F190" s="341" t="s">
        <v>183</v>
      </c>
      <c r="H190" s="342" t="s">
        <v>5</v>
      </c>
      <c r="L190" s="338"/>
      <c r="M190" s="343"/>
      <c r="N190" s="344"/>
      <c r="O190" s="344"/>
      <c r="P190" s="344"/>
      <c r="Q190" s="344"/>
      <c r="R190" s="344"/>
      <c r="S190" s="344"/>
      <c r="T190" s="345"/>
      <c r="AT190" s="342" t="s">
        <v>148</v>
      </c>
      <c r="AU190" s="342" t="s">
        <v>81</v>
      </c>
      <c r="AV190" s="339" t="s">
        <v>79</v>
      </c>
      <c r="AW190" s="339" t="s">
        <v>34</v>
      </c>
      <c r="AX190" s="339" t="s">
        <v>71</v>
      </c>
      <c r="AY190" s="342" t="s">
        <v>138</v>
      </c>
    </row>
    <row r="191" spans="2:51" s="317" customFormat="1" ht="13.5">
      <c r="B191" s="316"/>
      <c r="D191" s="318" t="s">
        <v>148</v>
      </c>
      <c r="E191" s="319" t="s">
        <v>5</v>
      </c>
      <c r="F191" s="320" t="s">
        <v>226</v>
      </c>
      <c r="H191" s="321">
        <v>70.65</v>
      </c>
      <c r="L191" s="316"/>
      <c r="M191" s="322"/>
      <c r="N191" s="323"/>
      <c r="O191" s="323"/>
      <c r="P191" s="323"/>
      <c r="Q191" s="323"/>
      <c r="R191" s="323"/>
      <c r="S191" s="323"/>
      <c r="T191" s="324"/>
      <c r="AT191" s="319" t="s">
        <v>148</v>
      </c>
      <c r="AU191" s="319" t="s">
        <v>81</v>
      </c>
      <c r="AV191" s="317" t="s">
        <v>81</v>
      </c>
      <c r="AW191" s="317" t="s">
        <v>34</v>
      </c>
      <c r="AX191" s="317" t="s">
        <v>71</v>
      </c>
      <c r="AY191" s="319" t="s">
        <v>138</v>
      </c>
    </row>
    <row r="192" spans="2:51" s="317" customFormat="1" ht="13.5">
      <c r="B192" s="316"/>
      <c r="D192" s="318" t="s">
        <v>148</v>
      </c>
      <c r="E192" s="319" t="s">
        <v>5</v>
      </c>
      <c r="F192" s="320" t="s">
        <v>227</v>
      </c>
      <c r="H192" s="321">
        <v>59.446</v>
      </c>
      <c r="L192" s="316"/>
      <c r="M192" s="322"/>
      <c r="N192" s="323"/>
      <c r="O192" s="323"/>
      <c r="P192" s="323"/>
      <c r="Q192" s="323"/>
      <c r="R192" s="323"/>
      <c r="S192" s="323"/>
      <c r="T192" s="324"/>
      <c r="AT192" s="319" t="s">
        <v>148</v>
      </c>
      <c r="AU192" s="319" t="s">
        <v>81</v>
      </c>
      <c r="AV192" s="317" t="s">
        <v>81</v>
      </c>
      <c r="AW192" s="317" t="s">
        <v>34</v>
      </c>
      <c r="AX192" s="317" t="s">
        <v>71</v>
      </c>
      <c r="AY192" s="319" t="s">
        <v>138</v>
      </c>
    </row>
    <row r="193" spans="2:51" s="317" customFormat="1" ht="13.5">
      <c r="B193" s="316"/>
      <c r="D193" s="318" t="s">
        <v>148</v>
      </c>
      <c r="E193" s="319" t="s">
        <v>5</v>
      </c>
      <c r="F193" s="320" t="s">
        <v>228</v>
      </c>
      <c r="H193" s="321">
        <v>3.394</v>
      </c>
      <c r="L193" s="316"/>
      <c r="M193" s="322"/>
      <c r="N193" s="323"/>
      <c r="O193" s="323"/>
      <c r="P193" s="323"/>
      <c r="Q193" s="323"/>
      <c r="R193" s="323"/>
      <c r="S193" s="323"/>
      <c r="T193" s="324"/>
      <c r="AT193" s="319" t="s">
        <v>148</v>
      </c>
      <c r="AU193" s="319" t="s">
        <v>81</v>
      </c>
      <c r="AV193" s="317" t="s">
        <v>81</v>
      </c>
      <c r="AW193" s="317" t="s">
        <v>34</v>
      </c>
      <c r="AX193" s="317" t="s">
        <v>71</v>
      </c>
      <c r="AY193" s="319" t="s">
        <v>138</v>
      </c>
    </row>
    <row r="194" spans="2:51" s="317" customFormat="1" ht="13.5">
      <c r="B194" s="316"/>
      <c r="D194" s="318" t="s">
        <v>148</v>
      </c>
      <c r="E194" s="319" t="s">
        <v>5</v>
      </c>
      <c r="F194" s="320" t="s">
        <v>229</v>
      </c>
      <c r="H194" s="321">
        <v>2.741</v>
      </c>
      <c r="L194" s="316"/>
      <c r="M194" s="322"/>
      <c r="N194" s="323"/>
      <c r="O194" s="323"/>
      <c r="P194" s="323"/>
      <c r="Q194" s="323"/>
      <c r="R194" s="323"/>
      <c r="S194" s="323"/>
      <c r="T194" s="324"/>
      <c r="AT194" s="319" t="s">
        <v>148</v>
      </c>
      <c r="AU194" s="319" t="s">
        <v>81</v>
      </c>
      <c r="AV194" s="317" t="s">
        <v>81</v>
      </c>
      <c r="AW194" s="317" t="s">
        <v>34</v>
      </c>
      <c r="AX194" s="317" t="s">
        <v>71</v>
      </c>
      <c r="AY194" s="319" t="s">
        <v>138</v>
      </c>
    </row>
    <row r="195" spans="2:51" s="317" customFormat="1" ht="13.5">
      <c r="B195" s="316"/>
      <c r="D195" s="318" t="s">
        <v>148</v>
      </c>
      <c r="E195" s="319" t="s">
        <v>5</v>
      </c>
      <c r="F195" s="320" t="s">
        <v>230</v>
      </c>
      <c r="H195" s="321">
        <v>0.44</v>
      </c>
      <c r="L195" s="316"/>
      <c r="M195" s="322"/>
      <c r="N195" s="323"/>
      <c r="O195" s="323"/>
      <c r="P195" s="323"/>
      <c r="Q195" s="323"/>
      <c r="R195" s="323"/>
      <c r="S195" s="323"/>
      <c r="T195" s="324"/>
      <c r="AT195" s="319" t="s">
        <v>148</v>
      </c>
      <c r="AU195" s="319" t="s">
        <v>81</v>
      </c>
      <c r="AV195" s="317" t="s">
        <v>81</v>
      </c>
      <c r="AW195" s="317" t="s">
        <v>34</v>
      </c>
      <c r="AX195" s="317" t="s">
        <v>71</v>
      </c>
      <c r="AY195" s="319" t="s">
        <v>138</v>
      </c>
    </row>
    <row r="196" spans="2:51" s="317" customFormat="1" ht="13.5">
      <c r="B196" s="316"/>
      <c r="D196" s="318" t="s">
        <v>148</v>
      </c>
      <c r="E196" s="319" t="s">
        <v>5</v>
      </c>
      <c r="F196" s="320" t="s">
        <v>231</v>
      </c>
      <c r="H196" s="321">
        <v>1.02</v>
      </c>
      <c r="L196" s="316"/>
      <c r="M196" s="322"/>
      <c r="N196" s="323"/>
      <c r="O196" s="323"/>
      <c r="P196" s="323"/>
      <c r="Q196" s="323"/>
      <c r="R196" s="323"/>
      <c r="S196" s="323"/>
      <c r="T196" s="324"/>
      <c r="AT196" s="319" t="s">
        <v>148</v>
      </c>
      <c r="AU196" s="319" t="s">
        <v>81</v>
      </c>
      <c r="AV196" s="317" t="s">
        <v>81</v>
      </c>
      <c r="AW196" s="317" t="s">
        <v>34</v>
      </c>
      <c r="AX196" s="317" t="s">
        <v>71</v>
      </c>
      <c r="AY196" s="319" t="s">
        <v>138</v>
      </c>
    </row>
    <row r="197" spans="2:51" s="317" customFormat="1" ht="13.5">
      <c r="B197" s="316"/>
      <c r="D197" s="318" t="s">
        <v>148</v>
      </c>
      <c r="E197" s="319" t="s">
        <v>5</v>
      </c>
      <c r="F197" s="320" t="s">
        <v>232</v>
      </c>
      <c r="H197" s="321">
        <v>0.935</v>
      </c>
      <c r="L197" s="316"/>
      <c r="M197" s="322"/>
      <c r="N197" s="323"/>
      <c r="O197" s="323"/>
      <c r="P197" s="323"/>
      <c r="Q197" s="323"/>
      <c r="R197" s="323"/>
      <c r="S197" s="323"/>
      <c r="T197" s="324"/>
      <c r="AT197" s="319" t="s">
        <v>148</v>
      </c>
      <c r="AU197" s="319" t="s">
        <v>81</v>
      </c>
      <c r="AV197" s="317" t="s">
        <v>81</v>
      </c>
      <c r="AW197" s="317" t="s">
        <v>34</v>
      </c>
      <c r="AX197" s="317" t="s">
        <v>71</v>
      </c>
      <c r="AY197" s="319" t="s">
        <v>138</v>
      </c>
    </row>
    <row r="198" spans="2:51" s="317" customFormat="1" ht="13.5">
      <c r="B198" s="316"/>
      <c r="D198" s="318" t="s">
        <v>148</v>
      </c>
      <c r="E198" s="319" t="s">
        <v>5</v>
      </c>
      <c r="F198" s="320" t="s">
        <v>233</v>
      </c>
      <c r="H198" s="321">
        <v>2.318</v>
      </c>
      <c r="L198" s="316"/>
      <c r="M198" s="322"/>
      <c r="N198" s="323"/>
      <c r="O198" s="323"/>
      <c r="P198" s="323"/>
      <c r="Q198" s="323"/>
      <c r="R198" s="323"/>
      <c r="S198" s="323"/>
      <c r="T198" s="324"/>
      <c r="AT198" s="319" t="s">
        <v>148</v>
      </c>
      <c r="AU198" s="319" t="s">
        <v>81</v>
      </c>
      <c r="AV198" s="317" t="s">
        <v>81</v>
      </c>
      <c r="AW198" s="317" t="s">
        <v>34</v>
      </c>
      <c r="AX198" s="317" t="s">
        <v>71</v>
      </c>
      <c r="AY198" s="319" t="s">
        <v>138</v>
      </c>
    </row>
    <row r="199" spans="2:51" s="317" customFormat="1" ht="13.5">
      <c r="B199" s="316"/>
      <c r="D199" s="318" t="s">
        <v>148</v>
      </c>
      <c r="E199" s="319" t="s">
        <v>5</v>
      </c>
      <c r="F199" s="320" t="s">
        <v>234</v>
      </c>
      <c r="H199" s="321">
        <v>2.657</v>
      </c>
      <c r="L199" s="316"/>
      <c r="M199" s="322"/>
      <c r="N199" s="323"/>
      <c r="O199" s="323"/>
      <c r="P199" s="323"/>
      <c r="Q199" s="323"/>
      <c r="R199" s="323"/>
      <c r="S199" s="323"/>
      <c r="T199" s="324"/>
      <c r="AT199" s="319" t="s">
        <v>148</v>
      </c>
      <c r="AU199" s="319" t="s">
        <v>81</v>
      </c>
      <c r="AV199" s="317" t="s">
        <v>81</v>
      </c>
      <c r="AW199" s="317" t="s">
        <v>34</v>
      </c>
      <c r="AX199" s="317" t="s">
        <v>71</v>
      </c>
      <c r="AY199" s="319" t="s">
        <v>138</v>
      </c>
    </row>
    <row r="200" spans="2:51" s="317" customFormat="1" ht="13.5">
      <c r="B200" s="316"/>
      <c r="D200" s="318" t="s">
        <v>148</v>
      </c>
      <c r="E200" s="319" t="s">
        <v>5</v>
      </c>
      <c r="F200" s="320" t="s">
        <v>235</v>
      </c>
      <c r="H200" s="321">
        <v>4.347</v>
      </c>
      <c r="L200" s="316"/>
      <c r="M200" s="322"/>
      <c r="N200" s="323"/>
      <c r="O200" s="323"/>
      <c r="P200" s="323"/>
      <c r="Q200" s="323"/>
      <c r="R200" s="323"/>
      <c r="S200" s="323"/>
      <c r="T200" s="324"/>
      <c r="AT200" s="319" t="s">
        <v>148</v>
      </c>
      <c r="AU200" s="319" t="s">
        <v>81</v>
      </c>
      <c r="AV200" s="317" t="s">
        <v>81</v>
      </c>
      <c r="AW200" s="317" t="s">
        <v>34</v>
      </c>
      <c r="AX200" s="317" t="s">
        <v>71</v>
      </c>
      <c r="AY200" s="319" t="s">
        <v>138</v>
      </c>
    </row>
    <row r="201" spans="2:51" s="317" customFormat="1" ht="13.5">
      <c r="B201" s="316"/>
      <c r="D201" s="318" t="s">
        <v>148</v>
      </c>
      <c r="E201" s="319" t="s">
        <v>5</v>
      </c>
      <c r="F201" s="320" t="s">
        <v>236</v>
      </c>
      <c r="H201" s="321">
        <v>0.462</v>
      </c>
      <c r="L201" s="316"/>
      <c r="M201" s="322"/>
      <c r="N201" s="323"/>
      <c r="O201" s="323"/>
      <c r="P201" s="323"/>
      <c r="Q201" s="323"/>
      <c r="R201" s="323"/>
      <c r="S201" s="323"/>
      <c r="T201" s="324"/>
      <c r="AT201" s="319" t="s">
        <v>148</v>
      </c>
      <c r="AU201" s="319" t="s">
        <v>81</v>
      </c>
      <c r="AV201" s="317" t="s">
        <v>81</v>
      </c>
      <c r="AW201" s="317" t="s">
        <v>34</v>
      </c>
      <c r="AX201" s="317" t="s">
        <v>71</v>
      </c>
      <c r="AY201" s="319" t="s">
        <v>138</v>
      </c>
    </row>
    <row r="202" spans="2:51" s="317" customFormat="1" ht="13.5">
      <c r="B202" s="316"/>
      <c r="D202" s="318" t="s">
        <v>148</v>
      </c>
      <c r="E202" s="319" t="s">
        <v>5</v>
      </c>
      <c r="F202" s="320" t="s">
        <v>237</v>
      </c>
      <c r="H202" s="321">
        <v>0.464</v>
      </c>
      <c r="L202" s="316"/>
      <c r="M202" s="322"/>
      <c r="N202" s="323"/>
      <c r="O202" s="323"/>
      <c r="P202" s="323"/>
      <c r="Q202" s="323"/>
      <c r="R202" s="323"/>
      <c r="S202" s="323"/>
      <c r="T202" s="324"/>
      <c r="AT202" s="319" t="s">
        <v>148</v>
      </c>
      <c r="AU202" s="319" t="s">
        <v>81</v>
      </c>
      <c r="AV202" s="317" t="s">
        <v>81</v>
      </c>
      <c r="AW202" s="317" t="s">
        <v>34</v>
      </c>
      <c r="AX202" s="317" t="s">
        <v>71</v>
      </c>
      <c r="AY202" s="319" t="s">
        <v>138</v>
      </c>
    </row>
    <row r="203" spans="2:51" s="317" customFormat="1" ht="13.5">
      <c r="B203" s="316"/>
      <c r="D203" s="318" t="s">
        <v>148</v>
      </c>
      <c r="E203" s="319" t="s">
        <v>5</v>
      </c>
      <c r="F203" s="320" t="s">
        <v>238</v>
      </c>
      <c r="H203" s="321">
        <v>0.456</v>
      </c>
      <c r="L203" s="316"/>
      <c r="M203" s="322"/>
      <c r="N203" s="323"/>
      <c r="O203" s="323"/>
      <c r="P203" s="323"/>
      <c r="Q203" s="323"/>
      <c r="R203" s="323"/>
      <c r="S203" s="323"/>
      <c r="T203" s="324"/>
      <c r="AT203" s="319" t="s">
        <v>148</v>
      </c>
      <c r="AU203" s="319" t="s">
        <v>81</v>
      </c>
      <c r="AV203" s="317" t="s">
        <v>81</v>
      </c>
      <c r="AW203" s="317" t="s">
        <v>34</v>
      </c>
      <c r="AX203" s="317" t="s">
        <v>71</v>
      </c>
      <c r="AY203" s="319" t="s">
        <v>138</v>
      </c>
    </row>
    <row r="204" spans="2:51" s="317" customFormat="1" ht="13.5">
      <c r="B204" s="316"/>
      <c r="D204" s="318" t="s">
        <v>148</v>
      </c>
      <c r="E204" s="319" t="s">
        <v>5</v>
      </c>
      <c r="F204" s="320" t="s">
        <v>239</v>
      </c>
      <c r="H204" s="321">
        <v>-3.654</v>
      </c>
      <c r="L204" s="316"/>
      <c r="M204" s="322"/>
      <c r="N204" s="323"/>
      <c r="O204" s="323"/>
      <c r="P204" s="323"/>
      <c r="Q204" s="323"/>
      <c r="R204" s="323"/>
      <c r="S204" s="323"/>
      <c r="T204" s="324"/>
      <c r="AT204" s="319" t="s">
        <v>148</v>
      </c>
      <c r="AU204" s="319" t="s">
        <v>81</v>
      </c>
      <c r="AV204" s="317" t="s">
        <v>81</v>
      </c>
      <c r="AW204" s="317" t="s">
        <v>34</v>
      </c>
      <c r="AX204" s="317" t="s">
        <v>71</v>
      </c>
      <c r="AY204" s="319" t="s">
        <v>138</v>
      </c>
    </row>
    <row r="205" spans="2:51" s="317" customFormat="1" ht="13.5">
      <c r="B205" s="316"/>
      <c r="D205" s="318" t="s">
        <v>148</v>
      </c>
      <c r="E205" s="319" t="s">
        <v>5</v>
      </c>
      <c r="F205" s="320" t="s">
        <v>240</v>
      </c>
      <c r="H205" s="321">
        <v>-3.564</v>
      </c>
      <c r="L205" s="316"/>
      <c r="M205" s="322"/>
      <c r="N205" s="323"/>
      <c r="O205" s="323"/>
      <c r="P205" s="323"/>
      <c r="Q205" s="323"/>
      <c r="R205" s="323"/>
      <c r="S205" s="323"/>
      <c r="T205" s="324"/>
      <c r="AT205" s="319" t="s">
        <v>148</v>
      </c>
      <c r="AU205" s="319" t="s">
        <v>81</v>
      </c>
      <c r="AV205" s="317" t="s">
        <v>81</v>
      </c>
      <c r="AW205" s="317" t="s">
        <v>34</v>
      </c>
      <c r="AX205" s="317" t="s">
        <v>71</v>
      </c>
      <c r="AY205" s="319" t="s">
        <v>138</v>
      </c>
    </row>
    <row r="206" spans="2:51" s="317" customFormat="1" ht="13.5">
      <c r="B206" s="316"/>
      <c r="D206" s="318" t="s">
        <v>148</v>
      </c>
      <c r="E206" s="319" t="s">
        <v>5</v>
      </c>
      <c r="F206" s="320" t="s">
        <v>241</v>
      </c>
      <c r="H206" s="321">
        <v>-3.593</v>
      </c>
      <c r="L206" s="316"/>
      <c r="M206" s="322"/>
      <c r="N206" s="323"/>
      <c r="O206" s="323"/>
      <c r="P206" s="323"/>
      <c r="Q206" s="323"/>
      <c r="R206" s="323"/>
      <c r="S206" s="323"/>
      <c r="T206" s="324"/>
      <c r="AT206" s="319" t="s">
        <v>148</v>
      </c>
      <c r="AU206" s="319" t="s">
        <v>81</v>
      </c>
      <c r="AV206" s="317" t="s">
        <v>81</v>
      </c>
      <c r="AW206" s="317" t="s">
        <v>34</v>
      </c>
      <c r="AX206" s="317" t="s">
        <v>71</v>
      </c>
      <c r="AY206" s="319" t="s">
        <v>138</v>
      </c>
    </row>
    <row r="207" spans="2:51" s="317" customFormat="1" ht="13.5">
      <c r="B207" s="316"/>
      <c r="D207" s="318" t="s">
        <v>148</v>
      </c>
      <c r="E207" s="319" t="s">
        <v>5</v>
      </c>
      <c r="F207" s="320" t="s">
        <v>242</v>
      </c>
      <c r="H207" s="321">
        <v>-3.647</v>
      </c>
      <c r="L207" s="316"/>
      <c r="M207" s="322"/>
      <c r="N207" s="323"/>
      <c r="O207" s="323"/>
      <c r="P207" s="323"/>
      <c r="Q207" s="323"/>
      <c r="R207" s="323"/>
      <c r="S207" s="323"/>
      <c r="T207" s="324"/>
      <c r="AT207" s="319" t="s">
        <v>148</v>
      </c>
      <c r="AU207" s="319" t="s">
        <v>81</v>
      </c>
      <c r="AV207" s="317" t="s">
        <v>81</v>
      </c>
      <c r="AW207" s="317" t="s">
        <v>34</v>
      </c>
      <c r="AX207" s="317" t="s">
        <v>71</v>
      </c>
      <c r="AY207" s="319" t="s">
        <v>138</v>
      </c>
    </row>
    <row r="208" spans="2:51" s="317" customFormat="1" ht="13.5">
      <c r="B208" s="316"/>
      <c r="D208" s="318" t="s">
        <v>148</v>
      </c>
      <c r="E208" s="319" t="s">
        <v>5</v>
      </c>
      <c r="F208" s="320" t="s">
        <v>215</v>
      </c>
      <c r="H208" s="321">
        <v>-1.8</v>
      </c>
      <c r="L208" s="316"/>
      <c r="M208" s="322"/>
      <c r="N208" s="323"/>
      <c r="O208" s="323"/>
      <c r="P208" s="323"/>
      <c r="Q208" s="323"/>
      <c r="R208" s="323"/>
      <c r="S208" s="323"/>
      <c r="T208" s="324"/>
      <c r="AT208" s="319" t="s">
        <v>148</v>
      </c>
      <c r="AU208" s="319" t="s">
        <v>81</v>
      </c>
      <c r="AV208" s="317" t="s">
        <v>81</v>
      </c>
      <c r="AW208" s="317" t="s">
        <v>34</v>
      </c>
      <c r="AX208" s="317" t="s">
        <v>71</v>
      </c>
      <c r="AY208" s="319" t="s">
        <v>138</v>
      </c>
    </row>
    <row r="209" spans="2:51" s="317" customFormat="1" ht="13.5">
      <c r="B209" s="316"/>
      <c r="D209" s="318" t="s">
        <v>148</v>
      </c>
      <c r="E209" s="319" t="s">
        <v>5</v>
      </c>
      <c r="F209" s="320" t="s">
        <v>243</v>
      </c>
      <c r="H209" s="321">
        <v>-0.93</v>
      </c>
      <c r="L209" s="316"/>
      <c r="M209" s="322"/>
      <c r="N209" s="323"/>
      <c r="O209" s="323"/>
      <c r="P209" s="323"/>
      <c r="Q209" s="323"/>
      <c r="R209" s="323"/>
      <c r="S209" s="323"/>
      <c r="T209" s="324"/>
      <c r="AT209" s="319" t="s">
        <v>148</v>
      </c>
      <c r="AU209" s="319" t="s">
        <v>81</v>
      </c>
      <c r="AV209" s="317" t="s">
        <v>81</v>
      </c>
      <c r="AW209" s="317" t="s">
        <v>34</v>
      </c>
      <c r="AX209" s="317" t="s">
        <v>71</v>
      </c>
      <c r="AY209" s="319" t="s">
        <v>138</v>
      </c>
    </row>
    <row r="210" spans="2:51" s="347" customFormat="1" ht="13.5">
      <c r="B210" s="346"/>
      <c r="D210" s="318" t="s">
        <v>148</v>
      </c>
      <c r="E210" s="348" t="s">
        <v>5</v>
      </c>
      <c r="F210" s="349" t="s">
        <v>180</v>
      </c>
      <c r="H210" s="350">
        <v>132.142</v>
      </c>
      <c r="L210" s="346"/>
      <c r="M210" s="351"/>
      <c r="N210" s="352"/>
      <c r="O210" s="352"/>
      <c r="P210" s="352"/>
      <c r="Q210" s="352"/>
      <c r="R210" s="352"/>
      <c r="S210" s="352"/>
      <c r="T210" s="353"/>
      <c r="AT210" s="348" t="s">
        <v>148</v>
      </c>
      <c r="AU210" s="348" t="s">
        <v>81</v>
      </c>
      <c r="AV210" s="347" t="s">
        <v>139</v>
      </c>
      <c r="AW210" s="347" t="s">
        <v>34</v>
      </c>
      <c r="AX210" s="347" t="s">
        <v>71</v>
      </c>
      <c r="AY210" s="348" t="s">
        <v>138</v>
      </c>
    </row>
    <row r="211" spans="2:51" s="339" customFormat="1" ht="13.5">
      <c r="B211" s="338"/>
      <c r="D211" s="318" t="s">
        <v>148</v>
      </c>
      <c r="E211" s="340" t="s">
        <v>5</v>
      </c>
      <c r="F211" s="341" t="s">
        <v>186</v>
      </c>
      <c r="H211" s="342" t="s">
        <v>5</v>
      </c>
      <c r="L211" s="338"/>
      <c r="M211" s="343"/>
      <c r="N211" s="344"/>
      <c r="O211" s="344"/>
      <c r="P211" s="344"/>
      <c r="Q211" s="344"/>
      <c r="R211" s="344"/>
      <c r="S211" s="344"/>
      <c r="T211" s="345"/>
      <c r="AT211" s="342" t="s">
        <v>148</v>
      </c>
      <c r="AU211" s="342" t="s">
        <v>81</v>
      </c>
      <c r="AV211" s="339" t="s">
        <v>79</v>
      </c>
      <c r="AW211" s="339" t="s">
        <v>34</v>
      </c>
      <c r="AX211" s="339" t="s">
        <v>71</v>
      </c>
      <c r="AY211" s="342" t="s">
        <v>138</v>
      </c>
    </row>
    <row r="212" spans="2:51" s="317" customFormat="1" ht="13.5">
      <c r="B212" s="316"/>
      <c r="D212" s="318" t="s">
        <v>148</v>
      </c>
      <c r="E212" s="319" t="s">
        <v>5</v>
      </c>
      <c r="F212" s="320" t="s">
        <v>244</v>
      </c>
      <c r="H212" s="321">
        <v>116.522</v>
      </c>
      <c r="L212" s="316"/>
      <c r="M212" s="322"/>
      <c r="N212" s="323"/>
      <c r="O212" s="323"/>
      <c r="P212" s="323"/>
      <c r="Q212" s="323"/>
      <c r="R212" s="323"/>
      <c r="S212" s="323"/>
      <c r="T212" s="324"/>
      <c r="AT212" s="319" t="s">
        <v>148</v>
      </c>
      <c r="AU212" s="319" t="s">
        <v>81</v>
      </c>
      <c r="AV212" s="317" t="s">
        <v>81</v>
      </c>
      <c r="AW212" s="317" t="s">
        <v>34</v>
      </c>
      <c r="AX212" s="317" t="s">
        <v>71</v>
      </c>
      <c r="AY212" s="319" t="s">
        <v>138</v>
      </c>
    </row>
    <row r="213" spans="2:51" s="317" customFormat="1" ht="13.5">
      <c r="B213" s="316"/>
      <c r="D213" s="318" t="s">
        <v>148</v>
      </c>
      <c r="E213" s="319" t="s">
        <v>5</v>
      </c>
      <c r="F213" s="320" t="s">
        <v>245</v>
      </c>
      <c r="H213" s="321">
        <v>2.573</v>
      </c>
      <c r="L213" s="316"/>
      <c r="M213" s="322"/>
      <c r="N213" s="323"/>
      <c r="O213" s="323"/>
      <c r="P213" s="323"/>
      <c r="Q213" s="323"/>
      <c r="R213" s="323"/>
      <c r="S213" s="323"/>
      <c r="T213" s="324"/>
      <c r="AT213" s="319" t="s">
        <v>148</v>
      </c>
      <c r="AU213" s="319" t="s">
        <v>81</v>
      </c>
      <c r="AV213" s="317" t="s">
        <v>81</v>
      </c>
      <c r="AW213" s="317" t="s">
        <v>34</v>
      </c>
      <c r="AX213" s="317" t="s">
        <v>71</v>
      </c>
      <c r="AY213" s="319" t="s">
        <v>138</v>
      </c>
    </row>
    <row r="214" spans="2:51" s="317" customFormat="1" ht="13.5">
      <c r="B214" s="316"/>
      <c r="D214" s="318" t="s">
        <v>148</v>
      </c>
      <c r="E214" s="319" t="s">
        <v>5</v>
      </c>
      <c r="F214" s="320" t="s">
        <v>246</v>
      </c>
      <c r="H214" s="321">
        <v>2.37</v>
      </c>
      <c r="L214" s="316"/>
      <c r="M214" s="322"/>
      <c r="N214" s="323"/>
      <c r="O214" s="323"/>
      <c r="P214" s="323"/>
      <c r="Q214" s="323"/>
      <c r="R214" s="323"/>
      <c r="S214" s="323"/>
      <c r="T214" s="324"/>
      <c r="AT214" s="319" t="s">
        <v>148</v>
      </c>
      <c r="AU214" s="319" t="s">
        <v>81</v>
      </c>
      <c r="AV214" s="317" t="s">
        <v>81</v>
      </c>
      <c r="AW214" s="317" t="s">
        <v>34</v>
      </c>
      <c r="AX214" s="317" t="s">
        <v>71</v>
      </c>
      <c r="AY214" s="319" t="s">
        <v>138</v>
      </c>
    </row>
    <row r="215" spans="2:51" s="317" customFormat="1" ht="13.5">
      <c r="B215" s="316"/>
      <c r="D215" s="318" t="s">
        <v>148</v>
      </c>
      <c r="E215" s="319" t="s">
        <v>5</v>
      </c>
      <c r="F215" s="320" t="s">
        <v>246</v>
      </c>
      <c r="H215" s="321">
        <v>2.37</v>
      </c>
      <c r="L215" s="316"/>
      <c r="M215" s="322"/>
      <c r="N215" s="323"/>
      <c r="O215" s="323"/>
      <c r="P215" s="323"/>
      <c r="Q215" s="323"/>
      <c r="R215" s="323"/>
      <c r="S215" s="323"/>
      <c r="T215" s="324"/>
      <c r="AT215" s="319" t="s">
        <v>148</v>
      </c>
      <c r="AU215" s="319" t="s">
        <v>81</v>
      </c>
      <c r="AV215" s="317" t="s">
        <v>81</v>
      </c>
      <c r="AW215" s="317" t="s">
        <v>34</v>
      </c>
      <c r="AX215" s="317" t="s">
        <v>71</v>
      </c>
      <c r="AY215" s="319" t="s">
        <v>138</v>
      </c>
    </row>
    <row r="216" spans="2:51" s="317" customFormat="1" ht="13.5">
      <c r="B216" s="316"/>
      <c r="D216" s="318" t="s">
        <v>148</v>
      </c>
      <c r="E216" s="319" t="s">
        <v>5</v>
      </c>
      <c r="F216" s="320" t="s">
        <v>247</v>
      </c>
      <c r="H216" s="321">
        <v>0.434</v>
      </c>
      <c r="L216" s="316"/>
      <c r="M216" s="322"/>
      <c r="N216" s="323"/>
      <c r="O216" s="323"/>
      <c r="P216" s="323"/>
      <c r="Q216" s="323"/>
      <c r="R216" s="323"/>
      <c r="S216" s="323"/>
      <c r="T216" s="324"/>
      <c r="AT216" s="319" t="s">
        <v>148</v>
      </c>
      <c r="AU216" s="319" t="s">
        <v>81</v>
      </c>
      <c r="AV216" s="317" t="s">
        <v>81</v>
      </c>
      <c r="AW216" s="317" t="s">
        <v>34</v>
      </c>
      <c r="AX216" s="317" t="s">
        <v>71</v>
      </c>
      <c r="AY216" s="319" t="s">
        <v>138</v>
      </c>
    </row>
    <row r="217" spans="2:51" s="317" customFormat="1" ht="13.5">
      <c r="B217" s="316"/>
      <c r="D217" s="318" t="s">
        <v>148</v>
      </c>
      <c r="E217" s="319" t="s">
        <v>5</v>
      </c>
      <c r="F217" s="320" t="s">
        <v>248</v>
      </c>
      <c r="H217" s="321">
        <v>0.414</v>
      </c>
      <c r="L217" s="316"/>
      <c r="M217" s="322"/>
      <c r="N217" s="323"/>
      <c r="O217" s="323"/>
      <c r="P217" s="323"/>
      <c r="Q217" s="323"/>
      <c r="R217" s="323"/>
      <c r="S217" s="323"/>
      <c r="T217" s="324"/>
      <c r="AT217" s="319" t="s">
        <v>148</v>
      </c>
      <c r="AU217" s="319" t="s">
        <v>81</v>
      </c>
      <c r="AV217" s="317" t="s">
        <v>81</v>
      </c>
      <c r="AW217" s="317" t="s">
        <v>34</v>
      </c>
      <c r="AX217" s="317" t="s">
        <v>71</v>
      </c>
      <c r="AY217" s="319" t="s">
        <v>138</v>
      </c>
    </row>
    <row r="218" spans="2:51" s="317" customFormat="1" ht="13.5">
      <c r="B218" s="316"/>
      <c r="D218" s="318" t="s">
        <v>148</v>
      </c>
      <c r="E218" s="319" t="s">
        <v>5</v>
      </c>
      <c r="F218" s="320" t="s">
        <v>249</v>
      </c>
      <c r="H218" s="321">
        <v>0.419</v>
      </c>
      <c r="L218" s="316"/>
      <c r="M218" s="322"/>
      <c r="N218" s="323"/>
      <c r="O218" s="323"/>
      <c r="P218" s="323"/>
      <c r="Q218" s="323"/>
      <c r="R218" s="323"/>
      <c r="S218" s="323"/>
      <c r="T218" s="324"/>
      <c r="AT218" s="319" t="s">
        <v>148</v>
      </c>
      <c r="AU218" s="319" t="s">
        <v>81</v>
      </c>
      <c r="AV218" s="317" t="s">
        <v>81</v>
      </c>
      <c r="AW218" s="317" t="s">
        <v>34</v>
      </c>
      <c r="AX218" s="317" t="s">
        <v>71</v>
      </c>
      <c r="AY218" s="319" t="s">
        <v>138</v>
      </c>
    </row>
    <row r="219" spans="2:51" s="317" customFormat="1" ht="13.5">
      <c r="B219" s="316"/>
      <c r="D219" s="318" t="s">
        <v>148</v>
      </c>
      <c r="E219" s="319" t="s">
        <v>5</v>
      </c>
      <c r="F219" s="320" t="s">
        <v>250</v>
      </c>
      <c r="H219" s="321">
        <v>-3.618</v>
      </c>
      <c r="L219" s="316"/>
      <c r="M219" s="322"/>
      <c r="N219" s="323"/>
      <c r="O219" s="323"/>
      <c r="P219" s="323"/>
      <c r="Q219" s="323"/>
      <c r="R219" s="323"/>
      <c r="S219" s="323"/>
      <c r="T219" s="324"/>
      <c r="AT219" s="319" t="s">
        <v>148</v>
      </c>
      <c r="AU219" s="319" t="s">
        <v>81</v>
      </c>
      <c r="AV219" s="317" t="s">
        <v>81</v>
      </c>
      <c r="AW219" s="317" t="s">
        <v>34</v>
      </c>
      <c r="AX219" s="317" t="s">
        <v>71</v>
      </c>
      <c r="AY219" s="319" t="s">
        <v>138</v>
      </c>
    </row>
    <row r="220" spans="2:51" s="317" customFormat="1" ht="13.5">
      <c r="B220" s="316"/>
      <c r="D220" s="318" t="s">
        <v>148</v>
      </c>
      <c r="E220" s="319" t="s">
        <v>5</v>
      </c>
      <c r="F220" s="320" t="s">
        <v>251</v>
      </c>
      <c r="H220" s="321">
        <v>-2.387</v>
      </c>
      <c r="L220" s="316"/>
      <c r="M220" s="322"/>
      <c r="N220" s="323"/>
      <c r="O220" s="323"/>
      <c r="P220" s="323"/>
      <c r="Q220" s="323"/>
      <c r="R220" s="323"/>
      <c r="S220" s="323"/>
      <c r="T220" s="324"/>
      <c r="AT220" s="319" t="s">
        <v>148</v>
      </c>
      <c r="AU220" s="319" t="s">
        <v>81</v>
      </c>
      <c r="AV220" s="317" t="s">
        <v>81</v>
      </c>
      <c r="AW220" s="317" t="s">
        <v>34</v>
      </c>
      <c r="AX220" s="317" t="s">
        <v>71</v>
      </c>
      <c r="AY220" s="319" t="s">
        <v>138</v>
      </c>
    </row>
    <row r="221" spans="2:51" s="317" customFormat="1" ht="13.5">
      <c r="B221" s="316"/>
      <c r="D221" s="318" t="s">
        <v>148</v>
      </c>
      <c r="E221" s="319" t="s">
        <v>5</v>
      </c>
      <c r="F221" s="320" t="s">
        <v>252</v>
      </c>
      <c r="H221" s="321">
        <v>-1.64</v>
      </c>
      <c r="L221" s="316"/>
      <c r="M221" s="322"/>
      <c r="N221" s="323"/>
      <c r="O221" s="323"/>
      <c r="P221" s="323"/>
      <c r="Q221" s="323"/>
      <c r="R221" s="323"/>
      <c r="S221" s="323"/>
      <c r="T221" s="324"/>
      <c r="AT221" s="319" t="s">
        <v>148</v>
      </c>
      <c r="AU221" s="319" t="s">
        <v>81</v>
      </c>
      <c r="AV221" s="317" t="s">
        <v>81</v>
      </c>
      <c r="AW221" s="317" t="s">
        <v>34</v>
      </c>
      <c r="AX221" s="317" t="s">
        <v>71</v>
      </c>
      <c r="AY221" s="319" t="s">
        <v>138</v>
      </c>
    </row>
    <row r="222" spans="2:51" s="317" customFormat="1" ht="13.5">
      <c r="B222" s="316"/>
      <c r="D222" s="318" t="s">
        <v>148</v>
      </c>
      <c r="E222" s="319" t="s">
        <v>5</v>
      </c>
      <c r="F222" s="320" t="s">
        <v>253</v>
      </c>
      <c r="H222" s="321">
        <v>-4.009</v>
      </c>
      <c r="L222" s="316"/>
      <c r="M222" s="322"/>
      <c r="N222" s="323"/>
      <c r="O222" s="323"/>
      <c r="P222" s="323"/>
      <c r="Q222" s="323"/>
      <c r="R222" s="323"/>
      <c r="S222" s="323"/>
      <c r="T222" s="324"/>
      <c r="AT222" s="319" t="s">
        <v>148</v>
      </c>
      <c r="AU222" s="319" t="s">
        <v>81</v>
      </c>
      <c r="AV222" s="317" t="s">
        <v>81</v>
      </c>
      <c r="AW222" s="317" t="s">
        <v>34</v>
      </c>
      <c r="AX222" s="317" t="s">
        <v>71</v>
      </c>
      <c r="AY222" s="319" t="s">
        <v>138</v>
      </c>
    </row>
    <row r="223" spans="2:51" s="317" customFormat="1" ht="13.5">
      <c r="B223" s="316"/>
      <c r="D223" s="318" t="s">
        <v>148</v>
      </c>
      <c r="E223" s="319" t="s">
        <v>5</v>
      </c>
      <c r="F223" s="320" t="s">
        <v>253</v>
      </c>
      <c r="H223" s="321">
        <v>-4.009</v>
      </c>
      <c r="L223" s="316"/>
      <c r="M223" s="322"/>
      <c r="N223" s="323"/>
      <c r="O223" s="323"/>
      <c r="P223" s="323"/>
      <c r="Q223" s="323"/>
      <c r="R223" s="323"/>
      <c r="S223" s="323"/>
      <c r="T223" s="324"/>
      <c r="AT223" s="319" t="s">
        <v>148</v>
      </c>
      <c r="AU223" s="319" t="s">
        <v>81</v>
      </c>
      <c r="AV223" s="317" t="s">
        <v>81</v>
      </c>
      <c r="AW223" s="317" t="s">
        <v>34</v>
      </c>
      <c r="AX223" s="317" t="s">
        <v>71</v>
      </c>
      <c r="AY223" s="319" t="s">
        <v>138</v>
      </c>
    </row>
    <row r="224" spans="2:51" s="317" customFormat="1" ht="13.5">
      <c r="B224" s="316"/>
      <c r="D224" s="318" t="s">
        <v>148</v>
      </c>
      <c r="E224" s="319" t="s">
        <v>5</v>
      </c>
      <c r="F224" s="320" t="s">
        <v>253</v>
      </c>
      <c r="H224" s="321">
        <v>-4.009</v>
      </c>
      <c r="L224" s="316"/>
      <c r="M224" s="322"/>
      <c r="N224" s="323"/>
      <c r="O224" s="323"/>
      <c r="P224" s="323"/>
      <c r="Q224" s="323"/>
      <c r="R224" s="323"/>
      <c r="S224" s="323"/>
      <c r="T224" s="324"/>
      <c r="AT224" s="319" t="s">
        <v>148</v>
      </c>
      <c r="AU224" s="319" t="s">
        <v>81</v>
      </c>
      <c r="AV224" s="317" t="s">
        <v>81</v>
      </c>
      <c r="AW224" s="317" t="s">
        <v>34</v>
      </c>
      <c r="AX224" s="317" t="s">
        <v>71</v>
      </c>
      <c r="AY224" s="319" t="s">
        <v>138</v>
      </c>
    </row>
    <row r="225" spans="2:51" s="317" customFormat="1" ht="13.5">
      <c r="B225" s="316"/>
      <c r="D225" s="318" t="s">
        <v>148</v>
      </c>
      <c r="E225" s="319" t="s">
        <v>5</v>
      </c>
      <c r="F225" s="320" t="s">
        <v>215</v>
      </c>
      <c r="H225" s="321">
        <v>-1.8</v>
      </c>
      <c r="L225" s="316"/>
      <c r="M225" s="322"/>
      <c r="N225" s="323"/>
      <c r="O225" s="323"/>
      <c r="P225" s="323"/>
      <c r="Q225" s="323"/>
      <c r="R225" s="323"/>
      <c r="S225" s="323"/>
      <c r="T225" s="324"/>
      <c r="AT225" s="319" t="s">
        <v>148</v>
      </c>
      <c r="AU225" s="319" t="s">
        <v>81</v>
      </c>
      <c r="AV225" s="317" t="s">
        <v>81</v>
      </c>
      <c r="AW225" s="317" t="s">
        <v>34</v>
      </c>
      <c r="AX225" s="317" t="s">
        <v>71</v>
      </c>
      <c r="AY225" s="319" t="s">
        <v>138</v>
      </c>
    </row>
    <row r="226" spans="2:51" s="317" customFormat="1" ht="13.5">
      <c r="B226" s="316"/>
      <c r="D226" s="318" t="s">
        <v>148</v>
      </c>
      <c r="E226" s="319" t="s">
        <v>5</v>
      </c>
      <c r="F226" s="320" t="s">
        <v>254</v>
      </c>
      <c r="H226" s="321">
        <v>-0.9</v>
      </c>
      <c r="L226" s="316"/>
      <c r="M226" s="322"/>
      <c r="N226" s="323"/>
      <c r="O226" s="323"/>
      <c r="P226" s="323"/>
      <c r="Q226" s="323"/>
      <c r="R226" s="323"/>
      <c r="S226" s="323"/>
      <c r="T226" s="324"/>
      <c r="AT226" s="319" t="s">
        <v>148</v>
      </c>
      <c r="AU226" s="319" t="s">
        <v>81</v>
      </c>
      <c r="AV226" s="317" t="s">
        <v>81</v>
      </c>
      <c r="AW226" s="317" t="s">
        <v>34</v>
      </c>
      <c r="AX226" s="317" t="s">
        <v>71</v>
      </c>
      <c r="AY226" s="319" t="s">
        <v>138</v>
      </c>
    </row>
    <row r="227" spans="2:51" s="347" customFormat="1" ht="13.5">
      <c r="B227" s="346"/>
      <c r="D227" s="318" t="s">
        <v>148</v>
      </c>
      <c r="E227" s="348" t="s">
        <v>5</v>
      </c>
      <c r="F227" s="349" t="s">
        <v>180</v>
      </c>
      <c r="H227" s="350">
        <v>102.73</v>
      </c>
      <c r="L227" s="346"/>
      <c r="M227" s="351"/>
      <c r="N227" s="352"/>
      <c r="O227" s="352"/>
      <c r="P227" s="352"/>
      <c r="Q227" s="352"/>
      <c r="R227" s="352"/>
      <c r="S227" s="352"/>
      <c r="T227" s="353"/>
      <c r="AT227" s="348" t="s">
        <v>148</v>
      </c>
      <c r="AU227" s="348" t="s">
        <v>81</v>
      </c>
      <c r="AV227" s="347" t="s">
        <v>139</v>
      </c>
      <c r="AW227" s="347" t="s">
        <v>34</v>
      </c>
      <c r="AX227" s="347" t="s">
        <v>71</v>
      </c>
      <c r="AY227" s="348" t="s">
        <v>138</v>
      </c>
    </row>
    <row r="228" spans="2:51" s="339" customFormat="1" ht="13.5">
      <c r="B228" s="338"/>
      <c r="D228" s="318" t="s">
        <v>148</v>
      </c>
      <c r="E228" s="340" t="s">
        <v>5</v>
      </c>
      <c r="F228" s="341" t="s">
        <v>162</v>
      </c>
      <c r="H228" s="342" t="s">
        <v>5</v>
      </c>
      <c r="L228" s="338"/>
      <c r="M228" s="343"/>
      <c r="N228" s="344"/>
      <c r="O228" s="344"/>
      <c r="P228" s="344"/>
      <c r="Q228" s="344"/>
      <c r="R228" s="344"/>
      <c r="S228" s="344"/>
      <c r="T228" s="345"/>
      <c r="AT228" s="342" t="s">
        <v>148</v>
      </c>
      <c r="AU228" s="342" t="s">
        <v>81</v>
      </c>
      <c r="AV228" s="339" t="s">
        <v>79</v>
      </c>
      <c r="AW228" s="339" t="s">
        <v>34</v>
      </c>
      <c r="AX228" s="339" t="s">
        <v>71</v>
      </c>
      <c r="AY228" s="342" t="s">
        <v>138</v>
      </c>
    </row>
    <row r="229" spans="2:51" s="317" customFormat="1" ht="13.5">
      <c r="B229" s="316"/>
      <c r="D229" s="318" t="s">
        <v>148</v>
      </c>
      <c r="E229" s="319" t="s">
        <v>5</v>
      </c>
      <c r="F229" s="320" t="s">
        <v>255</v>
      </c>
      <c r="H229" s="321">
        <v>67.76</v>
      </c>
      <c r="L229" s="316"/>
      <c r="M229" s="322"/>
      <c r="N229" s="323"/>
      <c r="O229" s="323"/>
      <c r="P229" s="323"/>
      <c r="Q229" s="323"/>
      <c r="R229" s="323"/>
      <c r="S229" s="323"/>
      <c r="T229" s="324"/>
      <c r="AT229" s="319" t="s">
        <v>148</v>
      </c>
      <c r="AU229" s="319" t="s">
        <v>81</v>
      </c>
      <c r="AV229" s="317" t="s">
        <v>81</v>
      </c>
      <c r="AW229" s="317" t="s">
        <v>34</v>
      </c>
      <c r="AX229" s="317" t="s">
        <v>71</v>
      </c>
      <c r="AY229" s="319" t="s">
        <v>138</v>
      </c>
    </row>
    <row r="230" spans="2:51" s="317" customFormat="1" ht="13.5">
      <c r="B230" s="316"/>
      <c r="D230" s="318" t="s">
        <v>148</v>
      </c>
      <c r="E230" s="319" t="s">
        <v>5</v>
      </c>
      <c r="F230" s="320" t="s">
        <v>256</v>
      </c>
      <c r="H230" s="321">
        <v>1.309</v>
      </c>
      <c r="L230" s="316"/>
      <c r="M230" s="322"/>
      <c r="N230" s="323"/>
      <c r="O230" s="323"/>
      <c r="P230" s="323"/>
      <c r="Q230" s="323"/>
      <c r="R230" s="323"/>
      <c r="S230" s="323"/>
      <c r="T230" s="324"/>
      <c r="AT230" s="319" t="s">
        <v>148</v>
      </c>
      <c r="AU230" s="319" t="s">
        <v>81</v>
      </c>
      <c r="AV230" s="317" t="s">
        <v>81</v>
      </c>
      <c r="AW230" s="317" t="s">
        <v>34</v>
      </c>
      <c r="AX230" s="317" t="s">
        <v>71</v>
      </c>
      <c r="AY230" s="319" t="s">
        <v>138</v>
      </c>
    </row>
    <row r="231" spans="2:51" s="317" customFormat="1" ht="13.5">
      <c r="B231" s="316"/>
      <c r="D231" s="318" t="s">
        <v>148</v>
      </c>
      <c r="E231" s="319" t="s">
        <v>5</v>
      </c>
      <c r="F231" s="320" t="s">
        <v>257</v>
      </c>
      <c r="H231" s="321">
        <v>2.561</v>
      </c>
      <c r="L231" s="316"/>
      <c r="M231" s="322"/>
      <c r="N231" s="323"/>
      <c r="O231" s="323"/>
      <c r="P231" s="323"/>
      <c r="Q231" s="323"/>
      <c r="R231" s="323"/>
      <c r="S231" s="323"/>
      <c r="T231" s="324"/>
      <c r="AT231" s="319" t="s">
        <v>148</v>
      </c>
      <c r="AU231" s="319" t="s">
        <v>81</v>
      </c>
      <c r="AV231" s="317" t="s">
        <v>81</v>
      </c>
      <c r="AW231" s="317" t="s">
        <v>34</v>
      </c>
      <c r="AX231" s="317" t="s">
        <v>71</v>
      </c>
      <c r="AY231" s="319" t="s">
        <v>138</v>
      </c>
    </row>
    <row r="232" spans="2:51" s="317" customFormat="1" ht="13.5">
      <c r="B232" s="316"/>
      <c r="D232" s="318" t="s">
        <v>148</v>
      </c>
      <c r="E232" s="319" t="s">
        <v>5</v>
      </c>
      <c r="F232" s="320" t="s">
        <v>258</v>
      </c>
      <c r="H232" s="321">
        <v>2.554</v>
      </c>
      <c r="L232" s="316"/>
      <c r="M232" s="322"/>
      <c r="N232" s="323"/>
      <c r="O232" s="323"/>
      <c r="P232" s="323"/>
      <c r="Q232" s="323"/>
      <c r="R232" s="323"/>
      <c r="S232" s="323"/>
      <c r="T232" s="324"/>
      <c r="AT232" s="319" t="s">
        <v>148</v>
      </c>
      <c r="AU232" s="319" t="s">
        <v>81</v>
      </c>
      <c r="AV232" s="317" t="s">
        <v>81</v>
      </c>
      <c r="AW232" s="317" t="s">
        <v>34</v>
      </c>
      <c r="AX232" s="317" t="s">
        <v>71</v>
      </c>
      <c r="AY232" s="319" t="s">
        <v>138</v>
      </c>
    </row>
    <row r="233" spans="2:51" s="317" customFormat="1" ht="13.5">
      <c r="B233" s="316"/>
      <c r="D233" s="318" t="s">
        <v>148</v>
      </c>
      <c r="E233" s="319" t="s">
        <v>5</v>
      </c>
      <c r="F233" s="320" t="s">
        <v>259</v>
      </c>
      <c r="H233" s="321">
        <v>2.285</v>
      </c>
      <c r="L233" s="316"/>
      <c r="M233" s="322"/>
      <c r="N233" s="323"/>
      <c r="O233" s="323"/>
      <c r="P233" s="323"/>
      <c r="Q233" s="323"/>
      <c r="R233" s="323"/>
      <c r="S233" s="323"/>
      <c r="T233" s="324"/>
      <c r="AT233" s="319" t="s">
        <v>148</v>
      </c>
      <c r="AU233" s="319" t="s">
        <v>81</v>
      </c>
      <c r="AV233" s="317" t="s">
        <v>81</v>
      </c>
      <c r="AW233" s="317" t="s">
        <v>34</v>
      </c>
      <c r="AX233" s="317" t="s">
        <v>71</v>
      </c>
      <c r="AY233" s="319" t="s">
        <v>138</v>
      </c>
    </row>
    <row r="234" spans="2:51" s="317" customFormat="1" ht="13.5">
      <c r="B234" s="316"/>
      <c r="D234" s="318" t="s">
        <v>148</v>
      </c>
      <c r="E234" s="319" t="s">
        <v>5</v>
      </c>
      <c r="F234" s="320" t="s">
        <v>260</v>
      </c>
      <c r="H234" s="321">
        <v>2.557</v>
      </c>
      <c r="L234" s="316"/>
      <c r="M234" s="322"/>
      <c r="N234" s="323"/>
      <c r="O234" s="323"/>
      <c r="P234" s="323"/>
      <c r="Q234" s="323"/>
      <c r="R234" s="323"/>
      <c r="S234" s="323"/>
      <c r="T234" s="324"/>
      <c r="AT234" s="319" t="s">
        <v>148</v>
      </c>
      <c r="AU234" s="319" t="s">
        <v>81</v>
      </c>
      <c r="AV234" s="317" t="s">
        <v>81</v>
      </c>
      <c r="AW234" s="317" t="s">
        <v>34</v>
      </c>
      <c r="AX234" s="317" t="s">
        <v>71</v>
      </c>
      <c r="AY234" s="319" t="s">
        <v>138</v>
      </c>
    </row>
    <row r="235" spans="2:51" s="317" customFormat="1" ht="13.5">
      <c r="B235" s="316"/>
      <c r="D235" s="318" t="s">
        <v>148</v>
      </c>
      <c r="E235" s="319" t="s">
        <v>5</v>
      </c>
      <c r="F235" s="320" t="s">
        <v>261</v>
      </c>
      <c r="H235" s="321">
        <v>0.447</v>
      </c>
      <c r="L235" s="316"/>
      <c r="M235" s="322"/>
      <c r="N235" s="323"/>
      <c r="O235" s="323"/>
      <c r="P235" s="323"/>
      <c r="Q235" s="323"/>
      <c r="R235" s="323"/>
      <c r="S235" s="323"/>
      <c r="T235" s="324"/>
      <c r="AT235" s="319" t="s">
        <v>148</v>
      </c>
      <c r="AU235" s="319" t="s">
        <v>81</v>
      </c>
      <c r="AV235" s="317" t="s">
        <v>81</v>
      </c>
      <c r="AW235" s="317" t="s">
        <v>34</v>
      </c>
      <c r="AX235" s="317" t="s">
        <v>71</v>
      </c>
      <c r="AY235" s="319" t="s">
        <v>138</v>
      </c>
    </row>
    <row r="236" spans="2:51" s="317" customFormat="1" ht="13.5">
      <c r="B236" s="316"/>
      <c r="D236" s="318" t="s">
        <v>148</v>
      </c>
      <c r="E236" s="319" t="s">
        <v>5</v>
      </c>
      <c r="F236" s="320" t="s">
        <v>262</v>
      </c>
      <c r="H236" s="321">
        <v>0.423</v>
      </c>
      <c r="L236" s="316"/>
      <c r="M236" s="322"/>
      <c r="N236" s="323"/>
      <c r="O236" s="323"/>
      <c r="P236" s="323"/>
      <c r="Q236" s="323"/>
      <c r="R236" s="323"/>
      <c r="S236" s="323"/>
      <c r="T236" s="324"/>
      <c r="AT236" s="319" t="s">
        <v>148</v>
      </c>
      <c r="AU236" s="319" t="s">
        <v>81</v>
      </c>
      <c r="AV236" s="317" t="s">
        <v>81</v>
      </c>
      <c r="AW236" s="317" t="s">
        <v>34</v>
      </c>
      <c r="AX236" s="317" t="s">
        <v>71</v>
      </c>
      <c r="AY236" s="319" t="s">
        <v>138</v>
      </c>
    </row>
    <row r="237" spans="2:51" s="317" customFormat="1" ht="13.5">
      <c r="B237" s="316"/>
      <c r="D237" s="318" t="s">
        <v>148</v>
      </c>
      <c r="E237" s="319" t="s">
        <v>5</v>
      </c>
      <c r="F237" s="320" t="s">
        <v>263</v>
      </c>
      <c r="H237" s="321">
        <v>0.375</v>
      </c>
      <c r="L237" s="316"/>
      <c r="M237" s="322"/>
      <c r="N237" s="323"/>
      <c r="O237" s="323"/>
      <c r="P237" s="323"/>
      <c r="Q237" s="323"/>
      <c r="R237" s="323"/>
      <c r="S237" s="323"/>
      <c r="T237" s="324"/>
      <c r="AT237" s="319" t="s">
        <v>148</v>
      </c>
      <c r="AU237" s="319" t="s">
        <v>81</v>
      </c>
      <c r="AV237" s="317" t="s">
        <v>81</v>
      </c>
      <c r="AW237" s="317" t="s">
        <v>34</v>
      </c>
      <c r="AX237" s="317" t="s">
        <v>71</v>
      </c>
      <c r="AY237" s="319" t="s">
        <v>138</v>
      </c>
    </row>
    <row r="238" spans="2:51" s="317" customFormat="1" ht="13.5">
      <c r="B238" s="316"/>
      <c r="D238" s="318" t="s">
        <v>148</v>
      </c>
      <c r="E238" s="319" t="s">
        <v>5</v>
      </c>
      <c r="F238" s="320" t="s">
        <v>264</v>
      </c>
      <c r="H238" s="321">
        <v>0.426</v>
      </c>
      <c r="L238" s="316"/>
      <c r="M238" s="322"/>
      <c r="N238" s="323"/>
      <c r="O238" s="323"/>
      <c r="P238" s="323"/>
      <c r="Q238" s="323"/>
      <c r="R238" s="323"/>
      <c r="S238" s="323"/>
      <c r="T238" s="324"/>
      <c r="AT238" s="319" t="s">
        <v>148</v>
      </c>
      <c r="AU238" s="319" t="s">
        <v>81</v>
      </c>
      <c r="AV238" s="317" t="s">
        <v>81</v>
      </c>
      <c r="AW238" s="317" t="s">
        <v>34</v>
      </c>
      <c r="AX238" s="317" t="s">
        <v>71</v>
      </c>
      <c r="AY238" s="319" t="s">
        <v>138</v>
      </c>
    </row>
    <row r="239" spans="2:51" s="317" customFormat="1" ht="13.5">
      <c r="B239" s="316"/>
      <c r="D239" s="318" t="s">
        <v>148</v>
      </c>
      <c r="E239" s="319" t="s">
        <v>5</v>
      </c>
      <c r="F239" s="320" t="s">
        <v>265</v>
      </c>
      <c r="H239" s="321">
        <v>-3.263</v>
      </c>
      <c r="L239" s="316"/>
      <c r="M239" s="322"/>
      <c r="N239" s="323"/>
      <c r="O239" s="323"/>
      <c r="P239" s="323"/>
      <c r="Q239" s="323"/>
      <c r="R239" s="323"/>
      <c r="S239" s="323"/>
      <c r="T239" s="324"/>
      <c r="AT239" s="319" t="s">
        <v>148</v>
      </c>
      <c r="AU239" s="319" t="s">
        <v>81</v>
      </c>
      <c r="AV239" s="317" t="s">
        <v>81</v>
      </c>
      <c r="AW239" s="317" t="s">
        <v>34</v>
      </c>
      <c r="AX239" s="317" t="s">
        <v>71</v>
      </c>
      <c r="AY239" s="319" t="s">
        <v>138</v>
      </c>
    </row>
    <row r="240" spans="2:51" s="317" customFormat="1" ht="13.5">
      <c r="B240" s="316"/>
      <c r="D240" s="318" t="s">
        <v>148</v>
      </c>
      <c r="E240" s="319" t="s">
        <v>5</v>
      </c>
      <c r="F240" s="320" t="s">
        <v>266</v>
      </c>
      <c r="H240" s="321">
        <v>-3.952</v>
      </c>
      <c r="L240" s="316"/>
      <c r="M240" s="322"/>
      <c r="N240" s="323"/>
      <c r="O240" s="323"/>
      <c r="P240" s="323"/>
      <c r="Q240" s="323"/>
      <c r="R240" s="323"/>
      <c r="S240" s="323"/>
      <c r="T240" s="324"/>
      <c r="AT240" s="319" t="s">
        <v>148</v>
      </c>
      <c r="AU240" s="319" t="s">
        <v>81</v>
      </c>
      <c r="AV240" s="317" t="s">
        <v>81</v>
      </c>
      <c r="AW240" s="317" t="s">
        <v>34</v>
      </c>
      <c r="AX240" s="317" t="s">
        <v>71</v>
      </c>
      <c r="AY240" s="319" t="s">
        <v>138</v>
      </c>
    </row>
    <row r="241" spans="2:51" s="317" customFormat="1" ht="13.5">
      <c r="B241" s="316"/>
      <c r="D241" s="318" t="s">
        <v>148</v>
      </c>
      <c r="E241" s="319" t="s">
        <v>5</v>
      </c>
      <c r="F241" s="320" t="s">
        <v>266</v>
      </c>
      <c r="H241" s="321">
        <v>-3.952</v>
      </c>
      <c r="L241" s="316"/>
      <c r="M241" s="322"/>
      <c r="N241" s="323"/>
      <c r="O241" s="323"/>
      <c r="P241" s="323"/>
      <c r="Q241" s="323"/>
      <c r="R241" s="323"/>
      <c r="S241" s="323"/>
      <c r="T241" s="324"/>
      <c r="AT241" s="319" t="s">
        <v>148</v>
      </c>
      <c r="AU241" s="319" t="s">
        <v>81</v>
      </c>
      <c r="AV241" s="317" t="s">
        <v>81</v>
      </c>
      <c r="AW241" s="317" t="s">
        <v>34</v>
      </c>
      <c r="AX241" s="317" t="s">
        <v>71</v>
      </c>
      <c r="AY241" s="319" t="s">
        <v>138</v>
      </c>
    </row>
    <row r="242" spans="2:51" s="317" customFormat="1" ht="13.5">
      <c r="B242" s="316"/>
      <c r="D242" s="318" t="s">
        <v>148</v>
      </c>
      <c r="E242" s="319" t="s">
        <v>5</v>
      </c>
      <c r="F242" s="320" t="s">
        <v>267</v>
      </c>
      <c r="H242" s="321">
        <v>-3.978</v>
      </c>
      <c r="L242" s="316"/>
      <c r="M242" s="322"/>
      <c r="N242" s="323"/>
      <c r="O242" s="323"/>
      <c r="P242" s="323"/>
      <c r="Q242" s="323"/>
      <c r="R242" s="323"/>
      <c r="S242" s="323"/>
      <c r="T242" s="324"/>
      <c r="AT242" s="319" t="s">
        <v>148</v>
      </c>
      <c r="AU242" s="319" t="s">
        <v>81</v>
      </c>
      <c r="AV242" s="317" t="s">
        <v>81</v>
      </c>
      <c r="AW242" s="317" t="s">
        <v>34</v>
      </c>
      <c r="AX242" s="317" t="s">
        <v>71</v>
      </c>
      <c r="AY242" s="319" t="s">
        <v>138</v>
      </c>
    </row>
    <row r="243" spans="2:51" s="347" customFormat="1" ht="13.5">
      <c r="B243" s="346"/>
      <c r="D243" s="318" t="s">
        <v>148</v>
      </c>
      <c r="E243" s="348" t="s">
        <v>5</v>
      </c>
      <c r="F243" s="349" t="s">
        <v>180</v>
      </c>
      <c r="H243" s="350">
        <v>65.552</v>
      </c>
      <c r="L243" s="346"/>
      <c r="M243" s="351"/>
      <c r="N243" s="352"/>
      <c r="O243" s="352"/>
      <c r="P243" s="352"/>
      <c r="Q243" s="352"/>
      <c r="R243" s="352"/>
      <c r="S243" s="352"/>
      <c r="T243" s="353"/>
      <c r="AT243" s="348" t="s">
        <v>148</v>
      </c>
      <c r="AU243" s="348" t="s">
        <v>81</v>
      </c>
      <c r="AV243" s="347" t="s">
        <v>139</v>
      </c>
      <c r="AW243" s="347" t="s">
        <v>34</v>
      </c>
      <c r="AX243" s="347" t="s">
        <v>71</v>
      </c>
      <c r="AY243" s="348" t="s">
        <v>138</v>
      </c>
    </row>
    <row r="244" spans="2:51" s="326" customFormat="1" ht="13.5">
      <c r="B244" s="325"/>
      <c r="D244" s="327" t="s">
        <v>148</v>
      </c>
      <c r="E244" s="328" t="s">
        <v>5</v>
      </c>
      <c r="F244" s="329" t="s">
        <v>151</v>
      </c>
      <c r="H244" s="330">
        <v>450.828</v>
      </c>
      <c r="L244" s="325"/>
      <c r="M244" s="331"/>
      <c r="N244" s="332"/>
      <c r="O244" s="332"/>
      <c r="P244" s="332"/>
      <c r="Q244" s="332"/>
      <c r="R244" s="332"/>
      <c r="S244" s="332"/>
      <c r="T244" s="333"/>
      <c r="AT244" s="334" t="s">
        <v>148</v>
      </c>
      <c r="AU244" s="334" t="s">
        <v>81</v>
      </c>
      <c r="AV244" s="326" t="s">
        <v>146</v>
      </c>
      <c r="AW244" s="326" t="s">
        <v>34</v>
      </c>
      <c r="AX244" s="326" t="s">
        <v>79</v>
      </c>
      <c r="AY244" s="334" t="s">
        <v>138</v>
      </c>
    </row>
    <row r="245" spans="2:65" s="223" customFormat="1" ht="31.5" customHeight="1">
      <c r="B245" s="224"/>
      <c r="C245" s="305" t="s">
        <v>268</v>
      </c>
      <c r="D245" s="305" t="s">
        <v>141</v>
      </c>
      <c r="E245" s="306" t="s">
        <v>269</v>
      </c>
      <c r="F245" s="307" t="s">
        <v>270</v>
      </c>
      <c r="G245" s="308" t="s">
        <v>144</v>
      </c>
      <c r="H245" s="309">
        <v>8.479</v>
      </c>
      <c r="I245" s="367">
        <v>0</v>
      </c>
      <c r="J245" s="310">
        <f>ROUND(I245*H245,2)</f>
        <v>0</v>
      </c>
      <c r="K245" s="307" t="s">
        <v>145</v>
      </c>
      <c r="L245" s="224"/>
      <c r="M245" s="311" t="s">
        <v>5</v>
      </c>
      <c r="N245" s="312" t="s">
        <v>42</v>
      </c>
      <c r="O245" s="225"/>
      <c r="P245" s="313">
        <f>O245*H245</f>
        <v>0</v>
      </c>
      <c r="Q245" s="313">
        <v>0.0154</v>
      </c>
      <c r="R245" s="313">
        <f>Q245*H245</f>
        <v>0.1305766</v>
      </c>
      <c r="S245" s="313">
        <v>0</v>
      </c>
      <c r="T245" s="314">
        <f>S245*H245</f>
        <v>0</v>
      </c>
      <c r="AR245" s="213" t="s">
        <v>146</v>
      </c>
      <c r="AT245" s="213" t="s">
        <v>141</v>
      </c>
      <c r="AU245" s="213" t="s">
        <v>81</v>
      </c>
      <c r="AY245" s="213" t="s">
        <v>138</v>
      </c>
      <c r="BE245" s="315">
        <f>IF(N245="základní",J245,0)</f>
        <v>0</v>
      </c>
      <c r="BF245" s="315">
        <f>IF(N245="snížená",J245,0)</f>
        <v>0</v>
      </c>
      <c r="BG245" s="315">
        <f>IF(N245="zákl. přenesená",J245,0)</f>
        <v>0</v>
      </c>
      <c r="BH245" s="315">
        <f>IF(N245="sníž. přenesená",J245,0)</f>
        <v>0</v>
      </c>
      <c r="BI245" s="315">
        <f>IF(N245="nulová",J245,0)</f>
        <v>0</v>
      </c>
      <c r="BJ245" s="213" t="s">
        <v>79</v>
      </c>
      <c r="BK245" s="315">
        <f>ROUND(I245*H245,2)</f>
        <v>0</v>
      </c>
      <c r="BL245" s="213" t="s">
        <v>146</v>
      </c>
      <c r="BM245" s="213" t="s">
        <v>271</v>
      </c>
    </row>
    <row r="246" spans="2:51" s="339" customFormat="1" ht="13.5">
      <c r="B246" s="338"/>
      <c r="D246" s="318" t="s">
        <v>148</v>
      </c>
      <c r="E246" s="340" t="s">
        <v>5</v>
      </c>
      <c r="F246" s="341" t="s">
        <v>177</v>
      </c>
      <c r="H246" s="342" t="s">
        <v>5</v>
      </c>
      <c r="L246" s="338"/>
      <c r="M246" s="343"/>
      <c r="N246" s="344"/>
      <c r="O246" s="344"/>
      <c r="P246" s="344"/>
      <c r="Q246" s="344"/>
      <c r="R246" s="344"/>
      <c r="S246" s="344"/>
      <c r="T246" s="345"/>
      <c r="AT246" s="342" t="s">
        <v>148</v>
      </c>
      <c r="AU246" s="342" t="s">
        <v>81</v>
      </c>
      <c r="AV246" s="339" t="s">
        <v>79</v>
      </c>
      <c r="AW246" s="339" t="s">
        <v>34</v>
      </c>
      <c r="AX246" s="339" t="s">
        <v>71</v>
      </c>
      <c r="AY246" s="342" t="s">
        <v>138</v>
      </c>
    </row>
    <row r="247" spans="2:51" s="317" customFormat="1" ht="13.5">
      <c r="B247" s="316"/>
      <c r="D247" s="318" t="s">
        <v>148</v>
      </c>
      <c r="E247" s="319" t="s">
        <v>5</v>
      </c>
      <c r="F247" s="320" t="s">
        <v>272</v>
      </c>
      <c r="H247" s="321">
        <v>0.324</v>
      </c>
      <c r="L247" s="316"/>
      <c r="M247" s="322"/>
      <c r="N247" s="323"/>
      <c r="O247" s="323"/>
      <c r="P247" s="323"/>
      <c r="Q247" s="323"/>
      <c r="R247" s="323"/>
      <c r="S247" s="323"/>
      <c r="T247" s="324"/>
      <c r="AT247" s="319" t="s">
        <v>148</v>
      </c>
      <c r="AU247" s="319" t="s">
        <v>81</v>
      </c>
      <c r="AV247" s="317" t="s">
        <v>81</v>
      </c>
      <c r="AW247" s="317" t="s">
        <v>34</v>
      </c>
      <c r="AX247" s="317" t="s">
        <v>71</v>
      </c>
      <c r="AY247" s="319" t="s">
        <v>138</v>
      </c>
    </row>
    <row r="248" spans="2:51" s="317" customFormat="1" ht="13.5">
      <c r="B248" s="316"/>
      <c r="D248" s="318" t="s">
        <v>148</v>
      </c>
      <c r="E248" s="319" t="s">
        <v>5</v>
      </c>
      <c r="F248" s="320" t="s">
        <v>149</v>
      </c>
      <c r="H248" s="321">
        <v>0.72</v>
      </c>
      <c r="L248" s="316"/>
      <c r="M248" s="322"/>
      <c r="N248" s="323"/>
      <c r="O248" s="323"/>
      <c r="P248" s="323"/>
      <c r="Q248" s="323"/>
      <c r="R248" s="323"/>
      <c r="S248" s="323"/>
      <c r="T248" s="324"/>
      <c r="AT248" s="319" t="s">
        <v>148</v>
      </c>
      <c r="AU248" s="319" t="s">
        <v>81</v>
      </c>
      <c r="AV248" s="317" t="s">
        <v>81</v>
      </c>
      <c r="AW248" s="317" t="s">
        <v>34</v>
      </c>
      <c r="AX248" s="317" t="s">
        <v>71</v>
      </c>
      <c r="AY248" s="319" t="s">
        <v>138</v>
      </c>
    </row>
    <row r="249" spans="2:51" s="339" customFormat="1" ht="13.5">
      <c r="B249" s="338"/>
      <c r="D249" s="318" t="s">
        <v>148</v>
      </c>
      <c r="E249" s="340" t="s">
        <v>5</v>
      </c>
      <c r="F249" s="341" t="s">
        <v>181</v>
      </c>
      <c r="H249" s="342" t="s">
        <v>5</v>
      </c>
      <c r="L249" s="338"/>
      <c r="M249" s="343"/>
      <c r="N249" s="344"/>
      <c r="O249" s="344"/>
      <c r="P249" s="344"/>
      <c r="Q249" s="344"/>
      <c r="R249" s="344"/>
      <c r="S249" s="344"/>
      <c r="T249" s="345"/>
      <c r="AT249" s="342" t="s">
        <v>148</v>
      </c>
      <c r="AU249" s="342" t="s">
        <v>81</v>
      </c>
      <c r="AV249" s="339" t="s">
        <v>79</v>
      </c>
      <c r="AW249" s="339" t="s">
        <v>34</v>
      </c>
      <c r="AX249" s="339" t="s">
        <v>71</v>
      </c>
      <c r="AY249" s="342" t="s">
        <v>138</v>
      </c>
    </row>
    <row r="250" spans="2:51" s="317" customFormat="1" ht="13.5">
      <c r="B250" s="316"/>
      <c r="D250" s="318" t="s">
        <v>148</v>
      </c>
      <c r="E250" s="319" t="s">
        <v>5</v>
      </c>
      <c r="F250" s="320" t="s">
        <v>273</v>
      </c>
      <c r="H250" s="321">
        <v>3.914</v>
      </c>
      <c r="L250" s="316"/>
      <c r="M250" s="322"/>
      <c r="N250" s="323"/>
      <c r="O250" s="323"/>
      <c r="P250" s="323"/>
      <c r="Q250" s="323"/>
      <c r="R250" s="323"/>
      <c r="S250" s="323"/>
      <c r="T250" s="324"/>
      <c r="AT250" s="319" t="s">
        <v>148</v>
      </c>
      <c r="AU250" s="319" t="s">
        <v>81</v>
      </c>
      <c r="AV250" s="317" t="s">
        <v>81</v>
      </c>
      <c r="AW250" s="317" t="s">
        <v>34</v>
      </c>
      <c r="AX250" s="317" t="s">
        <v>71</v>
      </c>
      <c r="AY250" s="319" t="s">
        <v>138</v>
      </c>
    </row>
    <row r="251" spans="2:51" s="339" customFormat="1" ht="13.5">
      <c r="B251" s="338"/>
      <c r="D251" s="318" t="s">
        <v>148</v>
      </c>
      <c r="E251" s="340" t="s">
        <v>5</v>
      </c>
      <c r="F251" s="341" t="s">
        <v>183</v>
      </c>
      <c r="H251" s="342" t="s">
        <v>5</v>
      </c>
      <c r="L251" s="338"/>
      <c r="M251" s="343"/>
      <c r="N251" s="344"/>
      <c r="O251" s="344"/>
      <c r="P251" s="344"/>
      <c r="Q251" s="344"/>
      <c r="R251" s="344"/>
      <c r="S251" s="344"/>
      <c r="T251" s="345"/>
      <c r="AT251" s="342" t="s">
        <v>148</v>
      </c>
      <c r="AU251" s="342" t="s">
        <v>81</v>
      </c>
      <c r="AV251" s="339" t="s">
        <v>79</v>
      </c>
      <c r="AW251" s="339" t="s">
        <v>34</v>
      </c>
      <c r="AX251" s="339" t="s">
        <v>71</v>
      </c>
      <c r="AY251" s="342" t="s">
        <v>138</v>
      </c>
    </row>
    <row r="252" spans="2:51" s="317" customFormat="1" ht="13.5">
      <c r="B252" s="316"/>
      <c r="D252" s="318" t="s">
        <v>148</v>
      </c>
      <c r="E252" s="319" t="s">
        <v>5</v>
      </c>
      <c r="F252" s="320" t="s">
        <v>274</v>
      </c>
      <c r="H252" s="321">
        <v>0.363</v>
      </c>
      <c r="L252" s="316"/>
      <c r="M252" s="322"/>
      <c r="N252" s="323"/>
      <c r="O252" s="323"/>
      <c r="P252" s="323"/>
      <c r="Q252" s="323"/>
      <c r="R252" s="323"/>
      <c r="S252" s="323"/>
      <c r="T252" s="324"/>
      <c r="AT252" s="319" t="s">
        <v>148</v>
      </c>
      <c r="AU252" s="319" t="s">
        <v>81</v>
      </c>
      <c r="AV252" s="317" t="s">
        <v>81</v>
      </c>
      <c r="AW252" s="317" t="s">
        <v>34</v>
      </c>
      <c r="AX252" s="317" t="s">
        <v>71</v>
      </c>
      <c r="AY252" s="319" t="s">
        <v>138</v>
      </c>
    </row>
    <row r="253" spans="2:51" s="317" customFormat="1" ht="13.5">
      <c r="B253" s="316"/>
      <c r="D253" s="318" t="s">
        <v>148</v>
      </c>
      <c r="E253" s="319" t="s">
        <v>5</v>
      </c>
      <c r="F253" s="320" t="s">
        <v>150</v>
      </c>
      <c r="H253" s="321">
        <v>0.54</v>
      </c>
      <c r="L253" s="316"/>
      <c r="M253" s="322"/>
      <c r="N253" s="323"/>
      <c r="O253" s="323"/>
      <c r="P253" s="323"/>
      <c r="Q253" s="323"/>
      <c r="R253" s="323"/>
      <c r="S253" s="323"/>
      <c r="T253" s="324"/>
      <c r="AT253" s="319" t="s">
        <v>148</v>
      </c>
      <c r="AU253" s="319" t="s">
        <v>81</v>
      </c>
      <c r="AV253" s="317" t="s">
        <v>81</v>
      </c>
      <c r="AW253" s="317" t="s">
        <v>34</v>
      </c>
      <c r="AX253" s="317" t="s">
        <v>71</v>
      </c>
      <c r="AY253" s="319" t="s">
        <v>138</v>
      </c>
    </row>
    <row r="254" spans="2:51" s="339" customFormat="1" ht="13.5">
      <c r="B254" s="338"/>
      <c r="D254" s="318" t="s">
        <v>148</v>
      </c>
      <c r="E254" s="340" t="s">
        <v>5</v>
      </c>
      <c r="F254" s="341" t="s">
        <v>186</v>
      </c>
      <c r="H254" s="342" t="s">
        <v>5</v>
      </c>
      <c r="L254" s="338"/>
      <c r="M254" s="343"/>
      <c r="N254" s="344"/>
      <c r="O254" s="344"/>
      <c r="P254" s="344"/>
      <c r="Q254" s="344"/>
      <c r="R254" s="344"/>
      <c r="S254" s="344"/>
      <c r="T254" s="345"/>
      <c r="AT254" s="342" t="s">
        <v>148</v>
      </c>
      <c r="AU254" s="342" t="s">
        <v>81</v>
      </c>
      <c r="AV254" s="339" t="s">
        <v>79</v>
      </c>
      <c r="AW254" s="339" t="s">
        <v>34</v>
      </c>
      <c r="AX254" s="339" t="s">
        <v>71</v>
      </c>
      <c r="AY254" s="342" t="s">
        <v>138</v>
      </c>
    </row>
    <row r="255" spans="2:51" s="317" customFormat="1" ht="13.5">
      <c r="B255" s="316"/>
      <c r="D255" s="318" t="s">
        <v>148</v>
      </c>
      <c r="E255" s="319" t="s">
        <v>5</v>
      </c>
      <c r="F255" s="320" t="s">
        <v>275</v>
      </c>
      <c r="H255" s="321">
        <v>0.518</v>
      </c>
      <c r="L255" s="316"/>
      <c r="M255" s="322"/>
      <c r="N255" s="323"/>
      <c r="O255" s="323"/>
      <c r="P255" s="323"/>
      <c r="Q255" s="323"/>
      <c r="R255" s="323"/>
      <c r="S255" s="323"/>
      <c r="T255" s="324"/>
      <c r="AT255" s="319" t="s">
        <v>148</v>
      </c>
      <c r="AU255" s="319" t="s">
        <v>81</v>
      </c>
      <c r="AV255" s="317" t="s">
        <v>81</v>
      </c>
      <c r="AW255" s="317" t="s">
        <v>34</v>
      </c>
      <c r="AX255" s="317" t="s">
        <v>71</v>
      </c>
      <c r="AY255" s="319" t="s">
        <v>138</v>
      </c>
    </row>
    <row r="256" spans="2:51" s="317" customFormat="1" ht="13.5">
      <c r="B256" s="316"/>
      <c r="D256" s="318" t="s">
        <v>148</v>
      </c>
      <c r="E256" s="319" t="s">
        <v>5</v>
      </c>
      <c r="F256" s="320" t="s">
        <v>276</v>
      </c>
      <c r="H256" s="321">
        <v>0.11</v>
      </c>
      <c r="L256" s="316"/>
      <c r="M256" s="322"/>
      <c r="N256" s="323"/>
      <c r="O256" s="323"/>
      <c r="P256" s="323"/>
      <c r="Q256" s="323"/>
      <c r="R256" s="323"/>
      <c r="S256" s="323"/>
      <c r="T256" s="324"/>
      <c r="AT256" s="319" t="s">
        <v>148</v>
      </c>
      <c r="AU256" s="319" t="s">
        <v>81</v>
      </c>
      <c r="AV256" s="317" t="s">
        <v>81</v>
      </c>
      <c r="AW256" s="317" t="s">
        <v>34</v>
      </c>
      <c r="AX256" s="317" t="s">
        <v>71</v>
      </c>
      <c r="AY256" s="319" t="s">
        <v>138</v>
      </c>
    </row>
    <row r="257" spans="2:51" s="317" customFormat="1" ht="13.5">
      <c r="B257" s="316"/>
      <c r="D257" s="318" t="s">
        <v>148</v>
      </c>
      <c r="E257" s="319" t="s">
        <v>5</v>
      </c>
      <c r="F257" s="320" t="s">
        <v>277</v>
      </c>
      <c r="H257" s="321">
        <v>0.108</v>
      </c>
      <c r="L257" s="316"/>
      <c r="M257" s="322"/>
      <c r="N257" s="323"/>
      <c r="O257" s="323"/>
      <c r="P257" s="323"/>
      <c r="Q257" s="323"/>
      <c r="R257" s="323"/>
      <c r="S257" s="323"/>
      <c r="T257" s="324"/>
      <c r="AT257" s="319" t="s">
        <v>148</v>
      </c>
      <c r="AU257" s="319" t="s">
        <v>81</v>
      </c>
      <c r="AV257" s="317" t="s">
        <v>81</v>
      </c>
      <c r="AW257" s="317" t="s">
        <v>34</v>
      </c>
      <c r="AX257" s="317" t="s">
        <v>71</v>
      </c>
      <c r="AY257" s="319" t="s">
        <v>138</v>
      </c>
    </row>
    <row r="258" spans="2:51" s="317" customFormat="1" ht="13.5">
      <c r="B258" s="316"/>
      <c r="D258" s="318" t="s">
        <v>148</v>
      </c>
      <c r="E258" s="319" t="s">
        <v>5</v>
      </c>
      <c r="F258" s="320" t="s">
        <v>156</v>
      </c>
      <c r="H258" s="321">
        <v>1.882</v>
      </c>
      <c r="L258" s="316"/>
      <c r="M258" s="322"/>
      <c r="N258" s="323"/>
      <c r="O258" s="323"/>
      <c r="P258" s="323"/>
      <c r="Q258" s="323"/>
      <c r="R258" s="323"/>
      <c r="S258" s="323"/>
      <c r="T258" s="324"/>
      <c r="AT258" s="319" t="s">
        <v>148</v>
      </c>
      <c r="AU258" s="319" t="s">
        <v>81</v>
      </c>
      <c r="AV258" s="317" t="s">
        <v>81</v>
      </c>
      <c r="AW258" s="317" t="s">
        <v>34</v>
      </c>
      <c r="AX258" s="317" t="s">
        <v>71</v>
      </c>
      <c r="AY258" s="319" t="s">
        <v>138</v>
      </c>
    </row>
    <row r="259" spans="2:51" s="326" customFormat="1" ht="13.5">
      <c r="B259" s="325"/>
      <c r="D259" s="327" t="s">
        <v>148</v>
      </c>
      <c r="E259" s="328" t="s">
        <v>5</v>
      </c>
      <c r="F259" s="329" t="s">
        <v>151</v>
      </c>
      <c r="H259" s="330">
        <v>8.479</v>
      </c>
      <c r="L259" s="325"/>
      <c r="M259" s="331"/>
      <c r="N259" s="332"/>
      <c r="O259" s="332"/>
      <c r="P259" s="332"/>
      <c r="Q259" s="332"/>
      <c r="R259" s="332"/>
      <c r="S259" s="332"/>
      <c r="T259" s="333"/>
      <c r="AT259" s="334" t="s">
        <v>148</v>
      </c>
      <c r="AU259" s="334" t="s">
        <v>81</v>
      </c>
      <c r="AV259" s="326" t="s">
        <v>146</v>
      </c>
      <c r="AW259" s="326" t="s">
        <v>34</v>
      </c>
      <c r="AX259" s="326" t="s">
        <v>79</v>
      </c>
      <c r="AY259" s="334" t="s">
        <v>138</v>
      </c>
    </row>
    <row r="260" spans="2:65" s="223" customFormat="1" ht="31.5" customHeight="1">
      <c r="B260" s="224"/>
      <c r="C260" s="305" t="s">
        <v>278</v>
      </c>
      <c r="D260" s="305" t="s">
        <v>141</v>
      </c>
      <c r="E260" s="306" t="s">
        <v>279</v>
      </c>
      <c r="F260" s="307" t="s">
        <v>280</v>
      </c>
      <c r="G260" s="308" t="s">
        <v>281</v>
      </c>
      <c r="H260" s="309">
        <v>8</v>
      </c>
      <c r="I260" s="367">
        <v>0</v>
      </c>
      <c r="J260" s="310">
        <f>ROUND(I260*H260,2)</f>
        <v>0</v>
      </c>
      <c r="K260" s="307" t="s">
        <v>145</v>
      </c>
      <c r="L260" s="224"/>
      <c r="M260" s="311" t="s">
        <v>5</v>
      </c>
      <c r="N260" s="312" t="s">
        <v>42</v>
      </c>
      <c r="O260" s="225"/>
      <c r="P260" s="313">
        <f>O260*H260</f>
        <v>0</v>
      </c>
      <c r="Q260" s="313">
        <v>0.00376</v>
      </c>
      <c r="R260" s="313">
        <f>Q260*H260</f>
        <v>0.03008</v>
      </c>
      <c r="S260" s="313">
        <v>0</v>
      </c>
      <c r="T260" s="314">
        <f>S260*H260</f>
        <v>0</v>
      </c>
      <c r="AR260" s="213" t="s">
        <v>146</v>
      </c>
      <c r="AT260" s="213" t="s">
        <v>141</v>
      </c>
      <c r="AU260" s="213" t="s">
        <v>81</v>
      </c>
      <c r="AY260" s="213" t="s">
        <v>138</v>
      </c>
      <c r="BE260" s="315">
        <f>IF(N260="základní",J260,0)</f>
        <v>0</v>
      </c>
      <c r="BF260" s="315">
        <f>IF(N260="snížená",J260,0)</f>
        <v>0</v>
      </c>
      <c r="BG260" s="315">
        <f>IF(N260="zákl. přenesená",J260,0)</f>
        <v>0</v>
      </c>
      <c r="BH260" s="315">
        <f>IF(N260="sníž. přenesená",J260,0)</f>
        <v>0</v>
      </c>
      <c r="BI260" s="315">
        <f>IF(N260="nulová",J260,0)</f>
        <v>0</v>
      </c>
      <c r="BJ260" s="213" t="s">
        <v>79</v>
      </c>
      <c r="BK260" s="315">
        <f>ROUND(I260*H260,2)</f>
        <v>0</v>
      </c>
      <c r="BL260" s="213" t="s">
        <v>146</v>
      </c>
      <c r="BM260" s="213" t="s">
        <v>282</v>
      </c>
    </row>
    <row r="261" spans="2:65" s="223" customFormat="1" ht="31.5" customHeight="1">
      <c r="B261" s="224"/>
      <c r="C261" s="305" t="s">
        <v>283</v>
      </c>
      <c r="D261" s="305" t="s">
        <v>141</v>
      </c>
      <c r="E261" s="306" t="s">
        <v>284</v>
      </c>
      <c r="F261" s="307" t="s">
        <v>285</v>
      </c>
      <c r="G261" s="308" t="s">
        <v>144</v>
      </c>
      <c r="H261" s="309">
        <v>510.929</v>
      </c>
      <c r="I261" s="367">
        <v>0</v>
      </c>
      <c r="J261" s="310">
        <f>ROUND(I261*H261,2)</f>
        <v>0</v>
      </c>
      <c r="K261" s="307" t="s">
        <v>145</v>
      </c>
      <c r="L261" s="224"/>
      <c r="M261" s="311" t="s">
        <v>5</v>
      </c>
      <c r="N261" s="312" t="s">
        <v>42</v>
      </c>
      <c r="O261" s="225"/>
      <c r="P261" s="313">
        <f>O261*H261</f>
        <v>0</v>
      </c>
      <c r="Q261" s="313">
        <v>0.017</v>
      </c>
      <c r="R261" s="313">
        <f>Q261*H261</f>
        <v>8.685793</v>
      </c>
      <c r="S261" s="313">
        <v>0</v>
      </c>
      <c r="T261" s="314">
        <f>S261*H261</f>
        <v>0</v>
      </c>
      <c r="AR261" s="213" t="s">
        <v>146</v>
      </c>
      <c r="AT261" s="213" t="s">
        <v>141</v>
      </c>
      <c r="AU261" s="213" t="s">
        <v>81</v>
      </c>
      <c r="AY261" s="213" t="s">
        <v>138</v>
      </c>
      <c r="BE261" s="315">
        <f>IF(N261="základní",J261,0)</f>
        <v>0</v>
      </c>
      <c r="BF261" s="315">
        <f>IF(N261="snížená",J261,0)</f>
        <v>0</v>
      </c>
      <c r="BG261" s="315">
        <f>IF(N261="zákl. přenesená",J261,0)</f>
        <v>0</v>
      </c>
      <c r="BH261" s="315">
        <f>IF(N261="sníž. přenesená",J261,0)</f>
        <v>0</v>
      </c>
      <c r="BI261" s="315">
        <f>IF(N261="nulová",J261,0)</f>
        <v>0</v>
      </c>
      <c r="BJ261" s="213" t="s">
        <v>79</v>
      </c>
      <c r="BK261" s="315">
        <f>ROUND(I261*H261,2)</f>
        <v>0</v>
      </c>
      <c r="BL261" s="213" t="s">
        <v>146</v>
      </c>
      <c r="BM261" s="213" t="s">
        <v>286</v>
      </c>
    </row>
    <row r="262" spans="2:51" s="339" customFormat="1" ht="13.5">
      <c r="B262" s="338"/>
      <c r="D262" s="318" t="s">
        <v>148</v>
      </c>
      <c r="E262" s="340" t="s">
        <v>5</v>
      </c>
      <c r="F262" s="341" t="s">
        <v>177</v>
      </c>
      <c r="H262" s="342" t="s">
        <v>5</v>
      </c>
      <c r="L262" s="338"/>
      <c r="M262" s="343"/>
      <c r="N262" s="344"/>
      <c r="O262" s="344"/>
      <c r="P262" s="344"/>
      <c r="Q262" s="344"/>
      <c r="R262" s="344"/>
      <c r="S262" s="344"/>
      <c r="T262" s="345"/>
      <c r="AT262" s="342" t="s">
        <v>148</v>
      </c>
      <c r="AU262" s="342" t="s">
        <v>81</v>
      </c>
      <c r="AV262" s="339" t="s">
        <v>79</v>
      </c>
      <c r="AW262" s="339" t="s">
        <v>34</v>
      </c>
      <c r="AX262" s="339" t="s">
        <v>71</v>
      </c>
      <c r="AY262" s="342" t="s">
        <v>138</v>
      </c>
    </row>
    <row r="263" spans="2:51" s="317" customFormat="1" ht="13.5">
      <c r="B263" s="316"/>
      <c r="D263" s="318" t="s">
        <v>148</v>
      </c>
      <c r="E263" s="319" t="s">
        <v>5</v>
      </c>
      <c r="F263" s="320" t="s">
        <v>198</v>
      </c>
      <c r="H263" s="321">
        <v>3.088</v>
      </c>
      <c r="L263" s="316"/>
      <c r="M263" s="322"/>
      <c r="N263" s="323"/>
      <c r="O263" s="323"/>
      <c r="P263" s="323"/>
      <c r="Q263" s="323"/>
      <c r="R263" s="323"/>
      <c r="S263" s="323"/>
      <c r="T263" s="324"/>
      <c r="AT263" s="319" t="s">
        <v>148</v>
      </c>
      <c r="AU263" s="319" t="s">
        <v>81</v>
      </c>
      <c r="AV263" s="317" t="s">
        <v>81</v>
      </c>
      <c r="AW263" s="317" t="s">
        <v>34</v>
      </c>
      <c r="AX263" s="317" t="s">
        <v>71</v>
      </c>
      <c r="AY263" s="319" t="s">
        <v>138</v>
      </c>
    </row>
    <row r="264" spans="2:51" s="317" customFormat="1" ht="13.5">
      <c r="B264" s="316"/>
      <c r="D264" s="318" t="s">
        <v>148</v>
      </c>
      <c r="E264" s="319" t="s">
        <v>5</v>
      </c>
      <c r="F264" s="320" t="s">
        <v>199</v>
      </c>
      <c r="H264" s="321">
        <v>66.605</v>
      </c>
      <c r="L264" s="316"/>
      <c r="M264" s="322"/>
      <c r="N264" s="323"/>
      <c r="O264" s="323"/>
      <c r="P264" s="323"/>
      <c r="Q264" s="323"/>
      <c r="R264" s="323"/>
      <c r="S264" s="323"/>
      <c r="T264" s="324"/>
      <c r="AT264" s="319" t="s">
        <v>148</v>
      </c>
      <c r="AU264" s="319" t="s">
        <v>81</v>
      </c>
      <c r="AV264" s="317" t="s">
        <v>81</v>
      </c>
      <c r="AW264" s="317" t="s">
        <v>34</v>
      </c>
      <c r="AX264" s="317" t="s">
        <v>71</v>
      </c>
      <c r="AY264" s="319" t="s">
        <v>138</v>
      </c>
    </row>
    <row r="265" spans="2:51" s="317" customFormat="1" ht="13.5">
      <c r="B265" s="316"/>
      <c r="D265" s="318" t="s">
        <v>148</v>
      </c>
      <c r="E265" s="319" t="s">
        <v>5</v>
      </c>
      <c r="F265" s="320" t="s">
        <v>200</v>
      </c>
      <c r="H265" s="321">
        <v>3.669</v>
      </c>
      <c r="L265" s="316"/>
      <c r="M265" s="322"/>
      <c r="N265" s="323"/>
      <c r="O265" s="323"/>
      <c r="P265" s="323"/>
      <c r="Q265" s="323"/>
      <c r="R265" s="323"/>
      <c r="S265" s="323"/>
      <c r="T265" s="324"/>
      <c r="AT265" s="319" t="s">
        <v>148</v>
      </c>
      <c r="AU265" s="319" t="s">
        <v>81</v>
      </c>
      <c r="AV265" s="317" t="s">
        <v>81</v>
      </c>
      <c r="AW265" s="317" t="s">
        <v>34</v>
      </c>
      <c r="AX265" s="317" t="s">
        <v>71</v>
      </c>
      <c r="AY265" s="319" t="s">
        <v>138</v>
      </c>
    </row>
    <row r="266" spans="2:51" s="317" customFormat="1" ht="13.5">
      <c r="B266" s="316"/>
      <c r="D266" s="318" t="s">
        <v>148</v>
      </c>
      <c r="E266" s="319" t="s">
        <v>5</v>
      </c>
      <c r="F266" s="320" t="s">
        <v>201</v>
      </c>
      <c r="H266" s="321">
        <v>2.706</v>
      </c>
      <c r="L266" s="316"/>
      <c r="M266" s="322"/>
      <c r="N266" s="323"/>
      <c r="O266" s="323"/>
      <c r="P266" s="323"/>
      <c r="Q266" s="323"/>
      <c r="R266" s="323"/>
      <c r="S266" s="323"/>
      <c r="T266" s="324"/>
      <c r="AT266" s="319" t="s">
        <v>148</v>
      </c>
      <c r="AU266" s="319" t="s">
        <v>81</v>
      </c>
      <c r="AV266" s="317" t="s">
        <v>81</v>
      </c>
      <c r="AW266" s="317" t="s">
        <v>34</v>
      </c>
      <c r="AX266" s="317" t="s">
        <v>71</v>
      </c>
      <c r="AY266" s="319" t="s">
        <v>138</v>
      </c>
    </row>
    <row r="267" spans="2:51" s="317" customFormat="1" ht="13.5">
      <c r="B267" s="316"/>
      <c r="D267" s="318" t="s">
        <v>148</v>
      </c>
      <c r="E267" s="319" t="s">
        <v>5</v>
      </c>
      <c r="F267" s="320" t="s">
        <v>202</v>
      </c>
      <c r="H267" s="321">
        <v>2.644</v>
      </c>
      <c r="L267" s="316"/>
      <c r="M267" s="322"/>
      <c r="N267" s="323"/>
      <c r="O267" s="323"/>
      <c r="P267" s="323"/>
      <c r="Q267" s="323"/>
      <c r="R267" s="323"/>
      <c r="S267" s="323"/>
      <c r="T267" s="324"/>
      <c r="AT267" s="319" t="s">
        <v>148</v>
      </c>
      <c r="AU267" s="319" t="s">
        <v>81</v>
      </c>
      <c r="AV267" s="317" t="s">
        <v>81</v>
      </c>
      <c r="AW267" s="317" t="s">
        <v>34</v>
      </c>
      <c r="AX267" s="317" t="s">
        <v>71</v>
      </c>
      <c r="AY267" s="319" t="s">
        <v>138</v>
      </c>
    </row>
    <row r="268" spans="2:51" s="317" customFormat="1" ht="13.5">
      <c r="B268" s="316"/>
      <c r="D268" s="318" t="s">
        <v>148</v>
      </c>
      <c r="E268" s="319" t="s">
        <v>5</v>
      </c>
      <c r="F268" s="320" t="s">
        <v>203</v>
      </c>
      <c r="H268" s="321">
        <v>2.628</v>
      </c>
      <c r="L268" s="316"/>
      <c r="M268" s="322"/>
      <c r="N268" s="323"/>
      <c r="O268" s="323"/>
      <c r="P268" s="323"/>
      <c r="Q268" s="323"/>
      <c r="R268" s="323"/>
      <c r="S268" s="323"/>
      <c r="T268" s="324"/>
      <c r="AT268" s="319" t="s">
        <v>148</v>
      </c>
      <c r="AU268" s="319" t="s">
        <v>81</v>
      </c>
      <c r="AV268" s="317" t="s">
        <v>81</v>
      </c>
      <c r="AW268" s="317" t="s">
        <v>34</v>
      </c>
      <c r="AX268" s="317" t="s">
        <v>71</v>
      </c>
      <c r="AY268" s="319" t="s">
        <v>138</v>
      </c>
    </row>
    <row r="269" spans="2:51" s="317" customFormat="1" ht="13.5">
      <c r="B269" s="316"/>
      <c r="D269" s="318" t="s">
        <v>148</v>
      </c>
      <c r="E269" s="319" t="s">
        <v>5</v>
      </c>
      <c r="F269" s="320" t="s">
        <v>204</v>
      </c>
      <c r="H269" s="321">
        <v>2.57</v>
      </c>
      <c r="L269" s="316"/>
      <c r="M269" s="322"/>
      <c r="N269" s="323"/>
      <c r="O269" s="323"/>
      <c r="P269" s="323"/>
      <c r="Q269" s="323"/>
      <c r="R269" s="323"/>
      <c r="S269" s="323"/>
      <c r="T269" s="324"/>
      <c r="AT269" s="319" t="s">
        <v>148</v>
      </c>
      <c r="AU269" s="319" t="s">
        <v>81</v>
      </c>
      <c r="AV269" s="317" t="s">
        <v>81</v>
      </c>
      <c r="AW269" s="317" t="s">
        <v>34</v>
      </c>
      <c r="AX269" s="317" t="s">
        <v>71</v>
      </c>
      <c r="AY269" s="319" t="s">
        <v>138</v>
      </c>
    </row>
    <row r="270" spans="2:51" s="317" customFormat="1" ht="13.5">
      <c r="B270" s="316"/>
      <c r="D270" s="318" t="s">
        <v>148</v>
      </c>
      <c r="E270" s="319" t="s">
        <v>5</v>
      </c>
      <c r="F270" s="320" t="s">
        <v>205</v>
      </c>
      <c r="H270" s="321">
        <v>0.355</v>
      </c>
      <c r="L270" s="316"/>
      <c r="M270" s="322"/>
      <c r="N270" s="323"/>
      <c r="O270" s="323"/>
      <c r="P270" s="323"/>
      <c r="Q270" s="323"/>
      <c r="R270" s="323"/>
      <c r="S270" s="323"/>
      <c r="T270" s="324"/>
      <c r="AT270" s="319" t="s">
        <v>148</v>
      </c>
      <c r="AU270" s="319" t="s">
        <v>81</v>
      </c>
      <c r="AV270" s="317" t="s">
        <v>81</v>
      </c>
      <c r="AW270" s="317" t="s">
        <v>34</v>
      </c>
      <c r="AX270" s="317" t="s">
        <v>71</v>
      </c>
      <c r="AY270" s="319" t="s">
        <v>138</v>
      </c>
    </row>
    <row r="271" spans="2:51" s="317" customFormat="1" ht="13.5">
      <c r="B271" s="316"/>
      <c r="D271" s="318" t="s">
        <v>148</v>
      </c>
      <c r="E271" s="319" t="s">
        <v>5</v>
      </c>
      <c r="F271" s="320" t="s">
        <v>206</v>
      </c>
      <c r="H271" s="321">
        <v>0.341</v>
      </c>
      <c r="L271" s="316"/>
      <c r="M271" s="322"/>
      <c r="N271" s="323"/>
      <c r="O271" s="323"/>
      <c r="P271" s="323"/>
      <c r="Q271" s="323"/>
      <c r="R271" s="323"/>
      <c r="S271" s="323"/>
      <c r="T271" s="324"/>
      <c r="AT271" s="319" t="s">
        <v>148</v>
      </c>
      <c r="AU271" s="319" t="s">
        <v>81</v>
      </c>
      <c r="AV271" s="317" t="s">
        <v>81</v>
      </c>
      <c r="AW271" s="317" t="s">
        <v>34</v>
      </c>
      <c r="AX271" s="317" t="s">
        <v>71</v>
      </c>
      <c r="AY271" s="319" t="s">
        <v>138</v>
      </c>
    </row>
    <row r="272" spans="2:51" s="317" customFormat="1" ht="13.5">
      <c r="B272" s="316"/>
      <c r="D272" s="318" t="s">
        <v>148</v>
      </c>
      <c r="E272" s="319" t="s">
        <v>5</v>
      </c>
      <c r="F272" s="320" t="s">
        <v>207</v>
      </c>
      <c r="H272" s="321">
        <v>0.346</v>
      </c>
      <c r="L272" s="316"/>
      <c r="M272" s="322"/>
      <c r="N272" s="323"/>
      <c r="O272" s="323"/>
      <c r="P272" s="323"/>
      <c r="Q272" s="323"/>
      <c r="R272" s="323"/>
      <c r="S272" s="323"/>
      <c r="T272" s="324"/>
      <c r="AT272" s="319" t="s">
        <v>148</v>
      </c>
      <c r="AU272" s="319" t="s">
        <v>81</v>
      </c>
      <c r="AV272" s="317" t="s">
        <v>81</v>
      </c>
      <c r="AW272" s="317" t="s">
        <v>34</v>
      </c>
      <c r="AX272" s="317" t="s">
        <v>71</v>
      </c>
      <c r="AY272" s="319" t="s">
        <v>138</v>
      </c>
    </row>
    <row r="273" spans="2:51" s="317" customFormat="1" ht="13.5">
      <c r="B273" s="316"/>
      <c r="D273" s="318" t="s">
        <v>148</v>
      </c>
      <c r="E273" s="319" t="s">
        <v>5</v>
      </c>
      <c r="F273" s="320" t="s">
        <v>208</v>
      </c>
      <c r="H273" s="321">
        <v>0.331</v>
      </c>
      <c r="L273" s="316"/>
      <c r="M273" s="322"/>
      <c r="N273" s="323"/>
      <c r="O273" s="323"/>
      <c r="P273" s="323"/>
      <c r="Q273" s="323"/>
      <c r="R273" s="323"/>
      <c r="S273" s="323"/>
      <c r="T273" s="324"/>
      <c r="AT273" s="319" t="s">
        <v>148</v>
      </c>
      <c r="AU273" s="319" t="s">
        <v>81</v>
      </c>
      <c r="AV273" s="317" t="s">
        <v>81</v>
      </c>
      <c r="AW273" s="317" t="s">
        <v>34</v>
      </c>
      <c r="AX273" s="317" t="s">
        <v>71</v>
      </c>
      <c r="AY273" s="319" t="s">
        <v>138</v>
      </c>
    </row>
    <row r="274" spans="2:51" s="317" customFormat="1" ht="13.5">
      <c r="B274" s="316"/>
      <c r="D274" s="318" t="s">
        <v>148</v>
      </c>
      <c r="E274" s="319" t="s">
        <v>5</v>
      </c>
      <c r="F274" s="320" t="s">
        <v>209</v>
      </c>
      <c r="H274" s="321">
        <v>-3.92</v>
      </c>
      <c r="L274" s="316"/>
      <c r="M274" s="322"/>
      <c r="N274" s="323"/>
      <c r="O274" s="323"/>
      <c r="P274" s="323"/>
      <c r="Q274" s="323"/>
      <c r="R274" s="323"/>
      <c r="S274" s="323"/>
      <c r="T274" s="324"/>
      <c r="AT274" s="319" t="s">
        <v>148</v>
      </c>
      <c r="AU274" s="319" t="s">
        <v>81</v>
      </c>
      <c r="AV274" s="317" t="s">
        <v>81</v>
      </c>
      <c r="AW274" s="317" t="s">
        <v>34</v>
      </c>
      <c r="AX274" s="317" t="s">
        <v>71</v>
      </c>
      <c r="AY274" s="319" t="s">
        <v>138</v>
      </c>
    </row>
    <row r="275" spans="2:51" s="317" customFormat="1" ht="13.5">
      <c r="B275" s="316"/>
      <c r="D275" s="318" t="s">
        <v>148</v>
      </c>
      <c r="E275" s="319" t="s">
        <v>5</v>
      </c>
      <c r="F275" s="320" t="s">
        <v>210</v>
      </c>
      <c r="H275" s="321">
        <v>-1.664</v>
      </c>
      <c r="L275" s="316"/>
      <c r="M275" s="322"/>
      <c r="N275" s="323"/>
      <c r="O275" s="323"/>
      <c r="P275" s="323"/>
      <c r="Q275" s="323"/>
      <c r="R275" s="323"/>
      <c r="S275" s="323"/>
      <c r="T275" s="324"/>
      <c r="AT275" s="319" t="s">
        <v>148</v>
      </c>
      <c r="AU275" s="319" t="s">
        <v>81</v>
      </c>
      <c r="AV275" s="317" t="s">
        <v>81</v>
      </c>
      <c r="AW275" s="317" t="s">
        <v>34</v>
      </c>
      <c r="AX275" s="317" t="s">
        <v>71</v>
      </c>
      <c r="AY275" s="319" t="s">
        <v>138</v>
      </c>
    </row>
    <row r="276" spans="2:51" s="317" customFormat="1" ht="13.5">
      <c r="B276" s="316"/>
      <c r="D276" s="318" t="s">
        <v>148</v>
      </c>
      <c r="E276" s="319" t="s">
        <v>5</v>
      </c>
      <c r="F276" s="320" t="s">
        <v>211</v>
      </c>
      <c r="H276" s="321">
        <v>-3.752</v>
      </c>
      <c r="L276" s="316"/>
      <c r="M276" s="322"/>
      <c r="N276" s="323"/>
      <c r="O276" s="323"/>
      <c r="P276" s="323"/>
      <c r="Q276" s="323"/>
      <c r="R276" s="323"/>
      <c r="S276" s="323"/>
      <c r="T276" s="324"/>
      <c r="AT276" s="319" t="s">
        <v>148</v>
      </c>
      <c r="AU276" s="319" t="s">
        <v>81</v>
      </c>
      <c r="AV276" s="317" t="s">
        <v>81</v>
      </c>
      <c r="AW276" s="317" t="s">
        <v>34</v>
      </c>
      <c r="AX276" s="317" t="s">
        <v>71</v>
      </c>
      <c r="AY276" s="319" t="s">
        <v>138</v>
      </c>
    </row>
    <row r="277" spans="2:51" s="317" customFormat="1" ht="13.5">
      <c r="B277" s="316"/>
      <c r="D277" s="318" t="s">
        <v>148</v>
      </c>
      <c r="E277" s="319" t="s">
        <v>5</v>
      </c>
      <c r="F277" s="320" t="s">
        <v>212</v>
      </c>
      <c r="H277" s="321">
        <v>-3.778</v>
      </c>
      <c r="L277" s="316"/>
      <c r="M277" s="322"/>
      <c r="N277" s="323"/>
      <c r="O277" s="323"/>
      <c r="P277" s="323"/>
      <c r="Q277" s="323"/>
      <c r="R277" s="323"/>
      <c r="S277" s="323"/>
      <c r="T277" s="324"/>
      <c r="AT277" s="319" t="s">
        <v>148</v>
      </c>
      <c r="AU277" s="319" t="s">
        <v>81</v>
      </c>
      <c r="AV277" s="317" t="s">
        <v>81</v>
      </c>
      <c r="AW277" s="317" t="s">
        <v>34</v>
      </c>
      <c r="AX277" s="317" t="s">
        <v>71</v>
      </c>
      <c r="AY277" s="319" t="s">
        <v>138</v>
      </c>
    </row>
    <row r="278" spans="2:51" s="317" customFormat="1" ht="13.5">
      <c r="B278" s="316"/>
      <c r="D278" s="318" t="s">
        <v>148</v>
      </c>
      <c r="E278" s="319" t="s">
        <v>5</v>
      </c>
      <c r="F278" s="320" t="s">
        <v>213</v>
      </c>
      <c r="H278" s="321">
        <v>-3.712</v>
      </c>
      <c r="L278" s="316"/>
      <c r="M278" s="322"/>
      <c r="N278" s="323"/>
      <c r="O278" s="323"/>
      <c r="P278" s="323"/>
      <c r="Q278" s="323"/>
      <c r="R278" s="323"/>
      <c r="S278" s="323"/>
      <c r="T278" s="324"/>
      <c r="AT278" s="319" t="s">
        <v>148</v>
      </c>
      <c r="AU278" s="319" t="s">
        <v>81</v>
      </c>
      <c r="AV278" s="317" t="s">
        <v>81</v>
      </c>
      <c r="AW278" s="317" t="s">
        <v>34</v>
      </c>
      <c r="AX278" s="317" t="s">
        <v>71</v>
      </c>
      <c r="AY278" s="319" t="s">
        <v>138</v>
      </c>
    </row>
    <row r="279" spans="2:51" s="317" customFormat="1" ht="13.5">
      <c r="B279" s="316"/>
      <c r="D279" s="318" t="s">
        <v>148</v>
      </c>
      <c r="E279" s="319" t="s">
        <v>5</v>
      </c>
      <c r="F279" s="320" t="s">
        <v>214</v>
      </c>
      <c r="H279" s="321">
        <v>-3.727</v>
      </c>
      <c r="L279" s="316"/>
      <c r="M279" s="322"/>
      <c r="N279" s="323"/>
      <c r="O279" s="323"/>
      <c r="P279" s="323"/>
      <c r="Q279" s="323"/>
      <c r="R279" s="323"/>
      <c r="S279" s="323"/>
      <c r="T279" s="324"/>
      <c r="AT279" s="319" t="s">
        <v>148</v>
      </c>
      <c r="AU279" s="319" t="s">
        <v>81</v>
      </c>
      <c r="AV279" s="317" t="s">
        <v>81</v>
      </c>
      <c r="AW279" s="317" t="s">
        <v>34</v>
      </c>
      <c r="AX279" s="317" t="s">
        <v>71</v>
      </c>
      <c r="AY279" s="319" t="s">
        <v>138</v>
      </c>
    </row>
    <row r="280" spans="2:51" s="317" customFormat="1" ht="13.5">
      <c r="B280" s="316"/>
      <c r="D280" s="318" t="s">
        <v>148</v>
      </c>
      <c r="E280" s="319" t="s">
        <v>5</v>
      </c>
      <c r="F280" s="320" t="s">
        <v>215</v>
      </c>
      <c r="H280" s="321">
        <v>-1.8</v>
      </c>
      <c r="L280" s="316"/>
      <c r="M280" s="322"/>
      <c r="N280" s="323"/>
      <c r="O280" s="323"/>
      <c r="P280" s="323"/>
      <c r="Q280" s="323"/>
      <c r="R280" s="323"/>
      <c r="S280" s="323"/>
      <c r="T280" s="324"/>
      <c r="AT280" s="319" t="s">
        <v>148</v>
      </c>
      <c r="AU280" s="319" t="s">
        <v>81</v>
      </c>
      <c r="AV280" s="317" t="s">
        <v>81</v>
      </c>
      <c r="AW280" s="317" t="s">
        <v>34</v>
      </c>
      <c r="AX280" s="317" t="s">
        <v>71</v>
      </c>
      <c r="AY280" s="319" t="s">
        <v>138</v>
      </c>
    </row>
    <row r="281" spans="2:51" s="317" customFormat="1" ht="13.5">
      <c r="B281" s="316"/>
      <c r="D281" s="318" t="s">
        <v>148</v>
      </c>
      <c r="E281" s="319" t="s">
        <v>5</v>
      </c>
      <c r="F281" s="320" t="s">
        <v>216</v>
      </c>
      <c r="H281" s="321">
        <v>-0.675</v>
      </c>
      <c r="L281" s="316"/>
      <c r="M281" s="322"/>
      <c r="N281" s="323"/>
      <c r="O281" s="323"/>
      <c r="P281" s="323"/>
      <c r="Q281" s="323"/>
      <c r="R281" s="323"/>
      <c r="S281" s="323"/>
      <c r="T281" s="324"/>
      <c r="AT281" s="319" t="s">
        <v>148</v>
      </c>
      <c r="AU281" s="319" t="s">
        <v>81</v>
      </c>
      <c r="AV281" s="317" t="s">
        <v>81</v>
      </c>
      <c r="AW281" s="317" t="s">
        <v>34</v>
      </c>
      <c r="AX281" s="317" t="s">
        <v>71</v>
      </c>
      <c r="AY281" s="319" t="s">
        <v>138</v>
      </c>
    </row>
    <row r="282" spans="2:51" s="347" customFormat="1" ht="13.5">
      <c r="B282" s="346"/>
      <c r="D282" s="318" t="s">
        <v>148</v>
      </c>
      <c r="E282" s="348" t="s">
        <v>5</v>
      </c>
      <c r="F282" s="349" t="s">
        <v>180</v>
      </c>
      <c r="H282" s="350">
        <v>62.255</v>
      </c>
      <c r="L282" s="346"/>
      <c r="M282" s="351"/>
      <c r="N282" s="352"/>
      <c r="O282" s="352"/>
      <c r="P282" s="352"/>
      <c r="Q282" s="352"/>
      <c r="R282" s="352"/>
      <c r="S282" s="352"/>
      <c r="T282" s="353"/>
      <c r="AT282" s="348" t="s">
        <v>148</v>
      </c>
      <c r="AU282" s="348" t="s">
        <v>81</v>
      </c>
      <c r="AV282" s="347" t="s">
        <v>139</v>
      </c>
      <c r="AW282" s="347" t="s">
        <v>34</v>
      </c>
      <c r="AX282" s="347" t="s">
        <v>71</v>
      </c>
      <c r="AY282" s="348" t="s">
        <v>138</v>
      </c>
    </row>
    <row r="283" spans="2:51" s="339" customFormat="1" ht="13.5">
      <c r="B283" s="338"/>
      <c r="D283" s="318" t="s">
        <v>148</v>
      </c>
      <c r="E283" s="340" t="s">
        <v>5</v>
      </c>
      <c r="F283" s="341" t="s">
        <v>181</v>
      </c>
      <c r="H283" s="342" t="s">
        <v>5</v>
      </c>
      <c r="L283" s="338"/>
      <c r="M283" s="343"/>
      <c r="N283" s="344"/>
      <c r="O283" s="344"/>
      <c r="P283" s="344"/>
      <c r="Q283" s="344"/>
      <c r="R283" s="344"/>
      <c r="S283" s="344"/>
      <c r="T283" s="345"/>
      <c r="AT283" s="342" t="s">
        <v>148</v>
      </c>
      <c r="AU283" s="342" t="s">
        <v>81</v>
      </c>
      <c r="AV283" s="339" t="s">
        <v>79</v>
      </c>
      <c r="AW283" s="339" t="s">
        <v>34</v>
      </c>
      <c r="AX283" s="339" t="s">
        <v>71</v>
      </c>
      <c r="AY283" s="342" t="s">
        <v>138</v>
      </c>
    </row>
    <row r="284" spans="2:51" s="317" customFormat="1" ht="13.5">
      <c r="B284" s="316"/>
      <c r="D284" s="318" t="s">
        <v>148</v>
      </c>
      <c r="E284" s="319" t="s">
        <v>5</v>
      </c>
      <c r="F284" s="320" t="s">
        <v>217</v>
      </c>
      <c r="H284" s="321">
        <v>91.622</v>
      </c>
      <c r="L284" s="316"/>
      <c r="M284" s="322"/>
      <c r="N284" s="323"/>
      <c r="O284" s="323"/>
      <c r="P284" s="323"/>
      <c r="Q284" s="323"/>
      <c r="R284" s="323"/>
      <c r="S284" s="323"/>
      <c r="T284" s="324"/>
      <c r="AT284" s="319" t="s">
        <v>148</v>
      </c>
      <c r="AU284" s="319" t="s">
        <v>81</v>
      </c>
      <c r="AV284" s="317" t="s">
        <v>81</v>
      </c>
      <c r="AW284" s="317" t="s">
        <v>34</v>
      </c>
      <c r="AX284" s="317" t="s">
        <v>71</v>
      </c>
      <c r="AY284" s="319" t="s">
        <v>138</v>
      </c>
    </row>
    <row r="285" spans="2:51" s="317" customFormat="1" ht="13.5">
      <c r="B285" s="316"/>
      <c r="D285" s="318" t="s">
        <v>148</v>
      </c>
      <c r="E285" s="319" t="s">
        <v>5</v>
      </c>
      <c r="F285" s="320" t="s">
        <v>218</v>
      </c>
      <c r="H285" s="321">
        <v>2.564</v>
      </c>
      <c r="L285" s="316"/>
      <c r="M285" s="322"/>
      <c r="N285" s="323"/>
      <c r="O285" s="323"/>
      <c r="P285" s="323"/>
      <c r="Q285" s="323"/>
      <c r="R285" s="323"/>
      <c r="S285" s="323"/>
      <c r="T285" s="324"/>
      <c r="AT285" s="319" t="s">
        <v>148</v>
      </c>
      <c r="AU285" s="319" t="s">
        <v>81</v>
      </c>
      <c r="AV285" s="317" t="s">
        <v>81</v>
      </c>
      <c r="AW285" s="317" t="s">
        <v>34</v>
      </c>
      <c r="AX285" s="317" t="s">
        <v>71</v>
      </c>
      <c r="AY285" s="319" t="s">
        <v>138</v>
      </c>
    </row>
    <row r="286" spans="2:51" s="317" customFormat="1" ht="13.5">
      <c r="B286" s="316"/>
      <c r="D286" s="318" t="s">
        <v>148</v>
      </c>
      <c r="E286" s="319" t="s">
        <v>5</v>
      </c>
      <c r="F286" s="320" t="s">
        <v>219</v>
      </c>
      <c r="H286" s="321">
        <v>2.519</v>
      </c>
      <c r="L286" s="316"/>
      <c r="M286" s="322"/>
      <c r="N286" s="323"/>
      <c r="O286" s="323"/>
      <c r="P286" s="323"/>
      <c r="Q286" s="323"/>
      <c r="R286" s="323"/>
      <c r="S286" s="323"/>
      <c r="T286" s="324"/>
      <c r="AT286" s="319" t="s">
        <v>148</v>
      </c>
      <c r="AU286" s="319" t="s">
        <v>81</v>
      </c>
      <c r="AV286" s="317" t="s">
        <v>81</v>
      </c>
      <c r="AW286" s="317" t="s">
        <v>34</v>
      </c>
      <c r="AX286" s="317" t="s">
        <v>71</v>
      </c>
      <c r="AY286" s="319" t="s">
        <v>138</v>
      </c>
    </row>
    <row r="287" spans="2:51" s="317" customFormat="1" ht="13.5">
      <c r="B287" s="316"/>
      <c r="D287" s="318" t="s">
        <v>148</v>
      </c>
      <c r="E287" s="319" t="s">
        <v>5</v>
      </c>
      <c r="F287" s="320" t="s">
        <v>220</v>
      </c>
      <c r="H287" s="321">
        <v>0.333</v>
      </c>
      <c r="L287" s="316"/>
      <c r="M287" s="322"/>
      <c r="N287" s="323"/>
      <c r="O287" s="323"/>
      <c r="P287" s="323"/>
      <c r="Q287" s="323"/>
      <c r="R287" s="323"/>
      <c r="S287" s="323"/>
      <c r="T287" s="324"/>
      <c r="AT287" s="319" t="s">
        <v>148</v>
      </c>
      <c r="AU287" s="319" t="s">
        <v>81</v>
      </c>
      <c r="AV287" s="317" t="s">
        <v>81</v>
      </c>
      <c r="AW287" s="317" t="s">
        <v>34</v>
      </c>
      <c r="AX287" s="317" t="s">
        <v>71</v>
      </c>
      <c r="AY287" s="319" t="s">
        <v>138</v>
      </c>
    </row>
    <row r="288" spans="2:51" s="317" customFormat="1" ht="13.5">
      <c r="B288" s="316"/>
      <c r="D288" s="318" t="s">
        <v>148</v>
      </c>
      <c r="E288" s="319" t="s">
        <v>5</v>
      </c>
      <c r="F288" s="320" t="s">
        <v>221</v>
      </c>
      <c r="H288" s="321">
        <v>0.334</v>
      </c>
      <c r="L288" s="316"/>
      <c r="M288" s="322"/>
      <c r="N288" s="323"/>
      <c r="O288" s="323"/>
      <c r="P288" s="323"/>
      <c r="Q288" s="323"/>
      <c r="R288" s="323"/>
      <c r="S288" s="323"/>
      <c r="T288" s="324"/>
      <c r="AT288" s="319" t="s">
        <v>148</v>
      </c>
      <c r="AU288" s="319" t="s">
        <v>81</v>
      </c>
      <c r="AV288" s="317" t="s">
        <v>81</v>
      </c>
      <c r="AW288" s="317" t="s">
        <v>34</v>
      </c>
      <c r="AX288" s="317" t="s">
        <v>71</v>
      </c>
      <c r="AY288" s="319" t="s">
        <v>138</v>
      </c>
    </row>
    <row r="289" spans="2:51" s="317" customFormat="1" ht="13.5">
      <c r="B289" s="316"/>
      <c r="D289" s="318" t="s">
        <v>148</v>
      </c>
      <c r="E289" s="319" t="s">
        <v>5</v>
      </c>
      <c r="F289" s="320" t="s">
        <v>287</v>
      </c>
      <c r="H289" s="321">
        <v>-1.957</v>
      </c>
      <c r="L289" s="316"/>
      <c r="M289" s="322"/>
      <c r="N289" s="323"/>
      <c r="O289" s="323"/>
      <c r="P289" s="323"/>
      <c r="Q289" s="323"/>
      <c r="R289" s="323"/>
      <c r="S289" s="323"/>
      <c r="T289" s="324"/>
      <c r="AT289" s="319" t="s">
        <v>148</v>
      </c>
      <c r="AU289" s="319" t="s">
        <v>81</v>
      </c>
      <c r="AV289" s="317" t="s">
        <v>81</v>
      </c>
      <c r="AW289" s="317" t="s">
        <v>34</v>
      </c>
      <c r="AX289" s="317" t="s">
        <v>71</v>
      </c>
      <c r="AY289" s="319" t="s">
        <v>138</v>
      </c>
    </row>
    <row r="290" spans="2:51" s="317" customFormat="1" ht="13.5">
      <c r="B290" s="316"/>
      <c r="D290" s="318" t="s">
        <v>148</v>
      </c>
      <c r="E290" s="319" t="s">
        <v>5</v>
      </c>
      <c r="F290" s="320" t="s">
        <v>223</v>
      </c>
      <c r="H290" s="321">
        <v>-4.032</v>
      </c>
      <c r="L290" s="316"/>
      <c r="M290" s="322"/>
      <c r="N290" s="323"/>
      <c r="O290" s="323"/>
      <c r="P290" s="323"/>
      <c r="Q290" s="323"/>
      <c r="R290" s="323"/>
      <c r="S290" s="323"/>
      <c r="T290" s="324"/>
      <c r="AT290" s="319" t="s">
        <v>148</v>
      </c>
      <c r="AU290" s="319" t="s">
        <v>81</v>
      </c>
      <c r="AV290" s="317" t="s">
        <v>81</v>
      </c>
      <c r="AW290" s="317" t="s">
        <v>34</v>
      </c>
      <c r="AX290" s="317" t="s">
        <v>71</v>
      </c>
      <c r="AY290" s="319" t="s">
        <v>138</v>
      </c>
    </row>
    <row r="291" spans="2:51" s="317" customFormat="1" ht="13.5">
      <c r="B291" s="316"/>
      <c r="D291" s="318" t="s">
        <v>148</v>
      </c>
      <c r="E291" s="319" t="s">
        <v>5</v>
      </c>
      <c r="F291" s="320" t="s">
        <v>224</v>
      </c>
      <c r="H291" s="321">
        <v>-3.581</v>
      </c>
      <c r="L291" s="316"/>
      <c r="M291" s="322"/>
      <c r="N291" s="323"/>
      <c r="O291" s="323"/>
      <c r="P291" s="323"/>
      <c r="Q291" s="323"/>
      <c r="R291" s="323"/>
      <c r="S291" s="323"/>
      <c r="T291" s="324"/>
      <c r="AT291" s="319" t="s">
        <v>148</v>
      </c>
      <c r="AU291" s="319" t="s">
        <v>81</v>
      </c>
      <c r="AV291" s="317" t="s">
        <v>81</v>
      </c>
      <c r="AW291" s="317" t="s">
        <v>34</v>
      </c>
      <c r="AX291" s="317" t="s">
        <v>71</v>
      </c>
      <c r="AY291" s="319" t="s">
        <v>138</v>
      </c>
    </row>
    <row r="292" spans="2:51" s="317" customFormat="1" ht="13.5">
      <c r="B292" s="316"/>
      <c r="D292" s="318" t="s">
        <v>148</v>
      </c>
      <c r="E292" s="319" t="s">
        <v>5</v>
      </c>
      <c r="F292" s="320" t="s">
        <v>225</v>
      </c>
      <c r="H292" s="321">
        <v>-3.578</v>
      </c>
      <c r="L292" s="316"/>
      <c r="M292" s="322"/>
      <c r="N292" s="323"/>
      <c r="O292" s="323"/>
      <c r="P292" s="323"/>
      <c r="Q292" s="323"/>
      <c r="R292" s="323"/>
      <c r="S292" s="323"/>
      <c r="T292" s="324"/>
      <c r="AT292" s="319" t="s">
        <v>148</v>
      </c>
      <c r="AU292" s="319" t="s">
        <v>81</v>
      </c>
      <c r="AV292" s="317" t="s">
        <v>81</v>
      </c>
      <c r="AW292" s="317" t="s">
        <v>34</v>
      </c>
      <c r="AX292" s="317" t="s">
        <v>71</v>
      </c>
      <c r="AY292" s="319" t="s">
        <v>138</v>
      </c>
    </row>
    <row r="293" spans="2:51" s="347" customFormat="1" ht="13.5">
      <c r="B293" s="346"/>
      <c r="D293" s="318" t="s">
        <v>148</v>
      </c>
      <c r="E293" s="348" t="s">
        <v>5</v>
      </c>
      <c r="F293" s="349" t="s">
        <v>180</v>
      </c>
      <c r="H293" s="350">
        <v>84.224</v>
      </c>
      <c r="L293" s="346"/>
      <c r="M293" s="351"/>
      <c r="N293" s="352"/>
      <c r="O293" s="352"/>
      <c r="P293" s="352"/>
      <c r="Q293" s="352"/>
      <c r="R293" s="352"/>
      <c r="S293" s="352"/>
      <c r="T293" s="353"/>
      <c r="AT293" s="348" t="s">
        <v>148</v>
      </c>
      <c r="AU293" s="348" t="s">
        <v>81</v>
      </c>
      <c r="AV293" s="347" t="s">
        <v>139</v>
      </c>
      <c r="AW293" s="347" t="s">
        <v>34</v>
      </c>
      <c r="AX293" s="347" t="s">
        <v>71</v>
      </c>
      <c r="AY293" s="348" t="s">
        <v>138</v>
      </c>
    </row>
    <row r="294" spans="2:51" s="339" customFormat="1" ht="13.5">
      <c r="B294" s="338"/>
      <c r="D294" s="318" t="s">
        <v>148</v>
      </c>
      <c r="E294" s="340" t="s">
        <v>5</v>
      </c>
      <c r="F294" s="341" t="s">
        <v>183</v>
      </c>
      <c r="H294" s="342" t="s">
        <v>5</v>
      </c>
      <c r="L294" s="338"/>
      <c r="M294" s="343"/>
      <c r="N294" s="344"/>
      <c r="O294" s="344"/>
      <c r="P294" s="344"/>
      <c r="Q294" s="344"/>
      <c r="R294" s="344"/>
      <c r="S294" s="344"/>
      <c r="T294" s="345"/>
      <c r="AT294" s="342" t="s">
        <v>148</v>
      </c>
      <c r="AU294" s="342" t="s">
        <v>81</v>
      </c>
      <c r="AV294" s="339" t="s">
        <v>79</v>
      </c>
      <c r="AW294" s="339" t="s">
        <v>34</v>
      </c>
      <c r="AX294" s="339" t="s">
        <v>71</v>
      </c>
      <c r="AY294" s="342" t="s">
        <v>138</v>
      </c>
    </row>
    <row r="295" spans="2:51" s="317" customFormat="1" ht="13.5">
      <c r="B295" s="316"/>
      <c r="D295" s="318" t="s">
        <v>148</v>
      </c>
      <c r="E295" s="319" t="s">
        <v>5</v>
      </c>
      <c r="F295" s="320" t="s">
        <v>226</v>
      </c>
      <c r="H295" s="321">
        <v>70.65</v>
      </c>
      <c r="L295" s="316"/>
      <c r="M295" s="322"/>
      <c r="N295" s="323"/>
      <c r="O295" s="323"/>
      <c r="P295" s="323"/>
      <c r="Q295" s="323"/>
      <c r="R295" s="323"/>
      <c r="S295" s="323"/>
      <c r="T295" s="324"/>
      <c r="AT295" s="319" t="s">
        <v>148</v>
      </c>
      <c r="AU295" s="319" t="s">
        <v>81</v>
      </c>
      <c r="AV295" s="317" t="s">
        <v>81</v>
      </c>
      <c r="AW295" s="317" t="s">
        <v>34</v>
      </c>
      <c r="AX295" s="317" t="s">
        <v>71</v>
      </c>
      <c r="AY295" s="319" t="s">
        <v>138</v>
      </c>
    </row>
    <row r="296" spans="2:51" s="317" customFormat="1" ht="13.5">
      <c r="B296" s="316"/>
      <c r="D296" s="318" t="s">
        <v>148</v>
      </c>
      <c r="E296" s="319" t="s">
        <v>5</v>
      </c>
      <c r="F296" s="320" t="s">
        <v>227</v>
      </c>
      <c r="H296" s="321">
        <v>59.446</v>
      </c>
      <c r="L296" s="316"/>
      <c r="M296" s="322"/>
      <c r="N296" s="323"/>
      <c r="O296" s="323"/>
      <c r="P296" s="323"/>
      <c r="Q296" s="323"/>
      <c r="R296" s="323"/>
      <c r="S296" s="323"/>
      <c r="T296" s="324"/>
      <c r="AT296" s="319" t="s">
        <v>148</v>
      </c>
      <c r="AU296" s="319" t="s">
        <v>81</v>
      </c>
      <c r="AV296" s="317" t="s">
        <v>81</v>
      </c>
      <c r="AW296" s="317" t="s">
        <v>34</v>
      </c>
      <c r="AX296" s="317" t="s">
        <v>71</v>
      </c>
      <c r="AY296" s="319" t="s">
        <v>138</v>
      </c>
    </row>
    <row r="297" spans="2:51" s="317" customFormat="1" ht="13.5">
      <c r="B297" s="316"/>
      <c r="D297" s="318" t="s">
        <v>148</v>
      </c>
      <c r="E297" s="319" t="s">
        <v>5</v>
      </c>
      <c r="F297" s="320" t="s">
        <v>228</v>
      </c>
      <c r="H297" s="321">
        <v>3.394</v>
      </c>
      <c r="L297" s="316"/>
      <c r="M297" s="322"/>
      <c r="N297" s="323"/>
      <c r="O297" s="323"/>
      <c r="P297" s="323"/>
      <c r="Q297" s="323"/>
      <c r="R297" s="323"/>
      <c r="S297" s="323"/>
      <c r="T297" s="324"/>
      <c r="AT297" s="319" t="s">
        <v>148</v>
      </c>
      <c r="AU297" s="319" t="s">
        <v>81</v>
      </c>
      <c r="AV297" s="317" t="s">
        <v>81</v>
      </c>
      <c r="AW297" s="317" t="s">
        <v>34</v>
      </c>
      <c r="AX297" s="317" t="s">
        <v>71</v>
      </c>
      <c r="AY297" s="319" t="s">
        <v>138</v>
      </c>
    </row>
    <row r="298" spans="2:51" s="317" customFormat="1" ht="13.5">
      <c r="B298" s="316"/>
      <c r="D298" s="318" t="s">
        <v>148</v>
      </c>
      <c r="E298" s="319" t="s">
        <v>5</v>
      </c>
      <c r="F298" s="320" t="s">
        <v>229</v>
      </c>
      <c r="H298" s="321">
        <v>2.741</v>
      </c>
      <c r="L298" s="316"/>
      <c r="M298" s="322"/>
      <c r="N298" s="323"/>
      <c r="O298" s="323"/>
      <c r="P298" s="323"/>
      <c r="Q298" s="323"/>
      <c r="R298" s="323"/>
      <c r="S298" s="323"/>
      <c r="T298" s="324"/>
      <c r="AT298" s="319" t="s">
        <v>148</v>
      </c>
      <c r="AU298" s="319" t="s">
        <v>81</v>
      </c>
      <c r="AV298" s="317" t="s">
        <v>81</v>
      </c>
      <c r="AW298" s="317" t="s">
        <v>34</v>
      </c>
      <c r="AX298" s="317" t="s">
        <v>71</v>
      </c>
      <c r="AY298" s="319" t="s">
        <v>138</v>
      </c>
    </row>
    <row r="299" spans="2:51" s="317" customFormat="1" ht="13.5">
      <c r="B299" s="316"/>
      <c r="D299" s="318" t="s">
        <v>148</v>
      </c>
      <c r="E299" s="319" t="s">
        <v>5</v>
      </c>
      <c r="F299" s="320" t="s">
        <v>230</v>
      </c>
      <c r="H299" s="321">
        <v>0.44</v>
      </c>
      <c r="L299" s="316"/>
      <c r="M299" s="322"/>
      <c r="N299" s="323"/>
      <c r="O299" s="323"/>
      <c r="P299" s="323"/>
      <c r="Q299" s="323"/>
      <c r="R299" s="323"/>
      <c r="S299" s="323"/>
      <c r="T299" s="324"/>
      <c r="AT299" s="319" t="s">
        <v>148</v>
      </c>
      <c r="AU299" s="319" t="s">
        <v>81</v>
      </c>
      <c r="AV299" s="317" t="s">
        <v>81</v>
      </c>
      <c r="AW299" s="317" t="s">
        <v>34</v>
      </c>
      <c r="AX299" s="317" t="s">
        <v>71</v>
      </c>
      <c r="AY299" s="319" t="s">
        <v>138</v>
      </c>
    </row>
    <row r="300" spans="2:51" s="317" customFormat="1" ht="13.5">
      <c r="B300" s="316"/>
      <c r="D300" s="318" t="s">
        <v>148</v>
      </c>
      <c r="E300" s="319" t="s">
        <v>5</v>
      </c>
      <c r="F300" s="320" t="s">
        <v>231</v>
      </c>
      <c r="H300" s="321">
        <v>1.02</v>
      </c>
      <c r="L300" s="316"/>
      <c r="M300" s="322"/>
      <c r="N300" s="323"/>
      <c r="O300" s="323"/>
      <c r="P300" s="323"/>
      <c r="Q300" s="323"/>
      <c r="R300" s="323"/>
      <c r="S300" s="323"/>
      <c r="T300" s="324"/>
      <c r="AT300" s="319" t="s">
        <v>148</v>
      </c>
      <c r="AU300" s="319" t="s">
        <v>81</v>
      </c>
      <c r="AV300" s="317" t="s">
        <v>81</v>
      </c>
      <c r="AW300" s="317" t="s">
        <v>34</v>
      </c>
      <c r="AX300" s="317" t="s">
        <v>71</v>
      </c>
      <c r="AY300" s="319" t="s">
        <v>138</v>
      </c>
    </row>
    <row r="301" spans="2:51" s="317" customFormat="1" ht="13.5">
      <c r="B301" s="316"/>
      <c r="D301" s="318" t="s">
        <v>148</v>
      </c>
      <c r="E301" s="319" t="s">
        <v>5</v>
      </c>
      <c r="F301" s="320" t="s">
        <v>232</v>
      </c>
      <c r="H301" s="321">
        <v>0.935</v>
      </c>
      <c r="L301" s="316"/>
      <c r="M301" s="322"/>
      <c r="N301" s="323"/>
      <c r="O301" s="323"/>
      <c r="P301" s="323"/>
      <c r="Q301" s="323"/>
      <c r="R301" s="323"/>
      <c r="S301" s="323"/>
      <c r="T301" s="324"/>
      <c r="AT301" s="319" t="s">
        <v>148</v>
      </c>
      <c r="AU301" s="319" t="s">
        <v>81</v>
      </c>
      <c r="AV301" s="317" t="s">
        <v>81</v>
      </c>
      <c r="AW301" s="317" t="s">
        <v>34</v>
      </c>
      <c r="AX301" s="317" t="s">
        <v>71</v>
      </c>
      <c r="AY301" s="319" t="s">
        <v>138</v>
      </c>
    </row>
    <row r="302" spans="2:51" s="317" customFormat="1" ht="13.5">
      <c r="B302" s="316"/>
      <c r="D302" s="318" t="s">
        <v>148</v>
      </c>
      <c r="E302" s="319" t="s">
        <v>5</v>
      </c>
      <c r="F302" s="320" t="s">
        <v>233</v>
      </c>
      <c r="H302" s="321">
        <v>2.318</v>
      </c>
      <c r="L302" s="316"/>
      <c r="M302" s="322"/>
      <c r="N302" s="323"/>
      <c r="O302" s="323"/>
      <c r="P302" s="323"/>
      <c r="Q302" s="323"/>
      <c r="R302" s="323"/>
      <c r="S302" s="323"/>
      <c r="T302" s="324"/>
      <c r="AT302" s="319" t="s">
        <v>148</v>
      </c>
      <c r="AU302" s="319" t="s">
        <v>81</v>
      </c>
      <c r="AV302" s="317" t="s">
        <v>81</v>
      </c>
      <c r="AW302" s="317" t="s">
        <v>34</v>
      </c>
      <c r="AX302" s="317" t="s">
        <v>71</v>
      </c>
      <c r="AY302" s="319" t="s">
        <v>138</v>
      </c>
    </row>
    <row r="303" spans="2:51" s="317" customFormat="1" ht="13.5">
      <c r="B303" s="316"/>
      <c r="D303" s="318" t="s">
        <v>148</v>
      </c>
      <c r="E303" s="319" t="s">
        <v>5</v>
      </c>
      <c r="F303" s="320" t="s">
        <v>234</v>
      </c>
      <c r="H303" s="321">
        <v>2.657</v>
      </c>
      <c r="L303" s="316"/>
      <c r="M303" s="322"/>
      <c r="N303" s="323"/>
      <c r="O303" s="323"/>
      <c r="P303" s="323"/>
      <c r="Q303" s="323"/>
      <c r="R303" s="323"/>
      <c r="S303" s="323"/>
      <c r="T303" s="324"/>
      <c r="AT303" s="319" t="s">
        <v>148</v>
      </c>
      <c r="AU303" s="319" t="s">
        <v>81</v>
      </c>
      <c r="AV303" s="317" t="s">
        <v>81</v>
      </c>
      <c r="AW303" s="317" t="s">
        <v>34</v>
      </c>
      <c r="AX303" s="317" t="s">
        <v>71</v>
      </c>
      <c r="AY303" s="319" t="s">
        <v>138</v>
      </c>
    </row>
    <row r="304" spans="2:51" s="317" customFormat="1" ht="13.5">
      <c r="B304" s="316"/>
      <c r="D304" s="318" t="s">
        <v>148</v>
      </c>
      <c r="E304" s="319" t="s">
        <v>5</v>
      </c>
      <c r="F304" s="320" t="s">
        <v>235</v>
      </c>
      <c r="H304" s="321">
        <v>4.347</v>
      </c>
      <c r="L304" s="316"/>
      <c r="M304" s="322"/>
      <c r="N304" s="323"/>
      <c r="O304" s="323"/>
      <c r="P304" s="323"/>
      <c r="Q304" s="323"/>
      <c r="R304" s="323"/>
      <c r="S304" s="323"/>
      <c r="T304" s="324"/>
      <c r="AT304" s="319" t="s">
        <v>148</v>
      </c>
      <c r="AU304" s="319" t="s">
        <v>81</v>
      </c>
      <c r="AV304" s="317" t="s">
        <v>81</v>
      </c>
      <c r="AW304" s="317" t="s">
        <v>34</v>
      </c>
      <c r="AX304" s="317" t="s">
        <v>71</v>
      </c>
      <c r="AY304" s="319" t="s">
        <v>138</v>
      </c>
    </row>
    <row r="305" spans="2:51" s="317" customFormat="1" ht="13.5">
      <c r="B305" s="316"/>
      <c r="D305" s="318" t="s">
        <v>148</v>
      </c>
      <c r="E305" s="319" t="s">
        <v>5</v>
      </c>
      <c r="F305" s="320" t="s">
        <v>236</v>
      </c>
      <c r="H305" s="321">
        <v>0.462</v>
      </c>
      <c r="L305" s="316"/>
      <c r="M305" s="322"/>
      <c r="N305" s="323"/>
      <c r="O305" s="323"/>
      <c r="P305" s="323"/>
      <c r="Q305" s="323"/>
      <c r="R305" s="323"/>
      <c r="S305" s="323"/>
      <c r="T305" s="324"/>
      <c r="AT305" s="319" t="s">
        <v>148</v>
      </c>
      <c r="AU305" s="319" t="s">
        <v>81</v>
      </c>
      <c r="AV305" s="317" t="s">
        <v>81</v>
      </c>
      <c r="AW305" s="317" t="s">
        <v>34</v>
      </c>
      <c r="AX305" s="317" t="s">
        <v>71</v>
      </c>
      <c r="AY305" s="319" t="s">
        <v>138</v>
      </c>
    </row>
    <row r="306" spans="2:51" s="317" customFormat="1" ht="13.5">
      <c r="B306" s="316"/>
      <c r="D306" s="318" t="s">
        <v>148</v>
      </c>
      <c r="E306" s="319" t="s">
        <v>5</v>
      </c>
      <c r="F306" s="320" t="s">
        <v>237</v>
      </c>
      <c r="H306" s="321">
        <v>0.464</v>
      </c>
      <c r="L306" s="316"/>
      <c r="M306" s="322"/>
      <c r="N306" s="323"/>
      <c r="O306" s="323"/>
      <c r="P306" s="323"/>
      <c r="Q306" s="323"/>
      <c r="R306" s="323"/>
      <c r="S306" s="323"/>
      <c r="T306" s="324"/>
      <c r="AT306" s="319" t="s">
        <v>148</v>
      </c>
      <c r="AU306" s="319" t="s">
        <v>81</v>
      </c>
      <c r="AV306" s="317" t="s">
        <v>81</v>
      </c>
      <c r="AW306" s="317" t="s">
        <v>34</v>
      </c>
      <c r="AX306" s="317" t="s">
        <v>71</v>
      </c>
      <c r="AY306" s="319" t="s">
        <v>138</v>
      </c>
    </row>
    <row r="307" spans="2:51" s="317" customFormat="1" ht="13.5">
      <c r="B307" s="316"/>
      <c r="D307" s="318" t="s">
        <v>148</v>
      </c>
      <c r="E307" s="319" t="s">
        <v>5</v>
      </c>
      <c r="F307" s="320" t="s">
        <v>238</v>
      </c>
      <c r="H307" s="321">
        <v>0.456</v>
      </c>
      <c r="L307" s="316"/>
      <c r="M307" s="322"/>
      <c r="N307" s="323"/>
      <c r="O307" s="323"/>
      <c r="P307" s="323"/>
      <c r="Q307" s="323"/>
      <c r="R307" s="323"/>
      <c r="S307" s="323"/>
      <c r="T307" s="324"/>
      <c r="AT307" s="319" t="s">
        <v>148</v>
      </c>
      <c r="AU307" s="319" t="s">
        <v>81</v>
      </c>
      <c r="AV307" s="317" t="s">
        <v>81</v>
      </c>
      <c r="AW307" s="317" t="s">
        <v>34</v>
      </c>
      <c r="AX307" s="317" t="s">
        <v>71</v>
      </c>
      <c r="AY307" s="319" t="s">
        <v>138</v>
      </c>
    </row>
    <row r="308" spans="2:51" s="317" customFormat="1" ht="13.5">
      <c r="B308" s="316"/>
      <c r="D308" s="318" t="s">
        <v>148</v>
      </c>
      <c r="E308" s="319" t="s">
        <v>5</v>
      </c>
      <c r="F308" s="320" t="s">
        <v>239</v>
      </c>
      <c r="H308" s="321">
        <v>-3.654</v>
      </c>
      <c r="L308" s="316"/>
      <c r="M308" s="322"/>
      <c r="N308" s="323"/>
      <c r="O308" s="323"/>
      <c r="P308" s="323"/>
      <c r="Q308" s="323"/>
      <c r="R308" s="323"/>
      <c r="S308" s="323"/>
      <c r="T308" s="324"/>
      <c r="AT308" s="319" t="s">
        <v>148</v>
      </c>
      <c r="AU308" s="319" t="s">
        <v>81</v>
      </c>
      <c r="AV308" s="317" t="s">
        <v>81</v>
      </c>
      <c r="AW308" s="317" t="s">
        <v>34</v>
      </c>
      <c r="AX308" s="317" t="s">
        <v>71</v>
      </c>
      <c r="AY308" s="319" t="s">
        <v>138</v>
      </c>
    </row>
    <row r="309" spans="2:51" s="317" customFormat="1" ht="13.5">
      <c r="B309" s="316"/>
      <c r="D309" s="318" t="s">
        <v>148</v>
      </c>
      <c r="E309" s="319" t="s">
        <v>5</v>
      </c>
      <c r="F309" s="320" t="s">
        <v>240</v>
      </c>
      <c r="H309" s="321">
        <v>-3.564</v>
      </c>
      <c r="L309" s="316"/>
      <c r="M309" s="322"/>
      <c r="N309" s="323"/>
      <c r="O309" s="323"/>
      <c r="P309" s="323"/>
      <c r="Q309" s="323"/>
      <c r="R309" s="323"/>
      <c r="S309" s="323"/>
      <c r="T309" s="324"/>
      <c r="AT309" s="319" t="s">
        <v>148</v>
      </c>
      <c r="AU309" s="319" t="s">
        <v>81</v>
      </c>
      <c r="AV309" s="317" t="s">
        <v>81</v>
      </c>
      <c r="AW309" s="317" t="s">
        <v>34</v>
      </c>
      <c r="AX309" s="317" t="s">
        <v>71</v>
      </c>
      <c r="AY309" s="319" t="s">
        <v>138</v>
      </c>
    </row>
    <row r="310" spans="2:51" s="317" customFormat="1" ht="13.5">
      <c r="B310" s="316"/>
      <c r="D310" s="318" t="s">
        <v>148</v>
      </c>
      <c r="E310" s="319" t="s">
        <v>5</v>
      </c>
      <c r="F310" s="320" t="s">
        <v>241</v>
      </c>
      <c r="H310" s="321">
        <v>-3.593</v>
      </c>
      <c r="L310" s="316"/>
      <c r="M310" s="322"/>
      <c r="N310" s="323"/>
      <c r="O310" s="323"/>
      <c r="P310" s="323"/>
      <c r="Q310" s="323"/>
      <c r="R310" s="323"/>
      <c r="S310" s="323"/>
      <c r="T310" s="324"/>
      <c r="AT310" s="319" t="s">
        <v>148</v>
      </c>
      <c r="AU310" s="319" t="s">
        <v>81</v>
      </c>
      <c r="AV310" s="317" t="s">
        <v>81</v>
      </c>
      <c r="AW310" s="317" t="s">
        <v>34</v>
      </c>
      <c r="AX310" s="317" t="s">
        <v>71</v>
      </c>
      <c r="AY310" s="319" t="s">
        <v>138</v>
      </c>
    </row>
    <row r="311" spans="2:51" s="317" customFormat="1" ht="13.5">
      <c r="B311" s="316"/>
      <c r="D311" s="318" t="s">
        <v>148</v>
      </c>
      <c r="E311" s="319" t="s">
        <v>5</v>
      </c>
      <c r="F311" s="320" t="s">
        <v>242</v>
      </c>
      <c r="H311" s="321">
        <v>-3.647</v>
      </c>
      <c r="L311" s="316"/>
      <c r="M311" s="322"/>
      <c r="N311" s="323"/>
      <c r="O311" s="323"/>
      <c r="P311" s="323"/>
      <c r="Q311" s="323"/>
      <c r="R311" s="323"/>
      <c r="S311" s="323"/>
      <c r="T311" s="324"/>
      <c r="AT311" s="319" t="s">
        <v>148</v>
      </c>
      <c r="AU311" s="319" t="s">
        <v>81</v>
      </c>
      <c r="AV311" s="317" t="s">
        <v>81</v>
      </c>
      <c r="AW311" s="317" t="s">
        <v>34</v>
      </c>
      <c r="AX311" s="317" t="s">
        <v>71</v>
      </c>
      <c r="AY311" s="319" t="s">
        <v>138</v>
      </c>
    </row>
    <row r="312" spans="2:51" s="317" customFormat="1" ht="13.5">
      <c r="B312" s="316"/>
      <c r="D312" s="318" t="s">
        <v>148</v>
      </c>
      <c r="E312" s="319" t="s">
        <v>5</v>
      </c>
      <c r="F312" s="320" t="s">
        <v>215</v>
      </c>
      <c r="H312" s="321">
        <v>-1.8</v>
      </c>
      <c r="L312" s="316"/>
      <c r="M312" s="322"/>
      <c r="N312" s="323"/>
      <c r="O312" s="323"/>
      <c r="P312" s="323"/>
      <c r="Q312" s="323"/>
      <c r="R312" s="323"/>
      <c r="S312" s="323"/>
      <c r="T312" s="324"/>
      <c r="AT312" s="319" t="s">
        <v>148</v>
      </c>
      <c r="AU312" s="319" t="s">
        <v>81</v>
      </c>
      <c r="AV312" s="317" t="s">
        <v>81</v>
      </c>
      <c r="AW312" s="317" t="s">
        <v>34</v>
      </c>
      <c r="AX312" s="317" t="s">
        <v>71</v>
      </c>
      <c r="AY312" s="319" t="s">
        <v>138</v>
      </c>
    </row>
    <row r="313" spans="2:51" s="317" customFormat="1" ht="13.5">
      <c r="B313" s="316"/>
      <c r="D313" s="318" t="s">
        <v>148</v>
      </c>
      <c r="E313" s="319" t="s">
        <v>5</v>
      </c>
      <c r="F313" s="320" t="s">
        <v>243</v>
      </c>
      <c r="H313" s="321">
        <v>-0.93</v>
      </c>
      <c r="L313" s="316"/>
      <c r="M313" s="322"/>
      <c r="N313" s="323"/>
      <c r="O313" s="323"/>
      <c r="P313" s="323"/>
      <c r="Q313" s="323"/>
      <c r="R313" s="323"/>
      <c r="S313" s="323"/>
      <c r="T313" s="324"/>
      <c r="AT313" s="319" t="s">
        <v>148</v>
      </c>
      <c r="AU313" s="319" t="s">
        <v>81</v>
      </c>
      <c r="AV313" s="317" t="s">
        <v>81</v>
      </c>
      <c r="AW313" s="317" t="s">
        <v>34</v>
      </c>
      <c r="AX313" s="317" t="s">
        <v>71</v>
      </c>
      <c r="AY313" s="319" t="s">
        <v>138</v>
      </c>
    </row>
    <row r="314" spans="2:51" s="347" customFormat="1" ht="13.5">
      <c r="B314" s="346"/>
      <c r="D314" s="318" t="s">
        <v>148</v>
      </c>
      <c r="E314" s="348" t="s">
        <v>5</v>
      </c>
      <c r="F314" s="349" t="s">
        <v>180</v>
      </c>
      <c r="H314" s="350">
        <v>132.142</v>
      </c>
      <c r="L314" s="346"/>
      <c r="M314" s="351"/>
      <c r="N314" s="352"/>
      <c r="O314" s="352"/>
      <c r="P314" s="352"/>
      <c r="Q314" s="352"/>
      <c r="R314" s="352"/>
      <c r="S314" s="352"/>
      <c r="T314" s="353"/>
      <c r="AT314" s="348" t="s">
        <v>148</v>
      </c>
      <c r="AU314" s="348" t="s">
        <v>81</v>
      </c>
      <c r="AV314" s="347" t="s">
        <v>139</v>
      </c>
      <c r="AW314" s="347" t="s">
        <v>34</v>
      </c>
      <c r="AX314" s="347" t="s">
        <v>71</v>
      </c>
      <c r="AY314" s="348" t="s">
        <v>138</v>
      </c>
    </row>
    <row r="315" spans="2:51" s="339" customFormat="1" ht="13.5">
      <c r="B315" s="338"/>
      <c r="D315" s="318" t="s">
        <v>148</v>
      </c>
      <c r="E315" s="340" t="s">
        <v>5</v>
      </c>
      <c r="F315" s="341" t="s">
        <v>186</v>
      </c>
      <c r="H315" s="342" t="s">
        <v>5</v>
      </c>
      <c r="L315" s="338"/>
      <c r="M315" s="343"/>
      <c r="N315" s="344"/>
      <c r="O315" s="344"/>
      <c r="P315" s="344"/>
      <c r="Q315" s="344"/>
      <c r="R315" s="344"/>
      <c r="S315" s="344"/>
      <c r="T315" s="345"/>
      <c r="AT315" s="342" t="s">
        <v>148</v>
      </c>
      <c r="AU315" s="342" t="s">
        <v>81</v>
      </c>
      <c r="AV315" s="339" t="s">
        <v>79</v>
      </c>
      <c r="AW315" s="339" t="s">
        <v>34</v>
      </c>
      <c r="AX315" s="339" t="s">
        <v>71</v>
      </c>
      <c r="AY315" s="342" t="s">
        <v>138</v>
      </c>
    </row>
    <row r="316" spans="2:51" s="317" customFormat="1" ht="13.5">
      <c r="B316" s="316"/>
      <c r="D316" s="318" t="s">
        <v>148</v>
      </c>
      <c r="E316" s="319" t="s">
        <v>5</v>
      </c>
      <c r="F316" s="320" t="s">
        <v>244</v>
      </c>
      <c r="H316" s="321">
        <v>116.522</v>
      </c>
      <c r="L316" s="316"/>
      <c r="M316" s="322"/>
      <c r="N316" s="323"/>
      <c r="O316" s="323"/>
      <c r="P316" s="323"/>
      <c r="Q316" s="323"/>
      <c r="R316" s="323"/>
      <c r="S316" s="323"/>
      <c r="T316" s="324"/>
      <c r="AT316" s="319" t="s">
        <v>148</v>
      </c>
      <c r="AU316" s="319" t="s">
        <v>81</v>
      </c>
      <c r="AV316" s="317" t="s">
        <v>81</v>
      </c>
      <c r="AW316" s="317" t="s">
        <v>34</v>
      </c>
      <c r="AX316" s="317" t="s">
        <v>71</v>
      </c>
      <c r="AY316" s="319" t="s">
        <v>138</v>
      </c>
    </row>
    <row r="317" spans="2:51" s="317" customFormat="1" ht="13.5">
      <c r="B317" s="316"/>
      <c r="D317" s="318" t="s">
        <v>148</v>
      </c>
      <c r="E317" s="319" t="s">
        <v>5</v>
      </c>
      <c r="F317" s="320" t="s">
        <v>245</v>
      </c>
      <c r="H317" s="321">
        <v>2.573</v>
      </c>
      <c r="L317" s="316"/>
      <c r="M317" s="322"/>
      <c r="N317" s="323"/>
      <c r="O317" s="323"/>
      <c r="P317" s="323"/>
      <c r="Q317" s="323"/>
      <c r="R317" s="323"/>
      <c r="S317" s="323"/>
      <c r="T317" s="324"/>
      <c r="AT317" s="319" t="s">
        <v>148</v>
      </c>
      <c r="AU317" s="319" t="s">
        <v>81</v>
      </c>
      <c r="AV317" s="317" t="s">
        <v>81</v>
      </c>
      <c r="AW317" s="317" t="s">
        <v>34</v>
      </c>
      <c r="AX317" s="317" t="s">
        <v>71</v>
      </c>
      <c r="AY317" s="319" t="s">
        <v>138</v>
      </c>
    </row>
    <row r="318" spans="2:51" s="317" customFormat="1" ht="13.5">
      <c r="B318" s="316"/>
      <c r="D318" s="318" t="s">
        <v>148</v>
      </c>
      <c r="E318" s="319" t="s">
        <v>5</v>
      </c>
      <c r="F318" s="320" t="s">
        <v>246</v>
      </c>
      <c r="H318" s="321">
        <v>2.37</v>
      </c>
      <c r="L318" s="316"/>
      <c r="M318" s="322"/>
      <c r="N318" s="323"/>
      <c r="O318" s="323"/>
      <c r="P318" s="323"/>
      <c r="Q318" s="323"/>
      <c r="R318" s="323"/>
      <c r="S318" s="323"/>
      <c r="T318" s="324"/>
      <c r="AT318" s="319" t="s">
        <v>148</v>
      </c>
      <c r="AU318" s="319" t="s">
        <v>81</v>
      </c>
      <c r="AV318" s="317" t="s">
        <v>81</v>
      </c>
      <c r="AW318" s="317" t="s">
        <v>34</v>
      </c>
      <c r="AX318" s="317" t="s">
        <v>71</v>
      </c>
      <c r="AY318" s="319" t="s">
        <v>138</v>
      </c>
    </row>
    <row r="319" spans="2:51" s="317" customFormat="1" ht="13.5">
      <c r="B319" s="316"/>
      <c r="D319" s="318" t="s">
        <v>148</v>
      </c>
      <c r="E319" s="319" t="s">
        <v>5</v>
      </c>
      <c r="F319" s="320" t="s">
        <v>246</v>
      </c>
      <c r="H319" s="321">
        <v>2.37</v>
      </c>
      <c r="L319" s="316"/>
      <c r="M319" s="322"/>
      <c r="N319" s="323"/>
      <c r="O319" s="323"/>
      <c r="P319" s="323"/>
      <c r="Q319" s="323"/>
      <c r="R319" s="323"/>
      <c r="S319" s="323"/>
      <c r="T319" s="324"/>
      <c r="AT319" s="319" t="s">
        <v>148</v>
      </c>
      <c r="AU319" s="319" t="s">
        <v>81</v>
      </c>
      <c r="AV319" s="317" t="s">
        <v>81</v>
      </c>
      <c r="AW319" s="317" t="s">
        <v>34</v>
      </c>
      <c r="AX319" s="317" t="s">
        <v>71</v>
      </c>
      <c r="AY319" s="319" t="s">
        <v>138</v>
      </c>
    </row>
    <row r="320" spans="2:51" s="317" customFormat="1" ht="13.5">
      <c r="B320" s="316"/>
      <c r="D320" s="318" t="s">
        <v>148</v>
      </c>
      <c r="E320" s="319" t="s">
        <v>5</v>
      </c>
      <c r="F320" s="320" t="s">
        <v>247</v>
      </c>
      <c r="H320" s="321">
        <v>0.434</v>
      </c>
      <c r="L320" s="316"/>
      <c r="M320" s="322"/>
      <c r="N320" s="323"/>
      <c r="O320" s="323"/>
      <c r="P320" s="323"/>
      <c r="Q320" s="323"/>
      <c r="R320" s="323"/>
      <c r="S320" s="323"/>
      <c r="T320" s="324"/>
      <c r="AT320" s="319" t="s">
        <v>148</v>
      </c>
      <c r="AU320" s="319" t="s">
        <v>81</v>
      </c>
      <c r="AV320" s="317" t="s">
        <v>81</v>
      </c>
      <c r="AW320" s="317" t="s">
        <v>34</v>
      </c>
      <c r="AX320" s="317" t="s">
        <v>71</v>
      </c>
      <c r="AY320" s="319" t="s">
        <v>138</v>
      </c>
    </row>
    <row r="321" spans="2:51" s="317" customFormat="1" ht="13.5">
      <c r="B321" s="316"/>
      <c r="D321" s="318" t="s">
        <v>148</v>
      </c>
      <c r="E321" s="319" t="s">
        <v>5</v>
      </c>
      <c r="F321" s="320" t="s">
        <v>248</v>
      </c>
      <c r="H321" s="321">
        <v>0.414</v>
      </c>
      <c r="L321" s="316"/>
      <c r="M321" s="322"/>
      <c r="N321" s="323"/>
      <c r="O321" s="323"/>
      <c r="P321" s="323"/>
      <c r="Q321" s="323"/>
      <c r="R321" s="323"/>
      <c r="S321" s="323"/>
      <c r="T321" s="324"/>
      <c r="AT321" s="319" t="s">
        <v>148</v>
      </c>
      <c r="AU321" s="319" t="s">
        <v>81</v>
      </c>
      <c r="AV321" s="317" t="s">
        <v>81</v>
      </c>
      <c r="AW321" s="317" t="s">
        <v>34</v>
      </c>
      <c r="AX321" s="317" t="s">
        <v>71</v>
      </c>
      <c r="AY321" s="319" t="s">
        <v>138</v>
      </c>
    </row>
    <row r="322" spans="2:51" s="317" customFormat="1" ht="13.5">
      <c r="B322" s="316"/>
      <c r="D322" s="318" t="s">
        <v>148</v>
      </c>
      <c r="E322" s="319" t="s">
        <v>5</v>
      </c>
      <c r="F322" s="320" t="s">
        <v>249</v>
      </c>
      <c r="H322" s="321">
        <v>0.419</v>
      </c>
      <c r="L322" s="316"/>
      <c r="M322" s="322"/>
      <c r="N322" s="323"/>
      <c r="O322" s="323"/>
      <c r="P322" s="323"/>
      <c r="Q322" s="323"/>
      <c r="R322" s="323"/>
      <c r="S322" s="323"/>
      <c r="T322" s="324"/>
      <c r="AT322" s="319" t="s">
        <v>148</v>
      </c>
      <c r="AU322" s="319" t="s">
        <v>81</v>
      </c>
      <c r="AV322" s="317" t="s">
        <v>81</v>
      </c>
      <c r="AW322" s="317" t="s">
        <v>34</v>
      </c>
      <c r="AX322" s="317" t="s">
        <v>71</v>
      </c>
      <c r="AY322" s="319" t="s">
        <v>138</v>
      </c>
    </row>
    <row r="323" spans="2:51" s="317" customFormat="1" ht="13.5">
      <c r="B323" s="316"/>
      <c r="D323" s="318" t="s">
        <v>148</v>
      </c>
      <c r="E323" s="319" t="s">
        <v>5</v>
      </c>
      <c r="F323" s="320" t="s">
        <v>250</v>
      </c>
      <c r="H323" s="321">
        <v>-3.618</v>
      </c>
      <c r="L323" s="316"/>
      <c r="M323" s="322"/>
      <c r="N323" s="323"/>
      <c r="O323" s="323"/>
      <c r="P323" s="323"/>
      <c r="Q323" s="323"/>
      <c r="R323" s="323"/>
      <c r="S323" s="323"/>
      <c r="T323" s="324"/>
      <c r="AT323" s="319" t="s">
        <v>148</v>
      </c>
      <c r="AU323" s="319" t="s">
        <v>81</v>
      </c>
      <c r="AV323" s="317" t="s">
        <v>81</v>
      </c>
      <c r="AW323" s="317" t="s">
        <v>34</v>
      </c>
      <c r="AX323" s="317" t="s">
        <v>71</v>
      </c>
      <c r="AY323" s="319" t="s">
        <v>138</v>
      </c>
    </row>
    <row r="324" spans="2:51" s="317" customFormat="1" ht="13.5">
      <c r="B324" s="316"/>
      <c r="D324" s="318" t="s">
        <v>148</v>
      </c>
      <c r="E324" s="319" t="s">
        <v>5</v>
      </c>
      <c r="F324" s="320" t="s">
        <v>251</v>
      </c>
      <c r="H324" s="321">
        <v>-2.387</v>
      </c>
      <c r="L324" s="316"/>
      <c r="M324" s="322"/>
      <c r="N324" s="323"/>
      <c r="O324" s="323"/>
      <c r="P324" s="323"/>
      <c r="Q324" s="323"/>
      <c r="R324" s="323"/>
      <c r="S324" s="323"/>
      <c r="T324" s="324"/>
      <c r="AT324" s="319" t="s">
        <v>148</v>
      </c>
      <c r="AU324" s="319" t="s">
        <v>81</v>
      </c>
      <c r="AV324" s="317" t="s">
        <v>81</v>
      </c>
      <c r="AW324" s="317" t="s">
        <v>34</v>
      </c>
      <c r="AX324" s="317" t="s">
        <v>71</v>
      </c>
      <c r="AY324" s="319" t="s">
        <v>138</v>
      </c>
    </row>
    <row r="325" spans="2:51" s="317" customFormat="1" ht="13.5">
      <c r="B325" s="316"/>
      <c r="D325" s="318" t="s">
        <v>148</v>
      </c>
      <c r="E325" s="319" t="s">
        <v>5</v>
      </c>
      <c r="F325" s="320" t="s">
        <v>252</v>
      </c>
      <c r="H325" s="321">
        <v>-1.64</v>
      </c>
      <c r="L325" s="316"/>
      <c r="M325" s="322"/>
      <c r="N325" s="323"/>
      <c r="O325" s="323"/>
      <c r="P325" s="323"/>
      <c r="Q325" s="323"/>
      <c r="R325" s="323"/>
      <c r="S325" s="323"/>
      <c r="T325" s="324"/>
      <c r="AT325" s="319" t="s">
        <v>148</v>
      </c>
      <c r="AU325" s="319" t="s">
        <v>81</v>
      </c>
      <c r="AV325" s="317" t="s">
        <v>81</v>
      </c>
      <c r="AW325" s="317" t="s">
        <v>34</v>
      </c>
      <c r="AX325" s="317" t="s">
        <v>71</v>
      </c>
      <c r="AY325" s="319" t="s">
        <v>138</v>
      </c>
    </row>
    <row r="326" spans="2:51" s="317" customFormat="1" ht="13.5">
      <c r="B326" s="316"/>
      <c r="D326" s="318" t="s">
        <v>148</v>
      </c>
      <c r="E326" s="319" t="s">
        <v>5</v>
      </c>
      <c r="F326" s="320" t="s">
        <v>253</v>
      </c>
      <c r="H326" s="321">
        <v>-4.009</v>
      </c>
      <c r="L326" s="316"/>
      <c r="M326" s="322"/>
      <c r="N326" s="323"/>
      <c r="O326" s="323"/>
      <c r="P326" s="323"/>
      <c r="Q326" s="323"/>
      <c r="R326" s="323"/>
      <c r="S326" s="323"/>
      <c r="T326" s="324"/>
      <c r="AT326" s="319" t="s">
        <v>148</v>
      </c>
      <c r="AU326" s="319" t="s">
        <v>81</v>
      </c>
      <c r="AV326" s="317" t="s">
        <v>81</v>
      </c>
      <c r="AW326" s="317" t="s">
        <v>34</v>
      </c>
      <c r="AX326" s="317" t="s">
        <v>71</v>
      </c>
      <c r="AY326" s="319" t="s">
        <v>138</v>
      </c>
    </row>
    <row r="327" spans="2:51" s="317" customFormat="1" ht="13.5">
      <c r="B327" s="316"/>
      <c r="D327" s="318" t="s">
        <v>148</v>
      </c>
      <c r="E327" s="319" t="s">
        <v>5</v>
      </c>
      <c r="F327" s="320" t="s">
        <v>253</v>
      </c>
      <c r="H327" s="321">
        <v>-4.009</v>
      </c>
      <c r="L327" s="316"/>
      <c r="M327" s="322"/>
      <c r="N327" s="323"/>
      <c r="O327" s="323"/>
      <c r="P327" s="323"/>
      <c r="Q327" s="323"/>
      <c r="R327" s="323"/>
      <c r="S327" s="323"/>
      <c r="T327" s="324"/>
      <c r="AT327" s="319" t="s">
        <v>148</v>
      </c>
      <c r="AU327" s="319" t="s">
        <v>81</v>
      </c>
      <c r="AV327" s="317" t="s">
        <v>81</v>
      </c>
      <c r="AW327" s="317" t="s">
        <v>34</v>
      </c>
      <c r="AX327" s="317" t="s">
        <v>71</v>
      </c>
      <c r="AY327" s="319" t="s">
        <v>138</v>
      </c>
    </row>
    <row r="328" spans="2:51" s="317" customFormat="1" ht="13.5">
      <c r="B328" s="316"/>
      <c r="D328" s="318" t="s">
        <v>148</v>
      </c>
      <c r="E328" s="319" t="s">
        <v>5</v>
      </c>
      <c r="F328" s="320" t="s">
        <v>253</v>
      </c>
      <c r="H328" s="321">
        <v>-4.009</v>
      </c>
      <c r="L328" s="316"/>
      <c r="M328" s="322"/>
      <c r="N328" s="323"/>
      <c r="O328" s="323"/>
      <c r="P328" s="323"/>
      <c r="Q328" s="323"/>
      <c r="R328" s="323"/>
      <c r="S328" s="323"/>
      <c r="T328" s="324"/>
      <c r="AT328" s="319" t="s">
        <v>148</v>
      </c>
      <c r="AU328" s="319" t="s">
        <v>81</v>
      </c>
      <c r="AV328" s="317" t="s">
        <v>81</v>
      </c>
      <c r="AW328" s="317" t="s">
        <v>34</v>
      </c>
      <c r="AX328" s="317" t="s">
        <v>71</v>
      </c>
      <c r="AY328" s="319" t="s">
        <v>138</v>
      </c>
    </row>
    <row r="329" spans="2:51" s="317" customFormat="1" ht="13.5">
      <c r="B329" s="316"/>
      <c r="D329" s="318" t="s">
        <v>148</v>
      </c>
      <c r="E329" s="319" t="s">
        <v>5</v>
      </c>
      <c r="F329" s="320" t="s">
        <v>215</v>
      </c>
      <c r="H329" s="321">
        <v>-1.8</v>
      </c>
      <c r="L329" s="316"/>
      <c r="M329" s="322"/>
      <c r="N329" s="323"/>
      <c r="O329" s="323"/>
      <c r="P329" s="323"/>
      <c r="Q329" s="323"/>
      <c r="R329" s="323"/>
      <c r="S329" s="323"/>
      <c r="T329" s="324"/>
      <c r="AT329" s="319" t="s">
        <v>148</v>
      </c>
      <c r="AU329" s="319" t="s">
        <v>81</v>
      </c>
      <c r="AV329" s="317" t="s">
        <v>81</v>
      </c>
      <c r="AW329" s="317" t="s">
        <v>34</v>
      </c>
      <c r="AX329" s="317" t="s">
        <v>71</v>
      </c>
      <c r="AY329" s="319" t="s">
        <v>138</v>
      </c>
    </row>
    <row r="330" spans="2:51" s="317" customFormat="1" ht="13.5">
      <c r="B330" s="316"/>
      <c r="D330" s="318" t="s">
        <v>148</v>
      </c>
      <c r="E330" s="319" t="s">
        <v>5</v>
      </c>
      <c r="F330" s="320" t="s">
        <v>254</v>
      </c>
      <c r="H330" s="321">
        <v>-0.9</v>
      </c>
      <c r="L330" s="316"/>
      <c r="M330" s="322"/>
      <c r="N330" s="323"/>
      <c r="O330" s="323"/>
      <c r="P330" s="323"/>
      <c r="Q330" s="323"/>
      <c r="R330" s="323"/>
      <c r="S330" s="323"/>
      <c r="T330" s="324"/>
      <c r="AT330" s="319" t="s">
        <v>148</v>
      </c>
      <c r="AU330" s="319" t="s">
        <v>81</v>
      </c>
      <c r="AV330" s="317" t="s">
        <v>81</v>
      </c>
      <c r="AW330" s="317" t="s">
        <v>34</v>
      </c>
      <c r="AX330" s="317" t="s">
        <v>71</v>
      </c>
      <c r="AY330" s="319" t="s">
        <v>138</v>
      </c>
    </row>
    <row r="331" spans="2:51" s="347" customFormat="1" ht="13.5">
      <c r="B331" s="346"/>
      <c r="D331" s="318" t="s">
        <v>148</v>
      </c>
      <c r="E331" s="348" t="s">
        <v>5</v>
      </c>
      <c r="F331" s="349" t="s">
        <v>180</v>
      </c>
      <c r="H331" s="350">
        <v>102.73</v>
      </c>
      <c r="L331" s="346"/>
      <c r="M331" s="351"/>
      <c r="N331" s="352"/>
      <c r="O331" s="352"/>
      <c r="P331" s="352"/>
      <c r="Q331" s="352"/>
      <c r="R331" s="352"/>
      <c r="S331" s="352"/>
      <c r="T331" s="353"/>
      <c r="AT331" s="348" t="s">
        <v>148</v>
      </c>
      <c r="AU331" s="348" t="s">
        <v>81</v>
      </c>
      <c r="AV331" s="347" t="s">
        <v>139</v>
      </c>
      <c r="AW331" s="347" t="s">
        <v>34</v>
      </c>
      <c r="AX331" s="347" t="s">
        <v>71</v>
      </c>
      <c r="AY331" s="348" t="s">
        <v>138</v>
      </c>
    </row>
    <row r="332" spans="2:51" s="339" customFormat="1" ht="13.5">
      <c r="B332" s="338"/>
      <c r="D332" s="318" t="s">
        <v>148</v>
      </c>
      <c r="E332" s="340" t="s">
        <v>5</v>
      </c>
      <c r="F332" s="341" t="s">
        <v>162</v>
      </c>
      <c r="H332" s="342" t="s">
        <v>5</v>
      </c>
      <c r="L332" s="338"/>
      <c r="M332" s="343"/>
      <c r="N332" s="344"/>
      <c r="O332" s="344"/>
      <c r="P332" s="344"/>
      <c r="Q332" s="344"/>
      <c r="R332" s="344"/>
      <c r="S332" s="344"/>
      <c r="T332" s="345"/>
      <c r="AT332" s="342" t="s">
        <v>148</v>
      </c>
      <c r="AU332" s="342" t="s">
        <v>81</v>
      </c>
      <c r="AV332" s="339" t="s">
        <v>79</v>
      </c>
      <c r="AW332" s="339" t="s">
        <v>34</v>
      </c>
      <c r="AX332" s="339" t="s">
        <v>71</v>
      </c>
      <c r="AY332" s="342" t="s">
        <v>138</v>
      </c>
    </row>
    <row r="333" spans="2:51" s="317" customFormat="1" ht="13.5">
      <c r="B333" s="316"/>
      <c r="D333" s="318" t="s">
        <v>148</v>
      </c>
      <c r="E333" s="319" t="s">
        <v>5</v>
      </c>
      <c r="F333" s="320" t="s">
        <v>288</v>
      </c>
      <c r="H333" s="321">
        <v>135.52</v>
      </c>
      <c r="L333" s="316"/>
      <c r="M333" s="322"/>
      <c r="N333" s="323"/>
      <c r="O333" s="323"/>
      <c r="P333" s="323"/>
      <c r="Q333" s="323"/>
      <c r="R333" s="323"/>
      <c r="S333" s="323"/>
      <c r="T333" s="324"/>
      <c r="AT333" s="319" t="s">
        <v>148</v>
      </c>
      <c r="AU333" s="319" t="s">
        <v>81</v>
      </c>
      <c r="AV333" s="317" t="s">
        <v>81</v>
      </c>
      <c r="AW333" s="317" t="s">
        <v>34</v>
      </c>
      <c r="AX333" s="317" t="s">
        <v>71</v>
      </c>
      <c r="AY333" s="319" t="s">
        <v>138</v>
      </c>
    </row>
    <row r="334" spans="2:51" s="317" customFormat="1" ht="13.5">
      <c r="B334" s="316"/>
      <c r="D334" s="318" t="s">
        <v>148</v>
      </c>
      <c r="E334" s="319" t="s">
        <v>5</v>
      </c>
      <c r="F334" s="320" t="s">
        <v>256</v>
      </c>
      <c r="H334" s="321">
        <v>1.309</v>
      </c>
      <c r="L334" s="316"/>
      <c r="M334" s="322"/>
      <c r="N334" s="323"/>
      <c r="O334" s="323"/>
      <c r="P334" s="323"/>
      <c r="Q334" s="323"/>
      <c r="R334" s="323"/>
      <c r="S334" s="323"/>
      <c r="T334" s="324"/>
      <c r="AT334" s="319" t="s">
        <v>148</v>
      </c>
      <c r="AU334" s="319" t="s">
        <v>81</v>
      </c>
      <c r="AV334" s="317" t="s">
        <v>81</v>
      </c>
      <c r="AW334" s="317" t="s">
        <v>34</v>
      </c>
      <c r="AX334" s="317" t="s">
        <v>71</v>
      </c>
      <c r="AY334" s="319" t="s">
        <v>138</v>
      </c>
    </row>
    <row r="335" spans="2:51" s="317" customFormat="1" ht="13.5">
      <c r="B335" s="316"/>
      <c r="D335" s="318" t="s">
        <v>148</v>
      </c>
      <c r="E335" s="319" t="s">
        <v>5</v>
      </c>
      <c r="F335" s="320" t="s">
        <v>257</v>
      </c>
      <c r="H335" s="321">
        <v>2.561</v>
      </c>
      <c r="L335" s="316"/>
      <c r="M335" s="322"/>
      <c r="N335" s="323"/>
      <c r="O335" s="323"/>
      <c r="P335" s="323"/>
      <c r="Q335" s="323"/>
      <c r="R335" s="323"/>
      <c r="S335" s="323"/>
      <c r="T335" s="324"/>
      <c r="AT335" s="319" t="s">
        <v>148</v>
      </c>
      <c r="AU335" s="319" t="s">
        <v>81</v>
      </c>
      <c r="AV335" s="317" t="s">
        <v>81</v>
      </c>
      <c r="AW335" s="317" t="s">
        <v>34</v>
      </c>
      <c r="AX335" s="317" t="s">
        <v>71</v>
      </c>
      <c r="AY335" s="319" t="s">
        <v>138</v>
      </c>
    </row>
    <row r="336" spans="2:51" s="317" customFormat="1" ht="13.5">
      <c r="B336" s="316"/>
      <c r="D336" s="318" t="s">
        <v>148</v>
      </c>
      <c r="E336" s="319" t="s">
        <v>5</v>
      </c>
      <c r="F336" s="320" t="s">
        <v>258</v>
      </c>
      <c r="H336" s="321">
        <v>2.554</v>
      </c>
      <c r="L336" s="316"/>
      <c r="M336" s="322"/>
      <c r="N336" s="323"/>
      <c r="O336" s="323"/>
      <c r="P336" s="323"/>
      <c r="Q336" s="323"/>
      <c r="R336" s="323"/>
      <c r="S336" s="323"/>
      <c r="T336" s="324"/>
      <c r="AT336" s="319" t="s">
        <v>148</v>
      </c>
      <c r="AU336" s="319" t="s">
        <v>81</v>
      </c>
      <c r="AV336" s="317" t="s">
        <v>81</v>
      </c>
      <c r="AW336" s="317" t="s">
        <v>34</v>
      </c>
      <c r="AX336" s="317" t="s">
        <v>71</v>
      </c>
      <c r="AY336" s="319" t="s">
        <v>138</v>
      </c>
    </row>
    <row r="337" spans="2:51" s="317" customFormat="1" ht="13.5">
      <c r="B337" s="316"/>
      <c r="D337" s="318" t="s">
        <v>148</v>
      </c>
      <c r="E337" s="319" t="s">
        <v>5</v>
      </c>
      <c r="F337" s="320" t="s">
        <v>259</v>
      </c>
      <c r="H337" s="321">
        <v>2.285</v>
      </c>
      <c r="L337" s="316"/>
      <c r="M337" s="322"/>
      <c r="N337" s="323"/>
      <c r="O337" s="323"/>
      <c r="P337" s="323"/>
      <c r="Q337" s="323"/>
      <c r="R337" s="323"/>
      <c r="S337" s="323"/>
      <c r="T337" s="324"/>
      <c r="AT337" s="319" t="s">
        <v>148</v>
      </c>
      <c r="AU337" s="319" t="s">
        <v>81</v>
      </c>
      <c r="AV337" s="317" t="s">
        <v>81</v>
      </c>
      <c r="AW337" s="317" t="s">
        <v>34</v>
      </c>
      <c r="AX337" s="317" t="s">
        <v>71</v>
      </c>
      <c r="AY337" s="319" t="s">
        <v>138</v>
      </c>
    </row>
    <row r="338" spans="2:51" s="317" customFormat="1" ht="13.5">
      <c r="B338" s="316"/>
      <c r="D338" s="318" t="s">
        <v>148</v>
      </c>
      <c r="E338" s="319" t="s">
        <v>5</v>
      </c>
      <c r="F338" s="320" t="s">
        <v>260</v>
      </c>
      <c r="H338" s="321">
        <v>2.557</v>
      </c>
      <c r="L338" s="316"/>
      <c r="M338" s="322"/>
      <c r="N338" s="323"/>
      <c r="O338" s="323"/>
      <c r="P338" s="323"/>
      <c r="Q338" s="323"/>
      <c r="R338" s="323"/>
      <c r="S338" s="323"/>
      <c r="T338" s="324"/>
      <c r="AT338" s="319" t="s">
        <v>148</v>
      </c>
      <c r="AU338" s="319" t="s">
        <v>81</v>
      </c>
      <c r="AV338" s="317" t="s">
        <v>81</v>
      </c>
      <c r="AW338" s="317" t="s">
        <v>34</v>
      </c>
      <c r="AX338" s="317" t="s">
        <v>71</v>
      </c>
      <c r="AY338" s="319" t="s">
        <v>138</v>
      </c>
    </row>
    <row r="339" spans="2:51" s="317" customFormat="1" ht="13.5">
      <c r="B339" s="316"/>
      <c r="D339" s="318" t="s">
        <v>148</v>
      </c>
      <c r="E339" s="319" t="s">
        <v>5</v>
      </c>
      <c r="F339" s="320" t="s">
        <v>261</v>
      </c>
      <c r="H339" s="321">
        <v>0.447</v>
      </c>
      <c r="L339" s="316"/>
      <c r="M339" s="322"/>
      <c r="N339" s="323"/>
      <c r="O339" s="323"/>
      <c r="P339" s="323"/>
      <c r="Q339" s="323"/>
      <c r="R339" s="323"/>
      <c r="S339" s="323"/>
      <c r="T339" s="324"/>
      <c r="AT339" s="319" t="s">
        <v>148</v>
      </c>
      <c r="AU339" s="319" t="s">
        <v>81</v>
      </c>
      <c r="AV339" s="317" t="s">
        <v>81</v>
      </c>
      <c r="AW339" s="317" t="s">
        <v>34</v>
      </c>
      <c r="AX339" s="317" t="s">
        <v>71</v>
      </c>
      <c r="AY339" s="319" t="s">
        <v>138</v>
      </c>
    </row>
    <row r="340" spans="2:51" s="317" customFormat="1" ht="13.5">
      <c r="B340" s="316"/>
      <c r="D340" s="318" t="s">
        <v>148</v>
      </c>
      <c r="E340" s="319" t="s">
        <v>5</v>
      </c>
      <c r="F340" s="320" t="s">
        <v>262</v>
      </c>
      <c r="H340" s="321">
        <v>0.423</v>
      </c>
      <c r="L340" s="316"/>
      <c r="M340" s="322"/>
      <c r="N340" s="323"/>
      <c r="O340" s="323"/>
      <c r="P340" s="323"/>
      <c r="Q340" s="323"/>
      <c r="R340" s="323"/>
      <c r="S340" s="323"/>
      <c r="T340" s="324"/>
      <c r="AT340" s="319" t="s">
        <v>148</v>
      </c>
      <c r="AU340" s="319" t="s">
        <v>81</v>
      </c>
      <c r="AV340" s="317" t="s">
        <v>81</v>
      </c>
      <c r="AW340" s="317" t="s">
        <v>34</v>
      </c>
      <c r="AX340" s="317" t="s">
        <v>71</v>
      </c>
      <c r="AY340" s="319" t="s">
        <v>138</v>
      </c>
    </row>
    <row r="341" spans="2:51" s="317" customFormat="1" ht="13.5">
      <c r="B341" s="316"/>
      <c r="D341" s="318" t="s">
        <v>148</v>
      </c>
      <c r="E341" s="319" t="s">
        <v>5</v>
      </c>
      <c r="F341" s="320" t="s">
        <v>263</v>
      </c>
      <c r="H341" s="321">
        <v>0.375</v>
      </c>
      <c r="L341" s="316"/>
      <c r="M341" s="322"/>
      <c r="N341" s="323"/>
      <c r="O341" s="323"/>
      <c r="P341" s="323"/>
      <c r="Q341" s="323"/>
      <c r="R341" s="323"/>
      <c r="S341" s="323"/>
      <c r="T341" s="324"/>
      <c r="AT341" s="319" t="s">
        <v>148</v>
      </c>
      <c r="AU341" s="319" t="s">
        <v>81</v>
      </c>
      <c r="AV341" s="317" t="s">
        <v>81</v>
      </c>
      <c r="AW341" s="317" t="s">
        <v>34</v>
      </c>
      <c r="AX341" s="317" t="s">
        <v>71</v>
      </c>
      <c r="AY341" s="319" t="s">
        <v>138</v>
      </c>
    </row>
    <row r="342" spans="2:51" s="317" customFormat="1" ht="13.5">
      <c r="B342" s="316"/>
      <c r="D342" s="318" t="s">
        <v>148</v>
      </c>
      <c r="E342" s="319" t="s">
        <v>5</v>
      </c>
      <c r="F342" s="320" t="s">
        <v>264</v>
      </c>
      <c r="H342" s="321">
        <v>0.426</v>
      </c>
      <c r="L342" s="316"/>
      <c r="M342" s="322"/>
      <c r="N342" s="323"/>
      <c r="O342" s="323"/>
      <c r="P342" s="323"/>
      <c r="Q342" s="323"/>
      <c r="R342" s="323"/>
      <c r="S342" s="323"/>
      <c r="T342" s="324"/>
      <c r="AT342" s="319" t="s">
        <v>148</v>
      </c>
      <c r="AU342" s="319" t="s">
        <v>81</v>
      </c>
      <c r="AV342" s="317" t="s">
        <v>81</v>
      </c>
      <c r="AW342" s="317" t="s">
        <v>34</v>
      </c>
      <c r="AX342" s="317" t="s">
        <v>71</v>
      </c>
      <c r="AY342" s="319" t="s">
        <v>138</v>
      </c>
    </row>
    <row r="343" spans="2:51" s="317" customFormat="1" ht="13.5">
      <c r="B343" s="316"/>
      <c r="D343" s="318" t="s">
        <v>148</v>
      </c>
      <c r="E343" s="319" t="s">
        <v>5</v>
      </c>
      <c r="F343" s="320" t="s">
        <v>289</v>
      </c>
      <c r="H343" s="321">
        <v>-3.734</v>
      </c>
      <c r="L343" s="316"/>
      <c r="M343" s="322"/>
      <c r="N343" s="323"/>
      <c r="O343" s="323"/>
      <c r="P343" s="323"/>
      <c r="Q343" s="323"/>
      <c r="R343" s="323"/>
      <c r="S343" s="323"/>
      <c r="T343" s="324"/>
      <c r="AT343" s="319" t="s">
        <v>148</v>
      </c>
      <c r="AU343" s="319" t="s">
        <v>81</v>
      </c>
      <c r="AV343" s="317" t="s">
        <v>81</v>
      </c>
      <c r="AW343" s="317" t="s">
        <v>34</v>
      </c>
      <c r="AX343" s="317" t="s">
        <v>71</v>
      </c>
      <c r="AY343" s="319" t="s">
        <v>138</v>
      </c>
    </row>
    <row r="344" spans="2:51" s="317" customFormat="1" ht="13.5">
      <c r="B344" s="316"/>
      <c r="D344" s="318" t="s">
        <v>148</v>
      </c>
      <c r="E344" s="319" t="s">
        <v>5</v>
      </c>
      <c r="F344" s="320" t="s">
        <v>265</v>
      </c>
      <c r="H344" s="321">
        <v>-3.263</v>
      </c>
      <c r="L344" s="316"/>
      <c r="M344" s="322"/>
      <c r="N344" s="323"/>
      <c r="O344" s="323"/>
      <c r="P344" s="323"/>
      <c r="Q344" s="323"/>
      <c r="R344" s="323"/>
      <c r="S344" s="323"/>
      <c r="T344" s="324"/>
      <c r="AT344" s="319" t="s">
        <v>148</v>
      </c>
      <c r="AU344" s="319" t="s">
        <v>81</v>
      </c>
      <c r="AV344" s="317" t="s">
        <v>81</v>
      </c>
      <c r="AW344" s="317" t="s">
        <v>34</v>
      </c>
      <c r="AX344" s="317" t="s">
        <v>71</v>
      </c>
      <c r="AY344" s="319" t="s">
        <v>138</v>
      </c>
    </row>
    <row r="345" spans="2:51" s="317" customFormat="1" ht="13.5">
      <c r="B345" s="316"/>
      <c r="D345" s="318" t="s">
        <v>148</v>
      </c>
      <c r="E345" s="319" t="s">
        <v>5</v>
      </c>
      <c r="F345" s="320" t="s">
        <v>266</v>
      </c>
      <c r="H345" s="321">
        <v>-3.952</v>
      </c>
      <c r="L345" s="316"/>
      <c r="M345" s="322"/>
      <c r="N345" s="323"/>
      <c r="O345" s="323"/>
      <c r="P345" s="323"/>
      <c r="Q345" s="323"/>
      <c r="R345" s="323"/>
      <c r="S345" s="323"/>
      <c r="T345" s="324"/>
      <c r="AT345" s="319" t="s">
        <v>148</v>
      </c>
      <c r="AU345" s="319" t="s">
        <v>81</v>
      </c>
      <c r="AV345" s="317" t="s">
        <v>81</v>
      </c>
      <c r="AW345" s="317" t="s">
        <v>34</v>
      </c>
      <c r="AX345" s="317" t="s">
        <v>71</v>
      </c>
      <c r="AY345" s="319" t="s">
        <v>138</v>
      </c>
    </row>
    <row r="346" spans="2:51" s="317" customFormat="1" ht="13.5">
      <c r="B346" s="316"/>
      <c r="D346" s="318" t="s">
        <v>148</v>
      </c>
      <c r="E346" s="319" t="s">
        <v>5</v>
      </c>
      <c r="F346" s="320" t="s">
        <v>266</v>
      </c>
      <c r="H346" s="321">
        <v>-3.952</v>
      </c>
      <c r="L346" s="316"/>
      <c r="M346" s="322"/>
      <c r="N346" s="323"/>
      <c r="O346" s="323"/>
      <c r="P346" s="323"/>
      <c r="Q346" s="323"/>
      <c r="R346" s="323"/>
      <c r="S346" s="323"/>
      <c r="T346" s="324"/>
      <c r="AT346" s="319" t="s">
        <v>148</v>
      </c>
      <c r="AU346" s="319" t="s">
        <v>81</v>
      </c>
      <c r="AV346" s="317" t="s">
        <v>81</v>
      </c>
      <c r="AW346" s="317" t="s">
        <v>34</v>
      </c>
      <c r="AX346" s="317" t="s">
        <v>71</v>
      </c>
      <c r="AY346" s="319" t="s">
        <v>138</v>
      </c>
    </row>
    <row r="347" spans="2:51" s="317" customFormat="1" ht="13.5">
      <c r="B347" s="316"/>
      <c r="D347" s="318" t="s">
        <v>148</v>
      </c>
      <c r="E347" s="319" t="s">
        <v>5</v>
      </c>
      <c r="F347" s="320" t="s">
        <v>267</v>
      </c>
      <c r="H347" s="321">
        <v>-3.978</v>
      </c>
      <c r="L347" s="316"/>
      <c r="M347" s="322"/>
      <c r="N347" s="323"/>
      <c r="O347" s="323"/>
      <c r="P347" s="323"/>
      <c r="Q347" s="323"/>
      <c r="R347" s="323"/>
      <c r="S347" s="323"/>
      <c r="T347" s="324"/>
      <c r="AT347" s="319" t="s">
        <v>148</v>
      </c>
      <c r="AU347" s="319" t="s">
        <v>81</v>
      </c>
      <c r="AV347" s="317" t="s">
        <v>81</v>
      </c>
      <c r="AW347" s="317" t="s">
        <v>34</v>
      </c>
      <c r="AX347" s="317" t="s">
        <v>71</v>
      </c>
      <c r="AY347" s="319" t="s">
        <v>138</v>
      </c>
    </row>
    <row r="348" spans="2:51" s="347" customFormat="1" ht="13.5">
      <c r="B348" s="346"/>
      <c r="D348" s="318" t="s">
        <v>148</v>
      </c>
      <c r="E348" s="348" t="s">
        <v>5</v>
      </c>
      <c r="F348" s="349" t="s">
        <v>180</v>
      </c>
      <c r="H348" s="350">
        <v>129.578</v>
      </c>
      <c r="L348" s="346"/>
      <c r="M348" s="351"/>
      <c r="N348" s="352"/>
      <c r="O348" s="352"/>
      <c r="P348" s="352"/>
      <c r="Q348" s="352"/>
      <c r="R348" s="352"/>
      <c r="S348" s="352"/>
      <c r="T348" s="353"/>
      <c r="AT348" s="348" t="s">
        <v>148</v>
      </c>
      <c r="AU348" s="348" t="s">
        <v>81</v>
      </c>
      <c r="AV348" s="347" t="s">
        <v>139</v>
      </c>
      <c r="AW348" s="347" t="s">
        <v>34</v>
      </c>
      <c r="AX348" s="347" t="s">
        <v>71</v>
      </c>
      <c r="AY348" s="348" t="s">
        <v>138</v>
      </c>
    </row>
    <row r="349" spans="2:51" s="326" customFormat="1" ht="13.5">
      <c r="B349" s="325"/>
      <c r="D349" s="327" t="s">
        <v>148</v>
      </c>
      <c r="E349" s="328" t="s">
        <v>5</v>
      </c>
      <c r="F349" s="329" t="s">
        <v>151</v>
      </c>
      <c r="H349" s="330">
        <v>510.929</v>
      </c>
      <c r="L349" s="325"/>
      <c r="M349" s="331"/>
      <c r="N349" s="332"/>
      <c r="O349" s="332"/>
      <c r="P349" s="332"/>
      <c r="Q349" s="332"/>
      <c r="R349" s="332"/>
      <c r="S349" s="332"/>
      <c r="T349" s="333"/>
      <c r="AT349" s="334" t="s">
        <v>148</v>
      </c>
      <c r="AU349" s="334" t="s">
        <v>81</v>
      </c>
      <c r="AV349" s="326" t="s">
        <v>146</v>
      </c>
      <c r="AW349" s="326" t="s">
        <v>34</v>
      </c>
      <c r="AX349" s="326" t="s">
        <v>79</v>
      </c>
      <c r="AY349" s="334" t="s">
        <v>138</v>
      </c>
    </row>
    <row r="350" spans="2:65" s="223" customFormat="1" ht="31.5" customHeight="1">
      <c r="B350" s="224"/>
      <c r="C350" s="305" t="s">
        <v>290</v>
      </c>
      <c r="D350" s="305" t="s">
        <v>141</v>
      </c>
      <c r="E350" s="306" t="s">
        <v>291</v>
      </c>
      <c r="F350" s="307" t="s">
        <v>292</v>
      </c>
      <c r="G350" s="308" t="s">
        <v>144</v>
      </c>
      <c r="H350" s="309">
        <v>10.914</v>
      </c>
      <c r="I350" s="367">
        <v>0</v>
      </c>
      <c r="J350" s="310">
        <f>ROUND(I350*H350,2)</f>
        <v>0</v>
      </c>
      <c r="K350" s="307" t="s">
        <v>145</v>
      </c>
      <c r="L350" s="224"/>
      <c r="M350" s="311" t="s">
        <v>5</v>
      </c>
      <c r="N350" s="312" t="s">
        <v>42</v>
      </c>
      <c r="O350" s="225"/>
      <c r="P350" s="313">
        <f>O350*H350</f>
        <v>0</v>
      </c>
      <c r="Q350" s="313">
        <v>0.021</v>
      </c>
      <c r="R350" s="313">
        <f>Q350*H350</f>
        <v>0.229194</v>
      </c>
      <c r="S350" s="313">
        <v>0</v>
      </c>
      <c r="T350" s="314">
        <f>S350*H350</f>
        <v>0</v>
      </c>
      <c r="AR350" s="213" t="s">
        <v>146</v>
      </c>
      <c r="AT350" s="213" t="s">
        <v>141</v>
      </c>
      <c r="AU350" s="213" t="s">
        <v>81</v>
      </c>
      <c r="AY350" s="213" t="s">
        <v>138</v>
      </c>
      <c r="BE350" s="315">
        <f>IF(N350="základní",J350,0)</f>
        <v>0</v>
      </c>
      <c r="BF350" s="315">
        <f>IF(N350="snížená",J350,0)</f>
        <v>0</v>
      </c>
      <c r="BG350" s="315">
        <f>IF(N350="zákl. přenesená",J350,0)</f>
        <v>0</v>
      </c>
      <c r="BH350" s="315">
        <f>IF(N350="sníž. přenesená",J350,0)</f>
        <v>0</v>
      </c>
      <c r="BI350" s="315">
        <f>IF(N350="nulová",J350,0)</f>
        <v>0</v>
      </c>
      <c r="BJ350" s="213" t="s">
        <v>79</v>
      </c>
      <c r="BK350" s="315">
        <f>ROUND(I350*H350,2)</f>
        <v>0</v>
      </c>
      <c r="BL350" s="213" t="s">
        <v>146</v>
      </c>
      <c r="BM350" s="213" t="s">
        <v>293</v>
      </c>
    </row>
    <row r="351" spans="2:51" s="339" customFormat="1" ht="13.5">
      <c r="B351" s="338"/>
      <c r="D351" s="318" t="s">
        <v>148</v>
      </c>
      <c r="E351" s="340" t="s">
        <v>5</v>
      </c>
      <c r="F351" s="341" t="s">
        <v>177</v>
      </c>
      <c r="H351" s="342" t="s">
        <v>5</v>
      </c>
      <c r="L351" s="338"/>
      <c r="M351" s="343"/>
      <c r="N351" s="344"/>
      <c r="O351" s="344"/>
      <c r="P351" s="344"/>
      <c r="Q351" s="344"/>
      <c r="R351" s="344"/>
      <c r="S351" s="344"/>
      <c r="T351" s="345"/>
      <c r="AT351" s="342" t="s">
        <v>148</v>
      </c>
      <c r="AU351" s="342" t="s">
        <v>81</v>
      </c>
      <c r="AV351" s="339" t="s">
        <v>79</v>
      </c>
      <c r="AW351" s="339" t="s">
        <v>34</v>
      </c>
      <c r="AX351" s="339" t="s">
        <v>71</v>
      </c>
      <c r="AY351" s="342" t="s">
        <v>138</v>
      </c>
    </row>
    <row r="352" spans="2:51" s="317" customFormat="1" ht="13.5">
      <c r="B352" s="316"/>
      <c r="D352" s="318" t="s">
        <v>148</v>
      </c>
      <c r="E352" s="319" t="s">
        <v>5</v>
      </c>
      <c r="F352" s="320" t="s">
        <v>294</v>
      </c>
      <c r="H352" s="321">
        <v>1.8</v>
      </c>
      <c r="L352" s="316"/>
      <c r="M352" s="322"/>
      <c r="N352" s="323"/>
      <c r="O352" s="323"/>
      <c r="P352" s="323"/>
      <c r="Q352" s="323"/>
      <c r="R352" s="323"/>
      <c r="S352" s="323"/>
      <c r="T352" s="324"/>
      <c r="AT352" s="319" t="s">
        <v>148</v>
      </c>
      <c r="AU352" s="319" t="s">
        <v>81</v>
      </c>
      <c r="AV352" s="317" t="s">
        <v>81</v>
      </c>
      <c r="AW352" s="317" t="s">
        <v>34</v>
      </c>
      <c r="AX352" s="317" t="s">
        <v>71</v>
      </c>
      <c r="AY352" s="319" t="s">
        <v>138</v>
      </c>
    </row>
    <row r="353" spans="2:51" s="317" customFormat="1" ht="13.5">
      <c r="B353" s="316"/>
      <c r="D353" s="318" t="s">
        <v>148</v>
      </c>
      <c r="E353" s="319" t="s">
        <v>5</v>
      </c>
      <c r="F353" s="320" t="s">
        <v>295</v>
      </c>
      <c r="H353" s="321">
        <v>0.675</v>
      </c>
      <c r="L353" s="316"/>
      <c r="M353" s="322"/>
      <c r="N353" s="323"/>
      <c r="O353" s="323"/>
      <c r="P353" s="323"/>
      <c r="Q353" s="323"/>
      <c r="R353" s="323"/>
      <c r="S353" s="323"/>
      <c r="T353" s="324"/>
      <c r="AT353" s="319" t="s">
        <v>148</v>
      </c>
      <c r="AU353" s="319" t="s">
        <v>81</v>
      </c>
      <c r="AV353" s="317" t="s">
        <v>81</v>
      </c>
      <c r="AW353" s="317" t="s">
        <v>34</v>
      </c>
      <c r="AX353" s="317" t="s">
        <v>71</v>
      </c>
      <c r="AY353" s="319" t="s">
        <v>138</v>
      </c>
    </row>
    <row r="354" spans="2:51" s="347" customFormat="1" ht="13.5">
      <c r="B354" s="346"/>
      <c r="D354" s="318" t="s">
        <v>148</v>
      </c>
      <c r="E354" s="348" t="s">
        <v>5</v>
      </c>
      <c r="F354" s="349" t="s">
        <v>180</v>
      </c>
      <c r="H354" s="350">
        <v>2.475</v>
      </c>
      <c r="L354" s="346"/>
      <c r="M354" s="351"/>
      <c r="N354" s="352"/>
      <c r="O354" s="352"/>
      <c r="P354" s="352"/>
      <c r="Q354" s="352"/>
      <c r="R354" s="352"/>
      <c r="S354" s="352"/>
      <c r="T354" s="353"/>
      <c r="AT354" s="348" t="s">
        <v>148</v>
      </c>
      <c r="AU354" s="348" t="s">
        <v>81</v>
      </c>
      <c r="AV354" s="347" t="s">
        <v>139</v>
      </c>
      <c r="AW354" s="347" t="s">
        <v>34</v>
      </c>
      <c r="AX354" s="347" t="s">
        <v>71</v>
      </c>
      <c r="AY354" s="348" t="s">
        <v>138</v>
      </c>
    </row>
    <row r="355" spans="2:51" s="339" customFormat="1" ht="13.5">
      <c r="B355" s="338"/>
      <c r="D355" s="318" t="s">
        <v>148</v>
      </c>
      <c r="E355" s="340" t="s">
        <v>5</v>
      </c>
      <c r="F355" s="341" t="s">
        <v>183</v>
      </c>
      <c r="H355" s="342" t="s">
        <v>5</v>
      </c>
      <c r="L355" s="338"/>
      <c r="M355" s="343"/>
      <c r="N355" s="344"/>
      <c r="O355" s="344"/>
      <c r="P355" s="344"/>
      <c r="Q355" s="344"/>
      <c r="R355" s="344"/>
      <c r="S355" s="344"/>
      <c r="T355" s="345"/>
      <c r="AT355" s="342" t="s">
        <v>148</v>
      </c>
      <c r="AU355" s="342" t="s">
        <v>81</v>
      </c>
      <c r="AV355" s="339" t="s">
        <v>79</v>
      </c>
      <c r="AW355" s="339" t="s">
        <v>34</v>
      </c>
      <c r="AX355" s="339" t="s">
        <v>71</v>
      </c>
      <c r="AY355" s="342" t="s">
        <v>138</v>
      </c>
    </row>
    <row r="356" spans="2:51" s="317" customFormat="1" ht="13.5">
      <c r="B356" s="316"/>
      <c r="D356" s="318" t="s">
        <v>148</v>
      </c>
      <c r="E356" s="319" t="s">
        <v>5</v>
      </c>
      <c r="F356" s="320" t="s">
        <v>294</v>
      </c>
      <c r="H356" s="321">
        <v>1.8</v>
      </c>
      <c r="L356" s="316"/>
      <c r="M356" s="322"/>
      <c r="N356" s="323"/>
      <c r="O356" s="323"/>
      <c r="P356" s="323"/>
      <c r="Q356" s="323"/>
      <c r="R356" s="323"/>
      <c r="S356" s="323"/>
      <c r="T356" s="324"/>
      <c r="AT356" s="319" t="s">
        <v>148</v>
      </c>
      <c r="AU356" s="319" t="s">
        <v>81</v>
      </c>
      <c r="AV356" s="317" t="s">
        <v>81</v>
      </c>
      <c r="AW356" s="317" t="s">
        <v>34</v>
      </c>
      <c r="AX356" s="317" t="s">
        <v>71</v>
      </c>
      <c r="AY356" s="319" t="s">
        <v>138</v>
      </c>
    </row>
    <row r="357" spans="2:51" s="317" customFormat="1" ht="13.5">
      <c r="B357" s="316"/>
      <c r="D357" s="318" t="s">
        <v>148</v>
      </c>
      <c r="E357" s="319" t="s">
        <v>5</v>
      </c>
      <c r="F357" s="320" t="s">
        <v>296</v>
      </c>
      <c r="H357" s="321">
        <v>0.93</v>
      </c>
      <c r="L357" s="316"/>
      <c r="M357" s="322"/>
      <c r="N357" s="323"/>
      <c r="O357" s="323"/>
      <c r="P357" s="323"/>
      <c r="Q357" s="323"/>
      <c r="R357" s="323"/>
      <c r="S357" s="323"/>
      <c r="T357" s="324"/>
      <c r="AT357" s="319" t="s">
        <v>148</v>
      </c>
      <c r="AU357" s="319" t="s">
        <v>81</v>
      </c>
      <c r="AV357" s="317" t="s">
        <v>81</v>
      </c>
      <c r="AW357" s="317" t="s">
        <v>34</v>
      </c>
      <c r="AX357" s="317" t="s">
        <v>71</v>
      </c>
      <c r="AY357" s="319" t="s">
        <v>138</v>
      </c>
    </row>
    <row r="358" spans="2:51" s="347" customFormat="1" ht="13.5">
      <c r="B358" s="346"/>
      <c r="D358" s="318" t="s">
        <v>148</v>
      </c>
      <c r="E358" s="348" t="s">
        <v>5</v>
      </c>
      <c r="F358" s="349" t="s">
        <v>180</v>
      </c>
      <c r="H358" s="350">
        <v>2.73</v>
      </c>
      <c r="L358" s="346"/>
      <c r="M358" s="351"/>
      <c r="N358" s="352"/>
      <c r="O358" s="352"/>
      <c r="P358" s="352"/>
      <c r="Q358" s="352"/>
      <c r="R358" s="352"/>
      <c r="S358" s="352"/>
      <c r="T358" s="353"/>
      <c r="AT358" s="348" t="s">
        <v>148</v>
      </c>
      <c r="AU358" s="348" t="s">
        <v>81</v>
      </c>
      <c r="AV358" s="347" t="s">
        <v>139</v>
      </c>
      <c r="AW358" s="347" t="s">
        <v>34</v>
      </c>
      <c r="AX358" s="347" t="s">
        <v>71</v>
      </c>
      <c r="AY358" s="348" t="s">
        <v>138</v>
      </c>
    </row>
    <row r="359" spans="2:51" s="339" customFormat="1" ht="13.5">
      <c r="B359" s="338"/>
      <c r="D359" s="318" t="s">
        <v>148</v>
      </c>
      <c r="E359" s="340" t="s">
        <v>5</v>
      </c>
      <c r="F359" s="341" t="s">
        <v>186</v>
      </c>
      <c r="H359" s="342" t="s">
        <v>5</v>
      </c>
      <c r="L359" s="338"/>
      <c r="M359" s="343"/>
      <c r="N359" s="344"/>
      <c r="O359" s="344"/>
      <c r="P359" s="344"/>
      <c r="Q359" s="344"/>
      <c r="R359" s="344"/>
      <c r="S359" s="344"/>
      <c r="T359" s="345"/>
      <c r="AT359" s="342" t="s">
        <v>148</v>
      </c>
      <c r="AU359" s="342" t="s">
        <v>81</v>
      </c>
      <c r="AV359" s="339" t="s">
        <v>79</v>
      </c>
      <c r="AW359" s="339" t="s">
        <v>34</v>
      </c>
      <c r="AX359" s="339" t="s">
        <v>71</v>
      </c>
      <c r="AY359" s="342" t="s">
        <v>138</v>
      </c>
    </row>
    <row r="360" spans="2:51" s="317" customFormat="1" ht="13.5">
      <c r="B360" s="316"/>
      <c r="D360" s="318" t="s">
        <v>148</v>
      </c>
      <c r="E360" s="319" t="s">
        <v>5</v>
      </c>
      <c r="F360" s="320" t="s">
        <v>294</v>
      </c>
      <c r="H360" s="321">
        <v>1.8</v>
      </c>
      <c r="L360" s="316"/>
      <c r="M360" s="322"/>
      <c r="N360" s="323"/>
      <c r="O360" s="323"/>
      <c r="P360" s="323"/>
      <c r="Q360" s="323"/>
      <c r="R360" s="323"/>
      <c r="S360" s="323"/>
      <c r="T360" s="324"/>
      <c r="AT360" s="319" t="s">
        <v>148</v>
      </c>
      <c r="AU360" s="319" t="s">
        <v>81</v>
      </c>
      <c r="AV360" s="317" t="s">
        <v>81</v>
      </c>
      <c r="AW360" s="317" t="s">
        <v>34</v>
      </c>
      <c r="AX360" s="317" t="s">
        <v>71</v>
      </c>
      <c r="AY360" s="319" t="s">
        <v>138</v>
      </c>
    </row>
    <row r="361" spans="2:51" s="317" customFormat="1" ht="13.5">
      <c r="B361" s="316"/>
      <c r="D361" s="318" t="s">
        <v>148</v>
      </c>
      <c r="E361" s="319" t="s">
        <v>5</v>
      </c>
      <c r="F361" s="320" t="s">
        <v>297</v>
      </c>
      <c r="H361" s="321">
        <v>0.9</v>
      </c>
      <c r="L361" s="316"/>
      <c r="M361" s="322"/>
      <c r="N361" s="323"/>
      <c r="O361" s="323"/>
      <c r="P361" s="323"/>
      <c r="Q361" s="323"/>
      <c r="R361" s="323"/>
      <c r="S361" s="323"/>
      <c r="T361" s="324"/>
      <c r="AT361" s="319" t="s">
        <v>148</v>
      </c>
      <c r="AU361" s="319" t="s">
        <v>81</v>
      </c>
      <c r="AV361" s="317" t="s">
        <v>81</v>
      </c>
      <c r="AW361" s="317" t="s">
        <v>34</v>
      </c>
      <c r="AX361" s="317" t="s">
        <v>71</v>
      </c>
      <c r="AY361" s="319" t="s">
        <v>138</v>
      </c>
    </row>
    <row r="362" spans="2:51" s="347" customFormat="1" ht="13.5">
      <c r="B362" s="346"/>
      <c r="D362" s="318" t="s">
        <v>148</v>
      </c>
      <c r="E362" s="348" t="s">
        <v>5</v>
      </c>
      <c r="F362" s="349" t="s">
        <v>180</v>
      </c>
      <c r="H362" s="350">
        <v>2.7</v>
      </c>
      <c r="L362" s="346"/>
      <c r="M362" s="351"/>
      <c r="N362" s="352"/>
      <c r="O362" s="352"/>
      <c r="P362" s="352"/>
      <c r="Q362" s="352"/>
      <c r="R362" s="352"/>
      <c r="S362" s="352"/>
      <c r="T362" s="353"/>
      <c r="AT362" s="348" t="s">
        <v>148</v>
      </c>
      <c r="AU362" s="348" t="s">
        <v>81</v>
      </c>
      <c r="AV362" s="347" t="s">
        <v>139</v>
      </c>
      <c r="AW362" s="347" t="s">
        <v>34</v>
      </c>
      <c r="AX362" s="347" t="s">
        <v>71</v>
      </c>
      <c r="AY362" s="348" t="s">
        <v>138</v>
      </c>
    </row>
    <row r="363" spans="2:51" s="339" customFormat="1" ht="13.5">
      <c r="B363" s="338"/>
      <c r="D363" s="318" t="s">
        <v>148</v>
      </c>
      <c r="E363" s="340" t="s">
        <v>5</v>
      </c>
      <c r="F363" s="341" t="s">
        <v>162</v>
      </c>
      <c r="H363" s="342" t="s">
        <v>5</v>
      </c>
      <c r="L363" s="338"/>
      <c r="M363" s="343"/>
      <c r="N363" s="344"/>
      <c r="O363" s="344"/>
      <c r="P363" s="344"/>
      <c r="Q363" s="344"/>
      <c r="R363" s="344"/>
      <c r="S363" s="344"/>
      <c r="T363" s="345"/>
      <c r="AT363" s="342" t="s">
        <v>148</v>
      </c>
      <c r="AU363" s="342" t="s">
        <v>81</v>
      </c>
      <c r="AV363" s="339" t="s">
        <v>79</v>
      </c>
      <c r="AW363" s="339" t="s">
        <v>34</v>
      </c>
      <c r="AX363" s="339" t="s">
        <v>71</v>
      </c>
      <c r="AY363" s="342" t="s">
        <v>138</v>
      </c>
    </row>
    <row r="364" spans="2:51" s="317" customFormat="1" ht="13.5">
      <c r="B364" s="316"/>
      <c r="D364" s="318" t="s">
        <v>148</v>
      </c>
      <c r="E364" s="319" t="s">
        <v>5</v>
      </c>
      <c r="F364" s="320" t="s">
        <v>298</v>
      </c>
      <c r="H364" s="321">
        <v>1.545</v>
      </c>
      <c r="L364" s="316"/>
      <c r="M364" s="322"/>
      <c r="N364" s="323"/>
      <c r="O364" s="323"/>
      <c r="P364" s="323"/>
      <c r="Q364" s="323"/>
      <c r="R364" s="323"/>
      <c r="S364" s="323"/>
      <c r="T364" s="324"/>
      <c r="AT364" s="319" t="s">
        <v>148</v>
      </c>
      <c r="AU364" s="319" t="s">
        <v>81</v>
      </c>
      <c r="AV364" s="317" t="s">
        <v>81</v>
      </c>
      <c r="AW364" s="317" t="s">
        <v>34</v>
      </c>
      <c r="AX364" s="317" t="s">
        <v>71</v>
      </c>
      <c r="AY364" s="319" t="s">
        <v>138</v>
      </c>
    </row>
    <row r="365" spans="2:51" s="317" customFormat="1" ht="13.5">
      <c r="B365" s="316"/>
      <c r="D365" s="318" t="s">
        <v>148</v>
      </c>
      <c r="E365" s="319" t="s">
        <v>5</v>
      </c>
      <c r="F365" s="320" t="s">
        <v>299</v>
      </c>
      <c r="H365" s="321">
        <v>1.35</v>
      </c>
      <c r="L365" s="316"/>
      <c r="M365" s="322"/>
      <c r="N365" s="323"/>
      <c r="O365" s="323"/>
      <c r="P365" s="323"/>
      <c r="Q365" s="323"/>
      <c r="R365" s="323"/>
      <c r="S365" s="323"/>
      <c r="T365" s="324"/>
      <c r="AT365" s="319" t="s">
        <v>148</v>
      </c>
      <c r="AU365" s="319" t="s">
        <v>81</v>
      </c>
      <c r="AV365" s="317" t="s">
        <v>81</v>
      </c>
      <c r="AW365" s="317" t="s">
        <v>34</v>
      </c>
      <c r="AX365" s="317" t="s">
        <v>71</v>
      </c>
      <c r="AY365" s="319" t="s">
        <v>138</v>
      </c>
    </row>
    <row r="366" spans="2:51" s="317" customFormat="1" ht="13.5">
      <c r="B366" s="316"/>
      <c r="D366" s="318" t="s">
        <v>148</v>
      </c>
      <c r="E366" s="319" t="s">
        <v>5</v>
      </c>
      <c r="F366" s="320" t="s">
        <v>300</v>
      </c>
      <c r="H366" s="321">
        <v>0.082</v>
      </c>
      <c r="L366" s="316"/>
      <c r="M366" s="322"/>
      <c r="N366" s="323"/>
      <c r="O366" s="323"/>
      <c r="P366" s="323"/>
      <c r="Q366" s="323"/>
      <c r="R366" s="323"/>
      <c r="S366" s="323"/>
      <c r="T366" s="324"/>
      <c r="AT366" s="319" t="s">
        <v>148</v>
      </c>
      <c r="AU366" s="319" t="s">
        <v>81</v>
      </c>
      <c r="AV366" s="317" t="s">
        <v>81</v>
      </c>
      <c r="AW366" s="317" t="s">
        <v>34</v>
      </c>
      <c r="AX366" s="317" t="s">
        <v>71</v>
      </c>
      <c r="AY366" s="319" t="s">
        <v>138</v>
      </c>
    </row>
    <row r="367" spans="2:51" s="317" customFormat="1" ht="13.5">
      <c r="B367" s="316"/>
      <c r="D367" s="318" t="s">
        <v>148</v>
      </c>
      <c r="E367" s="319" t="s">
        <v>5</v>
      </c>
      <c r="F367" s="320" t="s">
        <v>301</v>
      </c>
      <c r="H367" s="321">
        <v>0.032</v>
      </c>
      <c r="L367" s="316"/>
      <c r="M367" s="322"/>
      <c r="N367" s="323"/>
      <c r="O367" s="323"/>
      <c r="P367" s="323"/>
      <c r="Q367" s="323"/>
      <c r="R367" s="323"/>
      <c r="S367" s="323"/>
      <c r="T367" s="324"/>
      <c r="AT367" s="319" t="s">
        <v>148</v>
      </c>
      <c r="AU367" s="319" t="s">
        <v>81</v>
      </c>
      <c r="AV367" s="317" t="s">
        <v>81</v>
      </c>
      <c r="AW367" s="317" t="s">
        <v>34</v>
      </c>
      <c r="AX367" s="317" t="s">
        <v>71</v>
      </c>
      <c r="AY367" s="319" t="s">
        <v>138</v>
      </c>
    </row>
    <row r="368" spans="2:51" s="347" customFormat="1" ht="13.5">
      <c r="B368" s="346"/>
      <c r="D368" s="318" t="s">
        <v>148</v>
      </c>
      <c r="E368" s="348" t="s">
        <v>5</v>
      </c>
      <c r="F368" s="349" t="s">
        <v>180</v>
      </c>
      <c r="H368" s="350">
        <v>3.009</v>
      </c>
      <c r="L368" s="346"/>
      <c r="M368" s="351"/>
      <c r="N368" s="352"/>
      <c r="O368" s="352"/>
      <c r="P368" s="352"/>
      <c r="Q368" s="352"/>
      <c r="R368" s="352"/>
      <c r="S368" s="352"/>
      <c r="T368" s="353"/>
      <c r="AT368" s="348" t="s">
        <v>148</v>
      </c>
      <c r="AU368" s="348" t="s">
        <v>81</v>
      </c>
      <c r="AV368" s="347" t="s">
        <v>139</v>
      </c>
      <c r="AW368" s="347" t="s">
        <v>34</v>
      </c>
      <c r="AX368" s="347" t="s">
        <v>71</v>
      </c>
      <c r="AY368" s="348" t="s">
        <v>138</v>
      </c>
    </row>
    <row r="369" spans="2:51" s="326" customFormat="1" ht="13.5">
      <c r="B369" s="325"/>
      <c r="D369" s="327" t="s">
        <v>148</v>
      </c>
      <c r="E369" s="328" t="s">
        <v>5</v>
      </c>
      <c r="F369" s="329" t="s">
        <v>151</v>
      </c>
      <c r="H369" s="330">
        <v>10.914</v>
      </c>
      <c r="L369" s="325"/>
      <c r="M369" s="331"/>
      <c r="N369" s="332"/>
      <c r="O369" s="332"/>
      <c r="P369" s="332"/>
      <c r="Q369" s="332"/>
      <c r="R369" s="332"/>
      <c r="S369" s="332"/>
      <c r="T369" s="333"/>
      <c r="AT369" s="334" t="s">
        <v>148</v>
      </c>
      <c r="AU369" s="334" t="s">
        <v>81</v>
      </c>
      <c r="AV369" s="326" t="s">
        <v>146</v>
      </c>
      <c r="AW369" s="326" t="s">
        <v>34</v>
      </c>
      <c r="AX369" s="326" t="s">
        <v>79</v>
      </c>
      <c r="AY369" s="334" t="s">
        <v>138</v>
      </c>
    </row>
    <row r="370" spans="2:65" s="223" customFormat="1" ht="31.5" customHeight="1">
      <c r="B370" s="224"/>
      <c r="C370" s="305" t="s">
        <v>302</v>
      </c>
      <c r="D370" s="305" t="s">
        <v>141</v>
      </c>
      <c r="E370" s="306" t="s">
        <v>303</v>
      </c>
      <c r="F370" s="307" t="s">
        <v>304</v>
      </c>
      <c r="G370" s="308" t="s">
        <v>144</v>
      </c>
      <c r="H370" s="309">
        <v>243.11</v>
      </c>
      <c r="I370" s="367">
        <v>0</v>
      </c>
      <c r="J370" s="310">
        <f>ROUND(I370*H370,2)</f>
        <v>0</v>
      </c>
      <c r="K370" s="307" t="s">
        <v>145</v>
      </c>
      <c r="L370" s="224"/>
      <c r="M370" s="311" t="s">
        <v>5</v>
      </c>
      <c r="N370" s="312" t="s">
        <v>42</v>
      </c>
      <c r="O370" s="225"/>
      <c r="P370" s="313">
        <f>O370*H370</f>
        <v>0</v>
      </c>
      <c r="Q370" s="313">
        <v>0.000121</v>
      </c>
      <c r="R370" s="313">
        <f>Q370*H370</f>
        <v>0.02941631</v>
      </c>
      <c r="S370" s="313">
        <v>0</v>
      </c>
      <c r="T370" s="314">
        <f>S370*H370</f>
        <v>0</v>
      </c>
      <c r="AR370" s="213" t="s">
        <v>146</v>
      </c>
      <c r="AT370" s="213" t="s">
        <v>141</v>
      </c>
      <c r="AU370" s="213" t="s">
        <v>81</v>
      </c>
      <c r="AY370" s="213" t="s">
        <v>138</v>
      </c>
      <c r="BE370" s="315">
        <f>IF(N370="základní",J370,0)</f>
        <v>0</v>
      </c>
      <c r="BF370" s="315">
        <f>IF(N370="snížená",J370,0)</f>
        <v>0</v>
      </c>
      <c r="BG370" s="315">
        <f>IF(N370="zákl. přenesená",J370,0)</f>
        <v>0</v>
      </c>
      <c r="BH370" s="315">
        <f>IF(N370="sníž. přenesená",J370,0)</f>
        <v>0</v>
      </c>
      <c r="BI370" s="315">
        <f>IF(N370="nulová",J370,0)</f>
        <v>0</v>
      </c>
      <c r="BJ370" s="213" t="s">
        <v>79</v>
      </c>
      <c r="BK370" s="315">
        <f>ROUND(I370*H370,2)</f>
        <v>0</v>
      </c>
      <c r="BL370" s="213" t="s">
        <v>146</v>
      </c>
      <c r="BM370" s="213" t="s">
        <v>305</v>
      </c>
    </row>
    <row r="371" spans="2:51" s="339" customFormat="1" ht="13.5">
      <c r="B371" s="338"/>
      <c r="D371" s="318" t="s">
        <v>148</v>
      </c>
      <c r="E371" s="340" t="s">
        <v>5</v>
      </c>
      <c r="F371" s="341" t="s">
        <v>177</v>
      </c>
      <c r="H371" s="342" t="s">
        <v>5</v>
      </c>
      <c r="L371" s="338"/>
      <c r="M371" s="343"/>
      <c r="N371" s="344"/>
      <c r="O371" s="344"/>
      <c r="P371" s="344"/>
      <c r="Q371" s="344"/>
      <c r="R371" s="344"/>
      <c r="S371" s="344"/>
      <c r="T371" s="345"/>
      <c r="AT371" s="342" t="s">
        <v>148</v>
      </c>
      <c r="AU371" s="342" t="s">
        <v>81</v>
      </c>
      <c r="AV371" s="339" t="s">
        <v>79</v>
      </c>
      <c r="AW371" s="339" t="s">
        <v>34</v>
      </c>
      <c r="AX371" s="339" t="s">
        <v>71</v>
      </c>
      <c r="AY371" s="342" t="s">
        <v>138</v>
      </c>
    </row>
    <row r="372" spans="2:51" s="317" customFormat="1" ht="13.5">
      <c r="B372" s="316"/>
      <c r="D372" s="318" t="s">
        <v>148</v>
      </c>
      <c r="E372" s="319" t="s">
        <v>5</v>
      </c>
      <c r="F372" s="320" t="s">
        <v>306</v>
      </c>
      <c r="H372" s="321">
        <v>74.2</v>
      </c>
      <c r="L372" s="316"/>
      <c r="M372" s="322"/>
      <c r="N372" s="323"/>
      <c r="O372" s="323"/>
      <c r="P372" s="323"/>
      <c r="Q372" s="323"/>
      <c r="R372" s="323"/>
      <c r="S372" s="323"/>
      <c r="T372" s="324"/>
      <c r="AT372" s="319" t="s">
        <v>148</v>
      </c>
      <c r="AU372" s="319" t="s">
        <v>81</v>
      </c>
      <c r="AV372" s="317" t="s">
        <v>81</v>
      </c>
      <c r="AW372" s="317" t="s">
        <v>34</v>
      </c>
      <c r="AX372" s="317" t="s">
        <v>71</v>
      </c>
      <c r="AY372" s="319" t="s">
        <v>138</v>
      </c>
    </row>
    <row r="373" spans="2:51" s="339" customFormat="1" ht="13.5">
      <c r="B373" s="338"/>
      <c r="D373" s="318" t="s">
        <v>148</v>
      </c>
      <c r="E373" s="340" t="s">
        <v>5</v>
      </c>
      <c r="F373" s="341" t="s">
        <v>181</v>
      </c>
      <c r="H373" s="342" t="s">
        <v>5</v>
      </c>
      <c r="L373" s="338"/>
      <c r="M373" s="343"/>
      <c r="N373" s="344"/>
      <c r="O373" s="344"/>
      <c r="P373" s="344"/>
      <c r="Q373" s="344"/>
      <c r="R373" s="344"/>
      <c r="S373" s="344"/>
      <c r="T373" s="345"/>
      <c r="AT373" s="342" t="s">
        <v>148</v>
      </c>
      <c r="AU373" s="342" t="s">
        <v>81</v>
      </c>
      <c r="AV373" s="339" t="s">
        <v>79</v>
      </c>
      <c r="AW373" s="339" t="s">
        <v>34</v>
      </c>
      <c r="AX373" s="339" t="s">
        <v>71</v>
      </c>
      <c r="AY373" s="342" t="s">
        <v>138</v>
      </c>
    </row>
    <row r="374" spans="2:51" s="317" customFormat="1" ht="13.5">
      <c r="B374" s="316"/>
      <c r="D374" s="318" t="s">
        <v>148</v>
      </c>
      <c r="E374" s="319" t="s">
        <v>5</v>
      </c>
      <c r="F374" s="320" t="s">
        <v>307</v>
      </c>
      <c r="H374" s="321">
        <v>37.6</v>
      </c>
      <c r="L374" s="316"/>
      <c r="M374" s="322"/>
      <c r="N374" s="323"/>
      <c r="O374" s="323"/>
      <c r="P374" s="323"/>
      <c r="Q374" s="323"/>
      <c r="R374" s="323"/>
      <c r="S374" s="323"/>
      <c r="T374" s="324"/>
      <c r="AT374" s="319" t="s">
        <v>148</v>
      </c>
      <c r="AU374" s="319" t="s">
        <v>81</v>
      </c>
      <c r="AV374" s="317" t="s">
        <v>81</v>
      </c>
      <c r="AW374" s="317" t="s">
        <v>34</v>
      </c>
      <c r="AX374" s="317" t="s">
        <v>71</v>
      </c>
      <c r="AY374" s="319" t="s">
        <v>138</v>
      </c>
    </row>
    <row r="375" spans="2:51" s="339" customFormat="1" ht="13.5">
      <c r="B375" s="338"/>
      <c r="D375" s="318" t="s">
        <v>148</v>
      </c>
      <c r="E375" s="340" t="s">
        <v>5</v>
      </c>
      <c r="F375" s="341" t="s">
        <v>183</v>
      </c>
      <c r="H375" s="342" t="s">
        <v>5</v>
      </c>
      <c r="L375" s="338"/>
      <c r="M375" s="343"/>
      <c r="N375" s="344"/>
      <c r="O375" s="344"/>
      <c r="P375" s="344"/>
      <c r="Q375" s="344"/>
      <c r="R375" s="344"/>
      <c r="S375" s="344"/>
      <c r="T375" s="345"/>
      <c r="AT375" s="342" t="s">
        <v>148</v>
      </c>
      <c r="AU375" s="342" t="s">
        <v>81</v>
      </c>
      <c r="AV375" s="339" t="s">
        <v>79</v>
      </c>
      <c r="AW375" s="339" t="s">
        <v>34</v>
      </c>
      <c r="AX375" s="339" t="s">
        <v>71</v>
      </c>
      <c r="AY375" s="342" t="s">
        <v>138</v>
      </c>
    </row>
    <row r="376" spans="2:51" s="317" customFormat="1" ht="13.5">
      <c r="B376" s="316"/>
      <c r="D376" s="318" t="s">
        <v>148</v>
      </c>
      <c r="E376" s="319" t="s">
        <v>5</v>
      </c>
      <c r="F376" s="320" t="s">
        <v>308</v>
      </c>
      <c r="H376" s="321">
        <v>69.99</v>
      </c>
      <c r="L376" s="316"/>
      <c r="M376" s="322"/>
      <c r="N376" s="323"/>
      <c r="O376" s="323"/>
      <c r="P376" s="323"/>
      <c r="Q376" s="323"/>
      <c r="R376" s="323"/>
      <c r="S376" s="323"/>
      <c r="T376" s="324"/>
      <c r="AT376" s="319" t="s">
        <v>148</v>
      </c>
      <c r="AU376" s="319" t="s">
        <v>81</v>
      </c>
      <c r="AV376" s="317" t="s">
        <v>81</v>
      </c>
      <c r="AW376" s="317" t="s">
        <v>34</v>
      </c>
      <c r="AX376" s="317" t="s">
        <v>71</v>
      </c>
      <c r="AY376" s="319" t="s">
        <v>138</v>
      </c>
    </row>
    <row r="377" spans="2:51" s="339" customFormat="1" ht="13.5">
      <c r="B377" s="338"/>
      <c r="D377" s="318" t="s">
        <v>148</v>
      </c>
      <c r="E377" s="340" t="s">
        <v>5</v>
      </c>
      <c r="F377" s="341" t="s">
        <v>186</v>
      </c>
      <c r="H377" s="342" t="s">
        <v>5</v>
      </c>
      <c r="L377" s="338"/>
      <c r="M377" s="343"/>
      <c r="N377" s="344"/>
      <c r="O377" s="344"/>
      <c r="P377" s="344"/>
      <c r="Q377" s="344"/>
      <c r="R377" s="344"/>
      <c r="S377" s="344"/>
      <c r="T377" s="345"/>
      <c r="AT377" s="342" t="s">
        <v>148</v>
      </c>
      <c r="AU377" s="342" t="s">
        <v>81</v>
      </c>
      <c r="AV377" s="339" t="s">
        <v>79</v>
      </c>
      <c r="AW377" s="339" t="s">
        <v>34</v>
      </c>
      <c r="AX377" s="339" t="s">
        <v>71</v>
      </c>
      <c r="AY377" s="342" t="s">
        <v>138</v>
      </c>
    </row>
    <row r="378" spans="2:51" s="317" customFormat="1" ht="13.5">
      <c r="B378" s="316"/>
      <c r="D378" s="318" t="s">
        <v>148</v>
      </c>
      <c r="E378" s="319" t="s">
        <v>5</v>
      </c>
      <c r="F378" s="320" t="s">
        <v>309</v>
      </c>
      <c r="H378" s="321">
        <v>61.32</v>
      </c>
      <c r="L378" s="316"/>
      <c r="M378" s="322"/>
      <c r="N378" s="323"/>
      <c r="O378" s="323"/>
      <c r="P378" s="323"/>
      <c r="Q378" s="323"/>
      <c r="R378" s="323"/>
      <c r="S378" s="323"/>
      <c r="T378" s="324"/>
      <c r="AT378" s="319" t="s">
        <v>148</v>
      </c>
      <c r="AU378" s="319" t="s">
        <v>81</v>
      </c>
      <c r="AV378" s="317" t="s">
        <v>81</v>
      </c>
      <c r="AW378" s="317" t="s">
        <v>34</v>
      </c>
      <c r="AX378" s="317" t="s">
        <v>71</v>
      </c>
      <c r="AY378" s="319" t="s">
        <v>138</v>
      </c>
    </row>
    <row r="379" spans="2:51" s="326" customFormat="1" ht="13.5">
      <c r="B379" s="325"/>
      <c r="D379" s="327" t="s">
        <v>148</v>
      </c>
      <c r="E379" s="328" t="s">
        <v>5</v>
      </c>
      <c r="F379" s="329" t="s">
        <v>151</v>
      </c>
      <c r="H379" s="330">
        <v>243.11</v>
      </c>
      <c r="L379" s="325"/>
      <c r="M379" s="331"/>
      <c r="N379" s="332"/>
      <c r="O379" s="332"/>
      <c r="P379" s="332"/>
      <c r="Q379" s="332"/>
      <c r="R379" s="332"/>
      <c r="S379" s="332"/>
      <c r="T379" s="333"/>
      <c r="AT379" s="334" t="s">
        <v>148</v>
      </c>
      <c r="AU379" s="334" t="s">
        <v>81</v>
      </c>
      <c r="AV379" s="326" t="s">
        <v>146</v>
      </c>
      <c r="AW379" s="326" t="s">
        <v>34</v>
      </c>
      <c r="AX379" s="326" t="s">
        <v>79</v>
      </c>
      <c r="AY379" s="334" t="s">
        <v>138</v>
      </c>
    </row>
    <row r="380" spans="2:65" s="223" customFormat="1" ht="31.5" customHeight="1">
      <c r="B380" s="224"/>
      <c r="C380" s="305" t="s">
        <v>310</v>
      </c>
      <c r="D380" s="305" t="s">
        <v>141</v>
      </c>
      <c r="E380" s="306" t="s">
        <v>311</v>
      </c>
      <c r="F380" s="307" t="s">
        <v>312</v>
      </c>
      <c r="G380" s="308" t="s">
        <v>144</v>
      </c>
      <c r="H380" s="309">
        <v>84.753</v>
      </c>
      <c r="I380" s="367">
        <v>0</v>
      </c>
      <c r="J380" s="310">
        <f>ROUND(I380*H380,2)</f>
        <v>0</v>
      </c>
      <c r="K380" s="307" t="s">
        <v>145</v>
      </c>
      <c r="L380" s="224"/>
      <c r="M380" s="311" t="s">
        <v>5</v>
      </c>
      <c r="N380" s="312" t="s">
        <v>42</v>
      </c>
      <c r="O380" s="225"/>
      <c r="P380" s="313">
        <f>O380*H380</f>
        <v>0</v>
      </c>
      <c r="Q380" s="313">
        <v>0.000242</v>
      </c>
      <c r="R380" s="313">
        <f>Q380*H380</f>
        <v>0.020510226</v>
      </c>
      <c r="S380" s="313">
        <v>0</v>
      </c>
      <c r="T380" s="314">
        <f>S380*H380</f>
        <v>0</v>
      </c>
      <c r="AR380" s="213" t="s">
        <v>146</v>
      </c>
      <c r="AT380" s="213" t="s">
        <v>141</v>
      </c>
      <c r="AU380" s="213" t="s">
        <v>81</v>
      </c>
      <c r="AY380" s="213" t="s">
        <v>138</v>
      </c>
      <c r="BE380" s="315">
        <f>IF(N380="základní",J380,0)</f>
        <v>0</v>
      </c>
      <c r="BF380" s="315">
        <f>IF(N380="snížená",J380,0)</f>
        <v>0</v>
      </c>
      <c r="BG380" s="315">
        <f>IF(N380="zákl. přenesená",J380,0)</f>
        <v>0</v>
      </c>
      <c r="BH380" s="315">
        <f>IF(N380="sníž. přenesená",J380,0)</f>
        <v>0</v>
      </c>
      <c r="BI380" s="315">
        <f>IF(N380="nulová",J380,0)</f>
        <v>0</v>
      </c>
      <c r="BJ380" s="213" t="s">
        <v>79</v>
      </c>
      <c r="BK380" s="315">
        <f>ROUND(I380*H380,2)</f>
        <v>0</v>
      </c>
      <c r="BL380" s="213" t="s">
        <v>146</v>
      </c>
      <c r="BM380" s="213" t="s">
        <v>313</v>
      </c>
    </row>
    <row r="381" spans="2:51" s="339" customFormat="1" ht="13.5">
      <c r="B381" s="338"/>
      <c r="D381" s="318" t="s">
        <v>148</v>
      </c>
      <c r="E381" s="340" t="s">
        <v>5</v>
      </c>
      <c r="F381" s="341" t="s">
        <v>177</v>
      </c>
      <c r="H381" s="342" t="s">
        <v>5</v>
      </c>
      <c r="L381" s="338"/>
      <c r="M381" s="343"/>
      <c r="N381" s="344"/>
      <c r="O381" s="344"/>
      <c r="P381" s="344"/>
      <c r="Q381" s="344"/>
      <c r="R381" s="344"/>
      <c r="S381" s="344"/>
      <c r="T381" s="345"/>
      <c r="AT381" s="342" t="s">
        <v>148</v>
      </c>
      <c r="AU381" s="342" t="s">
        <v>81</v>
      </c>
      <c r="AV381" s="339" t="s">
        <v>79</v>
      </c>
      <c r="AW381" s="339" t="s">
        <v>34</v>
      </c>
      <c r="AX381" s="339" t="s">
        <v>71</v>
      </c>
      <c r="AY381" s="342" t="s">
        <v>138</v>
      </c>
    </row>
    <row r="382" spans="2:51" s="317" customFormat="1" ht="13.5">
      <c r="B382" s="316"/>
      <c r="D382" s="318" t="s">
        <v>148</v>
      </c>
      <c r="E382" s="319" t="s">
        <v>5</v>
      </c>
      <c r="F382" s="320" t="s">
        <v>314</v>
      </c>
      <c r="H382" s="321">
        <v>3.92</v>
      </c>
      <c r="L382" s="316"/>
      <c r="M382" s="322"/>
      <c r="N382" s="323"/>
      <c r="O382" s="323"/>
      <c r="P382" s="323"/>
      <c r="Q382" s="323"/>
      <c r="R382" s="323"/>
      <c r="S382" s="323"/>
      <c r="T382" s="324"/>
      <c r="AT382" s="319" t="s">
        <v>148</v>
      </c>
      <c r="AU382" s="319" t="s">
        <v>81</v>
      </c>
      <c r="AV382" s="317" t="s">
        <v>81</v>
      </c>
      <c r="AW382" s="317" t="s">
        <v>34</v>
      </c>
      <c r="AX382" s="317" t="s">
        <v>71</v>
      </c>
      <c r="AY382" s="319" t="s">
        <v>138</v>
      </c>
    </row>
    <row r="383" spans="2:51" s="317" customFormat="1" ht="13.5">
      <c r="B383" s="316"/>
      <c r="D383" s="318" t="s">
        <v>148</v>
      </c>
      <c r="E383" s="319" t="s">
        <v>5</v>
      </c>
      <c r="F383" s="320" t="s">
        <v>315</v>
      </c>
      <c r="H383" s="321">
        <v>1.664</v>
      </c>
      <c r="L383" s="316"/>
      <c r="M383" s="322"/>
      <c r="N383" s="323"/>
      <c r="O383" s="323"/>
      <c r="P383" s="323"/>
      <c r="Q383" s="323"/>
      <c r="R383" s="323"/>
      <c r="S383" s="323"/>
      <c r="T383" s="324"/>
      <c r="AT383" s="319" t="s">
        <v>148</v>
      </c>
      <c r="AU383" s="319" t="s">
        <v>81</v>
      </c>
      <c r="AV383" s="317" t="s">
        <v>81</v>
      </c>
      <c r="AW383" s="317" t="s">
        <v>34</v>
      </c>
      <c r="AX383" s="317" t="s">
        <v>71</v>
      </c>
      <c r="AY383" s="319" t="s">
        <v>138</v>
      </c>
    </row>
    <row r="384" spans="2:51" s="317" customFormat="1" ht="13.5">
      <c r="B384" s="316"/>
      <c r="D384" s="318" t="s">
        <v>148</v>
      </c>
      <c r="E384" s="319" t="s">
        <v>5</v>
      </c>
      <c r="F384" s="320" t="s">
        <v>316</v>
      </c>
      <c r="H384" s="321">
        <v>3.752</v>
      </c>
      <c r="L384" s="316"/>
      <c r="M384" s="322"/>
      <c r="N384" s="323"/>
      <c r="O384" s="323"/>
      <c r="P384" s="323"/>
      <c r="Q384" s="323"/>
      <c r="R384" s="323"/>
      <c r="S384" s="323"/>
      <c r="T384" s="324"/>
      <c r="AT384" s="319" t="s">
        <v>148</v>
      </c>
      <c r="AU384" s="319" t="s">
        <v>81</v>
      </c>
      <c r="AV384" s="317" t="s">
        <v>81</v>
      </c>
      <c r="AW384" s="317" t="s">
        <v>34</v>
      </c>
      <c r="AX384" s="317" t="s">
        <v>71</v>
      </c>
      <c r="AY384" s="319" t="s">
        <v>138</v>
      </c>
    </row>
    <row r="385" spans="2:51" s="317" customFormat="1" ht="13.5">
      <c r="B385" s="316"/>
      <c r="D385" s="318" t="s">
        <v>148</v>
      </c>
      <c r="E385" s="319" t="s">
        <v>5</v>
      </c>
      <c r="F385" s="320" t="s">
        <v>317</v>
      </c>
      <c r="H385" s="321">
        <v>3.778</v>
      </c>
      <c r="L385" s="316"/>
      <c r="M385" s="322"/>
      <c r="N385" s="323"/>
      <c r="O385" s="323"/>
      <c r="P385" s="323"/>
      <c r="Q385" s="323"/>
      <c r="R385" s="323"/>
      <c r="S385" s="323"/>
      <c r="T385" s="324"/>
      <c r="AT385" s="319" t="s">
        <v>148</v>
      </c>
      <c r="AU385" s="319" t="s">
        <v>81</v>
      </c>
      <c r="AV385" s="317" t="s">
        <v>81</v>
      </c>
      <c r="AW385" s="317" t="s">
        <v>34</v>
      </c>
      <c r="AX385" s="317" t="s">
        <v>71</v>
      </c>
      <c r="AY385" s="319" t="s">
        <v>138</v>
      </c>
    </row>
    <row r="386" spans="2:51" s="317" customFormat="1" ht="13.5">
      <c r="B386" s="316"/>
      <c r="D386" s="318" t="s">
        <v>148</v>
      </c>
      <c r="E386" s="319" t="s">
        <v>5</v>
      </c>
      <c r="F386" s="320" t="s">
        <v>318</v>
      </c>
      <c r="H386" s="321">
        <v>3.712</v>
      </c>
      <c r="L386" s="316"/>
      <c r="M386" s="322"/>
      <c r="N386" s="323"/>
      <c r="O386" s="323"/>
      <c r="P386" s="323"/>
      <c r="Q386" s="323"/>
      <c r="R386" s="323"/>
      <c r="S386" s="323"/>
      <c r="T386" s="324"/>
      <c r="AT386" s="319" t="s">
        <v>148</v>
      </c>
      <c r="AU386" s="319" t="s">
        <v>81</v>
      </c>
      <c r="AV386" s="317" t="s">
        <v>81</v>
      </c>
      <c r="AW386" s="317" t="s">
        <v>34</v>
      </c>
      <c r="AX386" s="317" t="s">
        <v>71</v>
      </c>
      <c r="AY386" s="319" t="s">
        <v>138</v>
      </c>
    </row>
    <row r="387" spans="2:51" s="317" customFormat="1" ht="13.5">
      <c r="B387" s="316"/>
      <c r="D387" s="318" t="s">
        <v>148</v>
      </c>
      <c r="E387" s="319" t="s">
        <v>5</v>
      </c>
      <c r="F387" s="320" t="s">
        <v>319</v>
      </c>
      <c r="H387" s="321">
        <v>3.727</v>
      </c>
      <c r="L387" s="316"/>
      <c r="M387" s="322"/>
      <c r="N387" s="323"/>
      <c r="O387" s="323"/>
      <c r="P387" s="323"/>
      <c r="Q387" s="323"/>
      <c r="R387" s="323"/>
      <c r="S387" s="323"/>
      <c r="T387" s="324"/>
      <c r="AT387" s="319" t="s">
        <v>148</v>
      </c>
      <c r="AU387" s="319" t="s">
        <v>81</v>
      </c>
      <c r="AV387" s="317" t="s">
        <v>81</v>
      </c>
      <c r="AW387" s="317" t="s">
        <v>34</v>
      </c>
      <c r="AX387" s="317" t="s">
        <v>71</v>
      </c>
      <c r="AY387" s="319" t="s">
        <v>138</v>
      </c>
    </row>
    <row r="388" spans="2:51" s="347" customFormat="1" ht="13.5">
      <c r="B388" s="346"/>
      <c r="D388" s="318" t="s">
        <v>148</v>
      </c>
      <c r="E388" s="348" t="s">
        <v>5</v>
      </c>
      <c r="F388" s="349" t="s">
        <v>180</v>
      </c>
      <c r="H388" s="350">
        <v>20.553</v>
      </c>
      <c r="L388" s="346"/>
      <c r="M388" s="351"/>
      <c r="N388" s="352"/>
      <c r="O388" s="352"/>
      <c r="P388" s="352"/>
      <c r="Q388" s="352"/>
      <c r="R388" s="352"/>
      <c r="S388" s="352"/>
      <c r="T388" s="353"/>
      <c r="AT388" s="348" t="s">
        <v>148</v>
      </c>
      <c r="AU388" s="348" t="s">
        <v>81</v>
      </c>
      <c r="AV388" s="347" t="s">
        <v>139</v>
      </c>
      <c r="AW388" s="347" t="s">
        <v>34</v>
      </c>
      <c r="AX388" s="347" t="s">
        <v>71</v>
      </c>
      <c r="AY388" s="348" t="s">
        <v>138</v>
      </c>
    </row>
    <row r="389" spans="2:51" s="339" customFormat="1" ht="13.5">
      <c r="B389" s="338"/>
      <c r="D389" s="318" t="s">
        <v>148</v>
      </c>
      <c r="E389" s="340" t="s">
        <v>5</v>
      </c>
      <c r="F389" s="341" t="s">
        <v>181</v>
      </c>
      <c r="H389" s="342" t="s">
        <v>5</v>
      </c>
      <c r="L389" s="338"/>
      <c r="M389" s="343"/>
      <c r="N389" s="344"/>
      <c r="O389" s="344"/>
      <c r="P389" s="344"/>
      <c r="Q389" s="344"/>
      <c r="R389" s="344"/>
      <c r="S389" s="344"/>
      <c r="T389" s="345"/>
      <c r="AT389" s="342" t="s">
        <v>148</v>
      </c>
      <c r="AU389" s="342" t="s">
        <v>81</v>
      </c>
      <c r="AV389" s="339" t="s">
        <v>79</v>
      </c>
      <c r="AW389" s="339" t="s">
        <v>34</v>
      </c>
      <c r="AX389" s="339" t="s">
        <v>71</v>
      </c>
      <c r="AY389" s="342" t="s">
        <v>138</v>
      </c>
    </row>
    <row r="390" spans="2:51" s="317" customFormat="1" ht="13.5">
      <c r="B390" s="316"/>
      <c r="D390" s="318" t="s">
        <v>148</v>
      </c>
      <c r="E390" s="319" t="s">
        <v>5</v>
      </c>
      <c r="F390" s="320" t="s">
        <v>320</v>
      </c>
      <c r="H390" s="321">
        <v>4.032</v>
      </c>
      <c r="L390" s="316"/>
      <c r="M390" s="322"/>
      <c r="N390" s="323"/>
      <c r="O390" s="323"/>
      <c r="P390" s="323"/>
      <c r="Q390" s="323"/>
      <c r="R390" s="323"/>
      <c r="S390" s="323"/>
      <c r="T390" s="324"/>
      <c r="AT390" s="319" t="s">
        <v>148</v>
      </c>
      <c r="AU390" s="319" t="s">
        <v>81</v>
      </c>
      <c r="AV390" s="317" t="s">
        <v>81</v>
      </c>
      <c r="AW390" s="317" t="s">
        <v>34</v>
      </c>
      <c r="AX390" s="317" t="s">
        <v>71</v>
      </c>
      <c r="AY390" s="319" t="s">
        <v>138</v>
      </c>
    </row>
    <row r="391" spans="2:51" s="317" customFormat="1" ht="13.5">
      <c r="B391" s="316"/>
      <c r="D391" s="318" t="s">
        <v>148</v>
      </c>
      <c r="E391" s="319" t="s">
        <v>5</v>
      </c>
      <c r="F391" s="320" t="s">
        <v>321</v>
      </c>
      <c r="H391" s="321">
        <v>3.581</v>
      </c>
      <c r="L391" s="316"/>
      <c r="M391" s="322"/>
      <c r="N391" s="323"/>
      <c r="O391" s="323"/>
      <c r="P391" s="323"/>
      <c r="Q391" s="323"/>
      <c r="R391" s="323"/>
      <c r="S391" s="323"/>
      <c r="T391" s="324"/>
      <c r="AT391" s="319" t="s">
        <v>148</v>
      </c>
      <c r="AU391" s="319" t="s">
        <v>81</v>
      </c>
      <c r="AV391" s="317" t="s">
        <v>81</v>
      </c>
      <c r="AW391" s="317" t="s">
        <v>34</v>
      </c>
      <c r="AX391" s="317" t="s">
        <v>71</v>
      </c>
      <c r="AY391" s="319" t="s">
        <v>138</v>
      </c>
    </row>
    <row r="392" spans="2:51" s="317" customFormat="1" ht="13.5">
      <c r="B392" s="316"/>
      <c r="D392" s="318" t="s">
        <v>148</v>
      </c>
      <c r="E392" s="319" t="s">
        <v>5</v>
      </c>
      <c r="F392" s="320" t="s">
        <v>322</v>
      </c>
      <c r="H392" s="321">
        <v>3.578</v>
      </c>
      <c r="L392" s="316"/>
      <c r="M392" s="322"/>
      <c r="N392" s="323"/>
      <c r="O392" s="323"/>
      <c r="P392" s="323"/>
      <c r="Q392" s="323"/>
      <c r="R392" s="323"/>
      <c r="S392" s="323"/>
      <c r="T392" s="324"/>
      <c r="AT392" s="319" t="s">
        <v>148</v>
      </c>
      <c r="AU392" s="319" t="s">
        <v>81</v>
      </c>
      <c r="AV392" s="317" t="s">
        <v>81</v>
      </c>
      <c r="AW392" s="317" t="s">
        <v>34</v>
      </c>
      <c r="AX392" s="317" t="s">
        <v>71</v>
      </c>
      <c r="AY392" s="319" t="s">
        <v>138</v>
      </c>
    </row>
    <row r="393" spans="2:51" s="347" customFormat="1" ht="13.5">
      <c r="B393" s="346"/>
      <c r="D393" s="318" t="s">
        <v>148</v>
      </c>
      <c r="E393" s="348" t="s">
        <v>5</v>
      </c>
      <c r="F393" s="349" t="s">
        <v>180</v>
      </c>
      <c r="H393" s="350">
        <v>11.191</v>
      </c>
      <c r="L393" s="346"/>
      <c r="M393" s="351"/>
      <c r="N393" s="352"/>
      <c r="O393" s="352"/>
      <c r="P393" s="352"/>
      <c r="Q393" s="352"/>
      <c r="R393" s="352"/>
      <c r="S393" s="352"/>
      <c r="T393" s="353"/>
      <c r="AT393" s="348" t="s">
        <v>148</v>
      </c>
      <c r="AU393" s="348" t="s">
        <v>81</v>
      </c>
      <c r="AV393" s="347" t="s">
        <v>139</v>
      </c>
      <c r="AW393" s="347" t="s">
        <v>34</v>
      </c>
      <c r="AX393" s="347" t="s">
        <v>71</v>
      </c>
      <c r="AY393" s="348" t="s">
        <v>138</v>
      </c>
    </row>
    <row r="394" spans="2:51" s="339" customFormat="1" ht="13.5">
      <c r="B394" s="338"/>
      <c r="D394" s="318" t="s">
        <v>148</v>
      </c>
      <c r="E394" s="340" t="s">
        <v>5</v>
      </c>
      <c r="F394" s="341" t="s">
        <v>183</v>
      </c>
      <c r="H394" s="342" t="s">
        <v>5</v>
      </c>
      <c r="L394" s="338"/>
      <c r="M394" s="343"/>
      <c r="N394" s="344"/>
      <c r="O394" s="344"/>
      <c r="P394" s="344"/>
      <c r="Q394" s="344"/>
      <c r="R394" s="344"/>
      <c r="S394" s="344"/>
      <c r="T394" s="345"/>
      <c r="AT394" s="342" t="s">
        <v>148</v>
      </c>
      <c r="AU394" s="342" t="s">
        <v>81</v>
      </c>
      <c r="AV394" s="339" t="s">
        <v>79</v>
      </c>
      <c r="AW394" s="339" t="s">
        <v>34</v>
      </c>
      <c r="AX394" s="339" t="s">
        <v>71</v>
      </c>
      <c r="AY394" s="342" t="s">
        <v>138</v>
      </c>
    </row>
    <row r="395" spans="2:51" s="317" customFormat="1" ht="13.5">
      <c r="B395" s="316"/>
      <c r="D395" s="318" t="s">
        <v>148</v>
      </c>
      <c r="E395" s="319" t="s">
        <v>5</v>
      </c>
      <c r="F395" s="320" t="s">
        <v>323</v>
      </c>
      <c r="H395" s="321">
        <v>3.654</v>
      </c>
      <c r="L395" s="316"/>
      <c r="M395" s="322"/>
      <c r="N395" s="323"/>
      <c r="O395" s="323"/>
      <c r="P395" s="323"/>
      <c r="Q395" s="323"/>
      <c r="R395" s="323"/>
      <c r="S395" s="323"/>
      <c r="T395" s="324"/>
      <c r="AT395" s="319" t="s">
        <v>148</v>
      </c>
      <c r="AU395" s="319" t="s">
        <v>81</v>
      </c>
      <c r="AV395" s="317" t="s">
        <v>81</v>
      </c>
      <c r="AW395" s="317" t="s">
        <v>34</v>
      </c>
      <c r="AX395" s="317" t="s">
        <v>71</v>
      </c>
      <c r="AY395" s="319" t="s">
        <v>138</v>
      </c>
    </row>
    <row r="396" spans="2:51" s="317" customFormat="1" ht="13.5">
      <c r="B396" s="316"/>
      <c r="D396" s="318" t="s">
        <v>148</v>
      </c>
      <c r="E396" s="319" t="s">
        <v>5</v>
      </c>
      <c r="F396" s="320" t="s">
        <v>324</v>
      </c>
      <c r="H396" s="321">
        <v>3.564</v>
      </c>
      <c r="L396" s="316"/>
      <c r="M396" s="322"/>
      <c r="N396" s="323"/>
      <c r="O396" s="323"/>
      <c r="P396" s="323"/>
      <c r="Q396" s="323"/>
      <c r="R396" s="323"/>
      <c r="S396" s="323"/>
      <c r="T396" s="324"/>
      <c r="AT396" s="319" t="s">
        <v>148</v>
      </c>
      <c r="AU396" s="319" t="s">
        <v>81</v>
      </c>
      <c r="AV396" s="317" t="s">
        <v>81</v>
      </c>
      <c r="AW396" s="317" t="s">
        <v>34</v>
      </c>
      <c r="AX396" s="317" t="s">
        <v>71</v>
      </c>
      <c r="AY396" s="319" t="s">
        <v>138</v>
      </c>
    </row>
    <row r="397" spans="2:51" s="317" customFormat="1" ht="13.5">
      <c r="B397" s="316"/>
      <c r="D397" s="318" t="s">
        <v>148</v>
      </c>
      <c r="E397" s="319" t="s">
        <v>5</v>
      </c>
      <c r="F397" s="320" t="s">
        <v>325</v>
      </c>
      <c r="H397" s="321">
        <v>3.593</v>
      </c>
      <c r="L397" s="316"/>
      <c r="M397" s="322"/>
      <c r="N397" s="323"/>
      <c r="O397" s="323"/>
      <c r="P397" s="323"/>
      <c r="Q397" s="323"/>
      <c r="R397" s="323"/>
      <c r="S397" s="323"/>
      <c r="T397" s="324"/>
      <c r="AT397" s="319" t="s">
        <v>148</v>
      </c>
      <c r="AU397" s="319" t="s">
        <v>81</v>
      </c>
      <c r="AV397" s="317" t="s">
        <v>81</v>
      </c>
      <c r="AW397" s="317" t="s">
        <v>34</v>
      </c>
      <c r="AX397" s="317" t="s">
        <v>71</v>
      </c>
      <c r="AY397" s="319" t="s">
        <v>138</v>
      </c>
    </row>
    <row r="398" spans="2:51" s="317" customFormat="1" ht="13.5">
      <c r="B398" s="316"/>
      <c r="D398" s="318" t="s">
        <v>148</v>
      </c>
      <c r="E398" s="319" t="s">
        <v>5</v>
      </c>
      <c r="F398" s="320" t="s">
        <v>326</v>
      </c>
      <c r="H398" s="321">
        <v>3.647</v>
      </c>
      <c r="L398" s="316"/>
      <c r="M398" s="322"/>
      <c r="N398" s="323"/>
      <c r="O398" s="323"/>
      <c r="P398" s="323"/>
      <c r="Q398" s="323"/>
      <c r="R398" s="323"/>
      <c r="S398" s="323"/>
      <c r="T398" s="324"/>
      <c r="AT398" s="319" t="s">
        <v>148</v>
      </c>
      <c r="AU398" s="319" t="s">
        <v>81</v>
      </c>
      <c r="AV398" s="317" t="s">
        <v>81</v>
      </c>
      <c r="AW398" s="317" t="s">
        <v>34</v>
      </c>
      <c r="AX398" s="317" t="s">
        <v>71</v>
      </c>
      <c r="AY398" s="319" t="s">
        <v>138</v>
      </c>
    </row>
    <row r="399" spans="2:51" s="347" customFormat="1" ht="13.5">
      <c r="B399" s="346"/>
      <c r="D399" s="318" t="s">
        <v>148</v>
      </c>
      <c r="E399" s="348" t="s">
        <v>5</v>
      </c>
      <c r="F399" s="349" t="s">
        <v>180</v>
      </c>
      <c r="H399" s="350">
        <v>14.458</v>
      </c>
      <c r="L399" s="346"/>
      <c r="M399" s="351"/>
      <c r="N399" s="352"/>
      <c r="O399" s="352"/>
      <c r="P399" s="352"/>
      <c r="Q399" s="352"/>
      <c r="R399" s="352"/>
      <c r="S399" s="352"/>
      <c r="T399" s="353"/>
      <c r="AT399" s="348" t="s">
        <v>148</v>
      </c>
      <c r="AU399" s="348" t="s">
        <v>81</v>
      </c>
      <c r="AV399" s="347" t="s">
        <v>139</v>
      </c>
      <c r="AW399" s="347" t="s">
        <v>34</v>
      </c>
      <c r="AX399" s="347" t="s">
        <v>71</v>
      </c>
      <c r="AY399" s="348" t="s">
        <v>138</v>
      </c>
    </row>
    <row r="400" spans="2:51" s="339" customFormat="1" ht="13.5">
      <c r="B400" s="338"/>
      <c r="D400" s="318" t="s">
        <v>148</v>
      </c>
      <c r="E400" s="340" t="s">
        <v>5</v>
      </c>
      <c r="F400" s="341" t="s">
        <v>186</v>
      </c>
      <c r="H400" s="342" t="s">
        <v>5</v>
      </c>
      <c r="L400" s="338"/>
      <c r="M400" s="343"/>
      <c r="N400" s="344"/>
      <c r="O400" s="344"/>
      <c r="P400" s="344"/>
      <c r="Q400" s="344"/>
      <c r="R400" s="344"/>
      <c r="S400" s="344"/>
      <c r="T400" s="345"/>
      <c r="AT400" s="342" t="s">
        <v>148</v>
      </c>
      <c r="AU400" s="342" t="s">
        <v>81</v>
      </c>
      <c r="AV400" s="339" t="s">
        <v>79</v>
      </c>
      <c r="AW400" s="339" t="s">
        <v>34</v>
      </c>
      <c r="AX400" s="339" t="s">
        <v>71</v>
      </c>
      <c r="AY400" s="342" t="s">
        <v>138</v>
      </c>
    </row>
    <row r="401" spans="2:51" s="317" customFormat="1" ht="13.5">
      <c r="B401" s="316"/>
      <c r="D401" s="318" t="s">
        <v>148</v>
      </c>
      <c r="E401" s="319" t="s">
        <v>5</v>
      </c>
      <c r="F401" s="320" t="s">
        <v>327</v>
      </c>
      <c r="H401" s="321">
        <v>3.618</v>
      </c>
      <c r="L401" s="316"/>
      <c r="M401" s="322"/>
      <c r="N401" s="323"/>
      <c r="O401" s="323"/>
      <c r="P401" s="323"/>
      <c r="Q401" s="323"/>
      <c r="R401" s="323"/>
      <c r="S401" s="323"/>
      <c r="T401" s="324"/>
      <c r="AT401" s="319" t="s">
        <v>148</v>
      </c>
      <c r="AU401" s="319" t="s">
        <v>81</v>
      </c>
      <c r="AV401" s="317" t="s">
        <v>81</v>
      </c>
      <c r="AW401" s="317" t="s">
        <v>34</v>
      </c>
      <c r="AX401" s="317" t="s">
        <v>71</v>
      </c>
      <c r="AY401" s="319" t="s">
        <v>138</v>
      </c>
    </row>
    <row r="402" spans="2:51" s="317" customFormat="1" ht="13.5">
      <c r="B402" s="316"/>
      <c r="D402" s="318" t="s">
        <v>148</v>
      </c>
      <c r="E402" s="319" t="s">
        <v>5</v>
      </c>
      <c r="F402" s="320" t="s">
        <v>328</v>
      </c>
      <c r="H402" s="321">
        <v>2.387</v>
      </c>
      <c r="L402" s="316"/>
      <c r="M402" s="322"/>
      <c r="N402" s="323"/>
      <c r="O402" s="323"/>
      <c r="P402" s="323"/>
      <c r="Q402" s="323"/>
      <c r="R402" s="323"/>
      <c r="S402" s="323"/>
      <c r="T402" s="324"/>
      <c r="AT402" s="319" t="s">
        <v>148</v>
      </c>
      <c r="AU402" s="319" t="s">
        <v>81</v>
      </c>
      <c r="AV402" s="317" t="s">
        <v>81</v>
      </c>
      <c r="AW402" s="317" t="s">
        <v>34</v>
      </c>
      <c r="AX402" s="317" t="s">
        <v>71</v>
      </c>
      <c r="AY402" s="319" t="s">
        <v>138</v>
      </c>
    </row>
    <row r="403" spans="2:51" s="317" customFormat="1" ht="13.5">
      <c r="B403" s="316"/>
      <c r="D403" s="318" t="s">
        <v>148</v>
      </c>
      <c r="E403" s="319" t="s">
        <v>5</v>
      </c>
      <c r="F403" s="320" t="s">
        <v>329</v>
      </c>
      <c r="H403" s="321">
        <v>1.64</v>
      </c>
      <c r="L403" s="316"/>
      <c r="M403" s="322"/>
      <c r="N403" s="323"/>
      <c r="O403" s="323"/>
      <c r="P403" s="323"/>
      <c r="Q403" s="323"/>
      <c r="R403" s="323"/>
      <c r="S403" s="323"/>
      <c r="T403" s="324"/>
      <c r="AT403" s="319" t="s">
        <v>148</v>
      </c>
      <c r="AU403" s="319" t="s">
        <v>81</v>
      </c>
      <c r="AV403" s="317" t="s">
        <v>81</v>
      </c>
      <c r="AW403" s="317" t="s">
        <v>34</v>
      </c>
      <c r="AX403" s="317" t="s">
        <v>71</v>
      </c>
      <c r="AY403" s="319" t="s">
        <v>138</v>
      </c>
    </row>
    <row r="404" spans="2:51" s="317" customFormat="1" ht="13.5">
      <c r="B404" s="316"/>
      <c r="D404" s="318" t="s">
        <v>148</v>
      </c>
      <c r="E404" s="319" t="s">
        <v>5</v>
      </c>
      <c r="F404" s="320" t="s">
        <v>330</v>
      </c>
      <c r="H404" s="321">
        <v>4.009</v>
      </c>
      <c r="L404" s="316"/>
      <c r="M404" s="322"/>
      <c r="N404" s="323"/>
      <c r="O404" s="323"/>
      <c r="P404" s="323"/>
      <c r="Q404" s="323"/>
      <c r="R404" s="323"/>
      <c r="S404" s="323"/>
      <c r="T404" s="324"/>
      <c r="AT404" s="319" t="s">
        <v>148</v>
      </c>
      <c r="AU404" s="319" t="s">
        <v>81</v>
      </c>
      <c r="AV404" s="317" t="s">
        <v>81</v>
      </c>
      <c r="AW404" s="317" t="s">
        <v>34</v>
      </c>
      <c r="AX404" s="317" t="s">
        <v>71</v>
      </c>
      <c r="AY404" s="319" t="s">
        <v>138</v>
      </c>
    </row>
    <row r="405" spans="2:51" s="317" customFormat="1" ht="13.5">
      <c r="B405" s="316"/>
      <c r="D405" s="318" t="s">
        <v>148</v>
      </c>
      <c r="E405" s="319" t="s">
        <v>5</v>
      </c>
      <c r="F405" s="320" t="s">
        <v>330</v>
      </c>
      <c r="H405" s="321">
        <v>4.009</v>
      </c>
      <c r="L405" s="316"/>
      <c r="M405" s="322"/>
      <c r="N405" s="323"/>
      <c r="O405" s="323"/>
      <c r="P405" s="323"/>
      <c r="Q405" s="323"/>
      <c r="R405" s="323"/>
      <c r="S405" s="323"/>
      <c r="T405" s="324"/>
      <c r="AT405" s="319" t="s">
        <v>148</v>
      </c>
      <c r="AU405" s="319" t="s">
        <v>81</v>
      </c>
      <c r="AV405" s="317" t="s">
        <v>81</v>
      </c>
      <c r="AW405" s="317" t="s">
        <v>34</v>
      </c>
      <c r="AX405" s="317" t="s">
        <v>71</v>
      </c>
      <c r="AY405" s="319" t="s">
        <v>138</v>
      </c>
    </row>
    <row r="406" spans="2:51" s="317" customFormat="1" ht="13.5">
      <c r="B406" s="316"/>
      <c r="D406" s="318" t="s">
        <v>148</v>
      </c>
      <c r="E406" s="319" t="s">
        <v>5</v>
      </c>
      <c r="F406" s="320" t="s">
        <v>330</v>
      </c>
      <c r="H406" s="321">
        <v>4.009</v>
      </c>
      <c r="L406" s="316"/>
      <c r="M406" s="322"/>
      <c r="N406" s="323"/>
      <c r="O406" s="323"/>
      <c r="P406" s="323"/>
      <c r="Q406" s="323"/>
      <c r="R406" s="323"/>
      <c r="S406" s="323"/>
      <c r="T406" s="324"/>
      <c r="AT406" s="319" t="s">
        <v>148</v>
      </c>
      <c r="AU406" s="319" t="s">
        <v>81</v>
      </c>
      <c r="AV406" s="317" t="s">
        <v>81</v>
      </c>
      <c r="AW406" s="317" t="s">
        <v>34</v>
      </c>
      <c r="AX406" s="317" t="s">
        <v>71</v>
      </c>
      <c r="AY406" s="319" t="s">
        <v>138</v>
      </c>
    </row>
    <row r="407" spans="2:51" s="347" customFormat="1" ht="13.5">
      <c r="B407" s="346"/>
      <c r="D407" s="318" t="s">
        <v>148</v>
      </c>
      <c r="E407" s="348" t="s">
        <v>5</v>
      </c>
      <c r="F407" s="349" t="s">
        <v>180</v>
      </c>
      <c r="H407" s="350">
        <v>19.672</v>
      </c>
      <c r="L407" s="346"/>
      <c r="M407" s="351"/>
      <c r="N407" s="352"/>
      <c r="O407" s="352"/>
      <c r="P407" s="352"/>
      <c r="Q407" s="352"/>
      <c r="R407" s="352"/>
      <c r="S407" s="352"/>
      <c r="T407" s="353"/>
      <c r="AT407" s="348" t="s">
        <v>148</v>
      </c>
      <c r="AU407" s="348" t="s">
        <v>81</v>
      </c>
      <c r="AV407" s="347" t="s">
        <v>139</v>
      </c>
      <c r="AW407" s="347" t="s">
        <v>34</v>
      </c>
      <c r="AX407" s="347" t="s">
        <v>71</v>
      </c>
      <c r="AY407" s="348" t="s">
        <v>138</v>
      </c>
    </row>
    <row r="408" spans="2:51" s="339" customFormat="1" ht="13.5">
      <c r="B408" s="338"/>
      <c r="D408" s="318" t="s">
        <v>148</v>
      </c>
      <c r="E408" s="340" t="s">
        <v>5</v>
      </c>
      <c r="F408" s="341" t="s">
        <v>162</v>
      </c>
      <c r="H408" s="342" t="s">
        <v>5</v>
      </c>
      <c r="L408" s="338"/>
      <c r="M408" s="343"/>
      <c r="N408" s="344"/>
      <c r="O408" s="344"/>
      <c r="P408" s="344"/>
      <c r="Q408" s="344"/>
      <c r="R408" s="344"/>
      <c r="S408" s="344"/>
      <c r="T408" s="345"/>
      <c r="AT408" s="342" t="s">
        <v>148</v>
      </c>
      <c r="AU408" s="342" t="s">
        <v>81</v>
      </c>
      <c r="AV408" s="339" t="s">
        <v>79</v>
      </c>
      <c r="AW408" s="339" t="s">
        <v>34</v>
      </c>
      <c r="AX408" s="339" t="s">
        <v>71</v>
      </c>
      <c r="AY408" s="342" t="s">
        <v>138</v>
      </c>
    </row>
    <row r="409" spans="2:51" s="317" customFormat="1" ht="13.5">
      <c r="B409" s="316"/>
      <c r="D409" s="318" t="s">
        <v>148</v>
      </c>
      <c r="E409" s="319" t="s">
        <v>5</v>
      </c>
      <c r="F409" s="320" t="s">
        <v>331</v>
      </c>
      <c r="H409" s="321">
        <v>3.734</v>
      </c>
      <c r="L409" s="316"/>
      <c r="M409" s="322"/>
      <c r="N409" s="323"/>
      <c r="O409" s="323"/>
      <c r="P409" s="323"/>
      <c r="Q409" s="323"/>
      <c r="R409" s="323"/>
      <c r="S409" s="323"/>
      <c r="T409" s="324"/>
      <c r="AT409" s="319" t="s">
        <v>148</v>
      </c>
      <c r="AU409" s="319" t="s">
        <v>81</v>
      </c>
      <c r="AV409" s="317" t="s">
        <v>81</v>
      </c>
      <c r="AW409" s="317" t="s">
        <v>34</v>
      </c>
      <c r="AX409" s="317" t="s">
        <v>71</v>
      </c>
      <c r="AY409" s="319" t="s">
        <v>138</v>
      </c>
    </row>
    <row r="410" spans="2:51" s="317" customFormat="1" ht="13.5">
      <c r="B410" s="316"/>
      <c r="D410" s="318" t="s">
        <v>148</v>
      </c>
      <c r="E410" s="319" t="s">
        <v>5</v>
      </c>
      <c r="F410" s="320" t="s">
        <v>332</v>
      </c>
      <c r="H410" s="321">
        <v>3.263</v>
      </c>
      <c r="L410" s="316"/>
      <c r="M410" s="322"/>
      <c r="N410" s="323"/>
      <c r="O410" s="323"/>
      <c r="P410" s="323"/>
      <c r="Q410" s="323"/>
      <c r="R410" s="323"/>
      <c r="S410" s="323"/>
      <c r="T410" s="324"/>
      <c r="AT410" s="319" t="s">
        <v>148</v>
      </c>
      <c r="AU410" s="319" t="s">
        <v>81</v>
      </c>
      <c r="AV410" s="317" t="s">
        <v>81</v>
      </c>
      <c r="AW410" s="317" t="s">
        <v>34</v>
      </c>
      <c r="AX410" s="317" t="s">
        <v>71</v>
      </c>
      <c r="AY410" s="319" t="s">
        <v>138</v>
      </c>
    </row>
    <row r="411" spans="2:51" s="317" customFormat="1" ht="13.5">
      <c r="B411" s="316"/>
      <c r="D411" s="318" t="s">
        <v>148</v>
      </c>
      <c r="E411" s="319" t="s">
        <v>5</v>
      </c>
      <c r="F411" s="320" t="s">
        <v>333</v>
      </c>
      <c r="H411" s="321">
        <v>3.952</v>
      </c>
      <c r="L411" s="316"/>
      <c r="M411" s="322"/>
      <c r="N411" s="323"/>
      <c r="O411" s="323"/>
      <c r="P411" s="323"/>
      <c r="Q411" s="323"/>
      <c r="R411" s="323"/>
      <c r="S411" s="323"/>
      <c r="T411" s="324"/>
      <c r="AT411" s="319" t="s">
        <v>148</v>
      </c>
      <c r="AU411" s="319" t="s">
        <v>81</v>
      </c>
      <c r="AV411" s="317" t="s">
        <v>81</v>
      </c>
      <c r="AW411" s="317" t="s">
        <v>34</v>
      </c>
      <c r="AX411" s="317" t="s">
        <v>71</v>
      </c>
      <c r="AY411" s="319" t="s">
        <v>138</v>
      </c>
    </row>
    <row r="412" spans="2:51" s="317" customFormat="1" ht="13.5">
      <c r="B412" s="316"/>
      <c r="D412" s="318" t="s">
        <v>148</v>
      </c>
      <c r="E412" s="319" t="s">
        <v>5</v>
      </c>
      <c r="F412" s="320" t="s">
        <v>333</v>
      </c>
      <c r="H412" s="321">
        <v>3.952</v>
      </c>
      <c r="L412" s="316"/>
      <c r="M412" s="322"/>
      <c r="N412" s="323"/>
      <c r="O412" s="323"/>
      <c r="P412" s="323"/>
      <c r="Q412" s="323"/>
      <c r="R412" s="323"/>
      <c r="S412" s="323"/>
      <c r="T412" s="324"/>
      <c r="AT412" s="319" t="s">
        <v>148</v>
      </c>
      <c r="AU412" s="319" t="s">
        <v>81</v>
      </c>
      <c r="AV412" s="317" t="s">
        <v>81</v>
      </c>
      <c r="AW412" s="317" t="s">
        <v>34</v>
      </c>
      <c r="AX412" s="317" t="s">
        <v>71</v>
      </c>
      <c r="AY412" s="319" t="s">
        <v>138</v>
      </c>
    </row>
    <row r="413" spans="2:51" s="317" customFormat="1" ht="13.5">
      <c r="B413" s="316"/>
      <c r="D413" s="318" t="s">
        <v>148</v>
      </c>
      <c r="E413" s="319" t="s">
        <v>5</v>
      </c>
      <c r="F413" s="320" t="s">
        <v>334</v>
      </c>
      <c r="H413" s="321">
        <v>3.978</v>
      </c>
      <c r="L413" s="316"/>
      <c r="M413" s="322"/>
      <c r="N413" s="323"/>
      <c r="O413" s="323"/>
      <c r="P413" s="323"/>
      <c r="Q413" s="323"/>
      <c r="R413" s="323"/>
      <c r="S413" s="323"/>
      <c r="T413" s="324"/>
      <c r="AT413" s="319" t="s">
        <v>148</v>
      </c>
      <c r="AU413" s="319" t="s">
        <v>81</v>
      </c>
      <c r="AV413" s="317" t="s">
        <v>81</v>
      </c>
      <c r="AW413" s="317" t="s">
        <v>34</v>
      </c>
      <c r="AX413" s="317" t="s">
        <v>71</v>
      </c>
      <c r="AY413" s="319" t="s">
        <v>138</v>
      </c>
    </row>
    <row r="414" spans="2:51" s="347" customFormat="1" ht="13.5">
      <c r="B414" s="346"/>
      <c r="D414" s="318" t="s">
        <v>148</v>
      </c>
      <c r="E414" s="348" t="s">
        <v>5</v>
      </c>
      <c r="F414" s="349" t="s">
        <v>180</v>
      </c>
      <c r="H414" s="350">
        <v>18.879</v>
      </c>
      <c r="L414" s="346"/>
      <c r="M414" s="351"/>
      <c r="N414" s="352"/>
      <c r="O414" s="352"/>
      <c r="P414" s="352"/>
      <c r="Q414" s="352"/>
      <c r="R414" s="352"/>
      <c r="S414" s="352"/>
      <c r="T414" s="353"/>
      <c r="AT414" s="348" t="s">
        <v>148</v>
      </c>
      <c r="AU414" s="348" t="s">
        <v>81</v>
      </c>
      <c r="AV414" s="347" t="s">
        <v>139</v>
      </c>
      <c r="AW414" s="347" t="s">
        <v>34</v>
      </c>
      <c r="AX414" s="347" t="s">
        <v>71</v>
      </c>
      <c r="AY414" s="348" t="s">
        <v>138</v>
      </c>
    </row>
    <row r="415" spans="2:51" s="326" customFormat="1" ht="13.5">
      <c r="B415" s="325"/>
      <c r="D415" s="327" t="s">
        <v>148</v>
      </c>
      <c r="E415" s="328" t="s">
        <v>5</v>
      </c>
      <c r="F415" s="329" t="s">
        <v>151</v>
      </c>
      <c r="H415" s="330">
        <v>84.753</v>
      </c>
      <c r="L415" s="325"/>
      <c r="M415" s="331"/>
      <c r="N415" s="332"/>
      <c r="O415" s="332"/>
      <c r="P415" s="332"/>
      <c r="Q415" s="332"/>
      <c r="R415" s="332"/>
      <c r="S415" s="332"/>
      <c r="T415" s="333"/>
      <c r="AT415" s="334" t="s">
        <v>148</v>
      </c>
      <c r="AU415" s="334" t="s">
        <v>81</v>
      </c>
      <c r="AV415" s="326" t="s">
        <v>146</v>
      </c>
      <c r="AW415" s="326" t="s">
        <v>34</v>
      </c>
      <c r="AX415" s="326" t="s">
        <v>79</v>
      </c>
      <c r="AY415" s="334" t="s">
        <v>138</v>
      </c>
    </row>
    <row r="416" spans="2:65" s="223" customFormat="1" ht="22.5" customHeight="1">
      <c r="B416" s="224"/>
      <c r="C416" s="305" t="s">
        <v>335</v>
      </c>
      <c r="D416" s="305" t="s">
        <v>141</v>
      </c>
      <c r="E416" s="306" t="s">
        <v>336</v>
      </c>
      <c r="F416" s="307" t="s">
        <v>337</v>
      </c>
      <c r="G416" s="308" t="s">
        <v>338</v>
      </c>
      <c r="H416" s="309">
        <v>47.441</v>
      </c>
      <c r="I416" s="367">
        <v>0</v>
      </c>
      <c r="J416" s="310">
        <f>ROUND(I416*H416,2)</f>
        <v>0</v>
      </c>
      <c r="K416" s="307" t="s">
        <v>145</v>
      </c>
      <c r="L416" s="224"/>
      <c r="M416" s="311" t="s">
        <v>5</v>
      </c>
      <c r="N416" s="312" t="s">
        <v>42</v>
      </c>
      <c r="O416" s="225"/>
      <c r="P416" s="313">
        <f>O416*H416</f>
        <v>0</v>
      </c>
      <c r="Q416" s="313">
        <v>0.0015</v>
      </c>
      <c r="R416" s="313">
        <f>Q416*H416</f>
        <v>0.0711615</v>
      </c>
      <c r="S416" s="313">
        <v>0</v>
      </c>
      <c r="T416" s="314">
        <f>S416*H416</f>
        <v>0</v>
      </c>
      <c r="AR416" s="213" t="s">
        <v>146</v>
      </c>
      <c r="AT416" s="213" t="s">
        <v>141</v>
      </c>
      <c r="AU416" s="213" t="s">
        <v>81</v>
      </c>
      <c r="AY416" s="213" t="s">
        <v>138</v>
      </c>
      <c r="BE416" s="315">
        <f>IF(N416="základní",J416,0)</f>
        <v>0</v>
      </c>
      <c r="BF416" s="315">
        <f>IF(N416="snížená",J416,0)</f>
        <v>0</v>
      </c>
      <c r="BG416" s="315">
        <f>IF(N416="zákl. přenesená",J416,0)</f>
        <v>0</v>
      </c>
      <c r="BH416" s="315">
        <f>IF(N416="sníž. přenesená",J416,0)</f>
        <v>0</v>
      </c>
      <c r="BI416" s="315">
        <f>IF(N416="nulová",J416,0)</f>
        <v>0</v>
      </c>
      <c r="BJ416" s="213" t="s">
        <v>79</v>
      </c>
      <c r="BK416" s="315">
        <f>ROUND(I416*H416,2)</f>
        <v>0</v>
      </c>
      <c r="BL416" s="213" t="s">
        <v>146</v>
      </c>
      <c r="BM416" s="213" t="s">
        <v>339</v>
      </c>
    </row>
    <row r="417" spans="2:51" s="339" customFormat="1" ht="13.5">
      <c r="B417" s="338"/>
      <c r="D417" s="318" t="s">
        <v>148</v>
      </c>
      <c r="E417" s="340" t="s">
        <v>5</v>
      </c>
      <c r="F417" s="341" t="s">
        <v>177</v>
      </c>
      <c r="H417" s="342" t="s">
        <v>5</v>
      </c>
      <c r="L417" s="338"/>
      <c r="M417" s="343"/>
      <c r="N417" s="344"/>
      <c r="O417" s="344"/>
      <c r="P417" s="344"/>
      <c r="Q417" s="344"/>
      <c r="R417" s="344"/>
      <c r="S417" s="344"/>
      <c r="T417" s="345"/>
      <c r="AT417" s="342" t="s">
        <v>148</v>
      </c>
      <c r="AU417" s="342" t="s">
        <v>81</v>
      </c>
      <c r="AV417" s="339" t="s">
        <v>79</v>
      </c>
      <c r="AW417" s="339" t="s">
        <v>34</v>
      </c>
      <c r="AX417" s="339" t="s">
        <v>71</v>
      </c>
      <c r="AY417" s="342" t="s">
        <v>138</v>
      </c>
    </row>
    <row r="418" spans="2:51" s="317" customFormat="1" ht="13.5">
      <c r="B418" s="316"/>
      <c r="D418" s="318" t="s">
        <v>148</v>
      </c>
      <c r="E418" s="319" t="s">
        <v>5</v>
      </c>
      <c r="F418" s="320" t="s">
        <v>340</v>
      </c>
      <c r="H418" s="321">
        <v>6.5</v>
      </c>
      <c r="L418" s="316"/>
      <c r="M418" s="322"/>
      <c r="N418" s="323"/>
      <c r="O418" s="323"/>
      <c r="P418" s="323"/>
      <c r="Q418" s="323"/>
      <c r="R418" s="323"/>
      <c r="S418" s="323"/>
      <c r="T418" s="324"/>
      <c r="AT418" s="319" t="s">
        <v>148</v>
      </c>
      <c r="AU418" s="319" t="s">
        <v>81</v>
      </c>
      <c r="AV418" s="317" t="s">
        <v>81</v>
      </c>
      <c r="AW418" s="317" t="s">
        <v>34</v>
      </c>
      <c r="AX418" s="317" t="s">
        <v>71</v>
      </c>
      <c r="AY418" s="319" t="s">
        <v>138</v>
      </c>
    </row>
    <row r="419" spans="2:51" s="317" customFormat="1" ht="13.5">
      <c r="B419" s="316"/>
      <c r="D419" s="318" t="s">
        <v>148</v>
      </c>
      <c r="E419" s="319" t="s">
        <v>5</v>
      </c>
      <c r="F419" s="320" t="s">
        <v>341</v>
      </c>
      <c r="H419" s="321">
        <v>4.9</v>
      </c>
      <c r="L419" s="316"/>
      <c r="M419" s="322"/>
      <c r="N419" s="323"/>
      <c r="O419" s="323"/>
      <c r="P419" s="323"/>
      <c r="Q419" s="323"/>
      <c r="R419" s="323"/>
      <c r="S419" s="323"/>
      <c r="T419" s="324"/>
      <c r="AT419" s="319" t="s">
        <v>148</v>
      </c>
      <c r="AU419" s="319" t="s">
        <v>81</v>
      </c>
      <c r="AV419" s="317" t="s">
        <v>81</v>
      </c>
      <c r="AW419" s="317" t="s">
        <v>34</v>
      </c>
      <c r="AX419" s="317" t="s">
        <v>71</v>
      </c>
      <c r="AY419" s="319" t="s">
        <v>138</v>
      </c>
    </row>
    <row r="420" spans="2:51" s="339" customFormat="1" ht="13.5">
      <c r="B420" s="338"/>
      <c r="D420" s="318" t="s">
        <v>148</v>
      </c>
      <c r="E420" s="340" t="s">
        <v>5</v>
      </c>
      <c r="F420" s="341" t="s">
        <v>181</v>
      </c>
      <c r="H420" s="342" t="s">
        <v>5</v>
      </c>
      <c r="L420" s="338"/>
      <c r="M420" s="343"/>
      <c r="N420" s="344"/>
      <c r="O420" s="344"/>
      <c r="P420" s="344"/>
      <c r="Q420" s="344"/>
      <c r="R420" s="344"/>
      <c r="S420" s="344"/>
      <c r="T420" s="345"/>
      <c r="AT420" s="342" t="s">
        <v>148</v>
      </c>
      <c r="AU420" s="342" t="s">
        <v>81</v>
      </c>
      <c r="AV420" s="339" t="s">
        <v>79</v>
      </c>
      <c r="AW420" s="339" t="s">
        <v>34</v>
      </c>
      <c r="AX420" s="339" t="s">
        <v>71</v>
      </c>
      <c r="AY420" s="342" t="s">
        <v>138</v>
      </c>
    </row>
    <row r="421" spans="2:51" s="317" customFormat="1" ht="13.5">
      <c r="B421" s="316"/>
      <c r="D421" s="318" t="s">
        <v>148</v>
      </c>
      <c r="E421" s="319" t="s">
        <v>5</v>
      </c>
      <c r="F421" s="320" t="s">
        <v>342</v>
      </c>
      <c r="H421" s="321">
        <v>6.121</v>
      </c>
      <c r="L421" s="316"/>
      <c r="M421" s="322"/>
      <c r="N421" s="323"/>
      <c r="O421" s="323"/>
      <c r="P421" s="323"/>
      <c r="Q421" s="323"/>
      <c r="R421" s="323"/>
      <c r="S421" s="323"/>
      <c r="T421" s="324"/>
      <c r="AT421" s="319" t="s">
        <v>148</v>
      </c>
      <c r="AU421" s="319" t="s">
        <v>81</v>
      </c>
      <c r="AV421" s="317" t="s">
        <v>81</v>
      </c>
      <c r="AW421" s="317" t="s">
        <v>34</v>
      </c>
      <c r="AX421" s="317" t="s">
        <v>71</v>
      </c>
      <c r="AY421" s="319" t="s">
        <v>138</v>
      </c>
    </row>
    <row r="422" spans="2:51" s="339" customFormat="1" ht="13.5">
      <c r="B422" s="338"/>
      <c r="D422" s="318" t="s">
        <v>148</v>
      </c>
      <c r="E422" s="340" t="s">
        <v>5</v>
      </c>
      <c r="F422" s="341" t="s">
        <v>183</v>
      </c>
      <c r="H422" s="342" t="s">
        <v>5</v>
      </c>
      <c r="L422" s="338"/>
      <c r="M422" s="343"/>
      <c r="N422" s="344"/>
      <c r="O422" s="344"/>
      <c r="P422" s="344"/>
      <c r="Q422" s="344"/>
      <c r="R422" s="344"/>
      <c r="S422" s="344"/>
      <c r="T422" s="345"/>
      <c r="AT422" s="342" t="s">
        <v>148</v>
      </c>
      <c r="AU422" s="342" t="s">
        <v>81</v>
      </c>
      <c r="AV422" s="339" t="s">
        <v>79</v>
      </c>
      <c r="AW422" s="339" t="s">
        <v>34</v>
      </c>
      <c r="AX422" s="339" t="s">
        <v>71</v>
      </c>
      <c r="AY422" s="342" t="s">
        <v>138</v>
      </c>
    </row>
    <row r="423" spans="2:51" s="317" customFormat="1" ht="13.5">
      <c r="B423" s="316"/>
      <c r="D423" s="318" t="s">
        <v>148</v>
      </c>
      <c r="E423" s="319" t="s">
        <v>5</v>
      </c>
      <c r="F423" s="320" t="s">
        <v>343</v>
      </c>
      <c r="H423" s="321">
        <v>6.49</v>
      </c>
      <c r="L423" s="316"/>
      <c r="M423" s="322"/>
      <c r="N423" s="323"/>
      <c r="O423" s="323"/>
      <c r="P423" s="323"/>
      <c r="Q423" s="323"/>
      <c r="R423" s="323"/>
      <c r="S423" s="323"/>
      <c r="T423" s="324"/>
      <c r="AT423" s="319" t="s">
        <v>148</v>
      </c>
      <c r="AU423" s="319" t="s">
        <v>81</v>
      </c>
      <c r="AV423" s="317" t="s">
        <v>81</v>
      </c>
      <c r="AW423" s="317" t="s">
        <v>34</v>
      </c>
      <c r="AX423" s="317" t="s">
        <v>71</v>
      </c>
      <c r="AY423" s="319" t="s">
        <v>138</v>
      </c>
    </row>
    <row r="424" spans="2:51" s="339" customFormat="1" ht="13.5">
      <c r="B424" s="338"/>
      <c r="D424" s="318" t="s">
        <v>148</v>
      </c>
      <c r="E424" s="340" t="s">
        <v>5</v>
      </c>
      <c r="F424" s="341" t="s">
        <v>186</v>
      </c>
      <c r="H424" s="342" t="s">
        <v>5</v>
      </c>
      <c r="L424" s="338"/>
      <c r="M424" s="343"/>
      <c r="N424" s="344"/>
      <c r="O424" s="344"/>
      <c r="P424" s="344"/>
      <c r="Q424" s="344"/>
      <c r="R424" s="344"/>
      <c r="S424" s="344"/>
      <c r="T424" s="345"/>
      <c r="AT424" s="342" t="s">
        <v>148</v>
      </c>
      <c r="AU424" s="342" t="s">
        <v>81</v>
      </c>
      <c r="AV424" s="339" t="s">
        <v>79</v>
      </c>
      <c r="AW424" s="339" t="s">
        <v>34</v>
      </c>
      <c r="AX424" s="339" t="s">
        <v>71</v>
      </c>
      <c r="AY424" s="342" t="s">
        <v>138</v>
      </c>
    </row>
    <row r="425" spans="2:51" s="317" customFormat="1" ht="13.5">
      <c r="B425" s="316"/>
      <c r="D425" s="318" t="s">
        <v>148</v>
      </c>
      <c r="E425" s="319" t="s">
        <v>5</v>
      </c>
      <c r="F425" s="320" t="s">
        <v>344</v>
      </c>
      <c r="H425" s="321">
        <v>6.49</v>
      </c>
      <c r="L425" s="316"/>
      <c r="M425" s="322"/>
      <c r="N425" s="323"/>
      <c r="O425" s="323"/>
      <c r="P425" s="323"/>
      <c r="Q425" s="323"/>
      <c r="R425" s="323"/>
      <c r="S425" s="323"/>
      <c r="T425" s="324"/>
      <c r="AT425" s="319" t="s">
        <v>148</v>
      </c>
      <c r="AU425" s="319" t="s">
        <v>81</v>
      </c>
      <c r="AV425" s="317" t="s">
        <v>81</v>
      </c>
      <c r="AW425" s="317" t="s">
        <v>34</v>
      </c>
      <c r="AX425" s="317" t="s">
        <v>71</v>
      </c>
      <c r="AY425" s="319" t="s">
        <v>138</v>
      </c>
    </row>
    <row r="426" spans="2:51" s="317" customFormat="1" ht="13.5">
      <c r="B426" s="316"/>
      <c r="D426" s="318" t="s">
        <v>148</v>
      </c>
      <c r="E426" s="319" t="s">
        <v>5</v>
      </c>
      <c r="F426" s="320" t="s">
        <v>345</v>
      </c>
      <c r="H426" s="321">
        <v>5.44</v>
      </c>
      <c r="L426" s="316"/>
      <c r="M426" s="322"/>
      <c r="N426" s="323"/>
      <c r="O426" s="323"/>
      <c r="P426" s="323"/>
      <c r="Q426" s="323"/>
      <c r="R426" s="323"/>
      <c r="S426" s="323"/>
      <c r="T426" s="324"/>
      <c r="AT426" s="319" t="s">
        <v>148</v>
      </c>
      <c r="AU426" s="319" t="s">
        <v>81</v>
      </c>
      <c r="AV426" s="317" t="s">
        <v>81</v>
      </c>
      <c r="AW426" s="317" t="s">
        <v>34</v>
      </c>
      <c r="AX426" s="317" t="s">
        <v>71</v>
      </c>
      <c r="AY426" s="319" t="s">
        <v>138</v>
      </c>
    </row>
    <row r="427" spans="2:51" s="317" customFormat="1" ht="13.5">
      <c r="B427" s="316"/>
      <c r="D427" s="318" t="s">
        <v>148</v>
      </c>
      <c r="E427" s="319" t="s">
        <v>5</v>
      </c>
      <c r="F427" s="320" t="s">
        <v>341</v>
      </c>
      <c r="H427" s="321">
        <v>4.9</v>
      </c>
      <c r="L427" s="316"/>
      <c r="M427" s="322"/>
      <c r="N427" s="323"/>
      <c r="O427" s="323"/>
      <c r="P427" s="323"/>
      <c r="Q427" s="323"/>
      <c r="R427" s="323"/>
      <c r="S427" s="323"/>
      <c r="T427" s="324"/>
      <c r="AT427" s="319" t="s">
        <v>148</v>
      </c>
      <c r="AU427" s="319" t="s">
        <v>81</v>
      </c>
      <c r="AV427" s="317" t="s">
        <v>81</v>
      </c>
      <c r="AW427" s="317" t="s">
        <v>34</v>
      </c>
      <c r="AX427" s="317" t="s">
        <v>71</v>
      </c>
      <c r="AY427" s="319" t="s">
        <v>138</v>
      </c>
    </row>
    <row r="428" spans="2:51" s="339" customFormat="1" ht="13.5">
      <c r="B428" s="338"/>
      <c r="D428" s="318" t="s">
        <v>148</v>
      </c>
      <c r="E428" s="340" t="s">
        <v>5</v>
      </c>
      <c r="F428" s="341" t="s">
        <v>162</v>
      </c>
      <c r="H428" s="342" t="s">
        <v>5</v>
      </c>
      <c r="L428" s="338"/>
      <c r="M428" s="343"/>
      <c r="N428" s="344"/>
      <c r="O428" s="344"/>
      <c r="P428" s="344"/>
      <c r="Q428" s="344"/>
      <c r="R428" s="344"/>
      <c r="S428" s="344"/>
      <c r="T428" s="345"/>
      <c r="AT428" s="342" t="s">
        <v>148</v>
      </c>
      <c r="AU428" s="342" t="s">
        <v>81</v>
      </c>
      <c r="AV428" s="339" t="s">
        <v>79</v>
      </c>
      <c r="AW428" s="339" t="s">
        <v>34</v>
      </c>
      <c r="AX428" s="339" t="s">
        <v>71</v>
      </c>
      <c r="AY428" s="342" t="s">
        <v>138</v>
      </c>
    </row>
    <row r="429" spans="2:51" s="317" customFormat="1" ht="13.5">
      <c r="B429" s="316"/>
      <c r="D429" s="318" t="s">
        <v>148</v>
      </c>
      <c r="E429" s="319" t="s">
        <v>5</v>
      </c>
      <c r="F429" s="320" t="s">
        <v>346</v>
      </c>
      <c r="H429" s="321">
        <v>6.6</v>
      </c>
      <c r="L429" s="316"/>
      <c r="M429" s="322"/>
      <c r="N429" s="323"/>
      <c r="O429" s="323"/>
      <c r="P429" s="323"/>
      <c r="Q429" s="323"/>
      <c r="R429" s="323"/>
      <c r="S429" s="323"/>
      <c r="T429" s="324"/>
      <c r="AT429" s="319" t="s">
        <v>148</v>
      </c>
      <c r="AU429" s="319" t="s">
        <v>81</v>
      </c>
      <c r="AV429" s="317" t="s">
        <v>81</v>
      </c>
      <c r="AW429" s="317" t="s">
        <v>34</v>
      </c>
      <c r="AX429" s="317" t="s">
        <v>71</v>
      </c>
      <c r="AY429" s="319" t="s">
        <v>138</v>
      </c>
    </row>
    <row r="430" spans="2:51" s="326" customFormat="1" ht="13.5">
      <c r="B430" s="325"/>
      <c r="D430" s="327" t="s">
        <v>148</v>
      </c>
      <c r="E430" s="328" t="s">
        <v>5</v>
      </c>
      <c r="F430" s="329" t="s">
        <v>151</v>
      </c>
      <c r="H430" s="330">
        <v>47.441</v>
      </c>
      <c r="L430" s="325"/>
      <c r="M430" s="331"/>
      <c r="N430" s="332"/>
      <c r="O430" s="332"/>
      <c r="P430" s="332"/>
      <c r="Q430" s="332"/>
      <c r="R430" s="332"/>
      <c r="S430" s="332"/>
      <c r="T430" s="333"/>
      <c r="AT430" s="334" t="s">
        <v>148</v>
      </c>
      <c r="AU430" s="334" t="s">
        <v>81</v>
      </c>
      <c r="AV430" s="326" t="s">
        <v>146</v>
      </c>
      <c r="AW430" s="326" t="s">
        <v>34</v>
      </c>
      <c r="AX430" s="326" t="s">
        <v>79</v>
      </c>
      <c r="AY430" s="334" t="s">
        <v>138</v>
      </c>
    </row>
    <row r="431" spans="2:65" s="223" customFormat="1" ht="31.5" customHeight="1">
      <c r="B431" s="224"/>
      <c r="C431" s="305" t="s">
        <v>11</v>
      </c>
      <c r="D431" s="305" t="s">
        <v>141</v>
      </c>
      <c r="E431" s="306" t="s">
        <v>347</v>
      </c>
      <c r="F431" s="307" t="s">
        <v>348</v>
      </c>
      <c r="G431" s="308" t="s">
        <v>338</v>
      </c>
      <c r="H431" s="309">
        <v>182.385</v>
      </c>
      <c r="I431" s="367">
        <v>0</v>
      </c>
      <c r="J431" s="310">
        <f>ROUND(I431*H431,2)</f>
        <v>0</v>
      </c>
      <c r="K431" s="307" t="s">
        <v>145</v>
      </c>
      <c r="L431" s="224"/>
      <c r="M431" s="311" t="s">
        <v>5</v>
      </c>
      <c r="N431" s="312" t="s">
        <v>42</v>
      </c>
      <c r="O431" s="225"/>
      <c r="P431" s="313">
        <f>O431*H431</f>
        <v>0</v>
      </c>
      <c r="Q431" s="313">
        <v>0</v>
      </c>
      <c r="R431" s="313">
        <f>Q431*H431</f>
        <v>0</v>
      </c>
      <c r="S431" s="313">
        <v>0</v>
      </c>
      <c r="T431" s="314">
        <f>S431*H431</f>
        <v>0</v>
      </c>
      <c r="AR431" s="213" t="s">
        <v>146</v>
      </c>
      <c r="AT431" s="213" t="s">
        <v>141</v>
      </c>
      <c r="AU431" s="213" t="s">
        <v>81</v>
      </c>
      <c r="AY431" s="213" t="s">
        <v>138</v>
      </c>
      <c r="BE431" s="315">
        <f>IF(N431="základní",J431,0)</f>
        <v>0</v>
      </c>
      <c r="BF431" s="315">
        <f>IF(N431="snížená",J431,0)</f>
        <v>0</v>
      </c>
      <c r="BG431" s="315">
        <f>IF(N431="zákl. přenesená",J431,0)</f>
        <v>0</v>
      </c>
      <c r="BH431" s="315">
        <f>IF(N431="sníž. přenesená",J431,0)</f>
        <v>0</v>
      </c>
      <c r="BI431" s="315">
        <f>IF(N431="nulová",J431,0)</f>
        <v>0</v>
      </c>
      <c r="BJ431" s="213" t="s">
        <v>79</v>
      </c>
      <c r="BK431" s="315">
        <f>ROUND(I431*H431,2)</f>
        <v>0</v>
      </c>
      <c r="BL431" s="213" t="s">
        <v>146</v>
      </c>
      <c r="BM431" s="213" t="s">
        <v>349</v>
      </c>
    </row>
    <row r="432" spans="2:51" s="339" customFormat="1" ht="13.5">
      <c r="B432" s="338"/>
      <c r="D432" s="318" t="s">
        <v>148</v>
      </c>
      <c r="E432" s="340" t="s">
        <v>5</v>
      </c>
      <c r="F432" s="341" t="s">
        <v>177</v>
      </c>
      <c r="H432" s="342" t="s">
        <v>5</v>
      </c>
      <c r="L432" s="338"/>
      <c r="M432" s="343"/>
      <c r="N432" s="344"/>
      <c r="O432" s="344"/>
      <c r="P432" s="344"/>
      <c r="Q432" s="344"/>
      <c r="R432" s="344"/>
      <c r="S432" s="344"/>
      <c r="T432" s="345"/>
      <c r="AT432" s="342" t="s">
        <v>148</v>
      </c>
      <c r="AU432" s="342" t="s">
        <v>81</v>
      </c>
      <c r="AV432" s="339" t="s">
        <v>79</v>
      </c>
      <c r="AW432" s="339" t="s">
        <v>34</v>
      </c>
      <c r="AX432" s="339" t="s">
        <v>71</v>
      </c>
      <c r="AY432" s="342" t="s">
        <v>138</v>
      </c>
    </row>
    <row r="433" spans="2:51" s="317" customFormat="1" ht="13.5">
      <c r="B433" s="316"/>
      <c r="D433" s="318" t="s">
        <v>148</v>
      </c>
      <c r="E433" s="319" t="s">
        <v>5</v>
      </c>
      <c r="F433" s="320" t="s">
        <v>350</v>
      </c>
      <c r="H433" s="321">
        <v>13</v>
      </c>
      <c r="L433" s="316"/>
      <c r="M433" s="322"/>
      <c r="N433" s="323"/>
      <c r="O433" s="323"/>
      <c r="P433" s="323"/>
      <c r="Q433" s="323"/>
      <c r="R433" s="323"/>
      <c r="S433" s="323"/>
      <c r="T433" s="324"/>
      <c r="AT433" s="319" t="s">
        <v>148</v>
      </c>
      <c r="AU433" s="319" t="s">
        <v>81</v>
      </c>
      <c r="AV433" s="317" t="s">
        <v>81</v>
      </c>
      <c r="AW433" s="317" t="s">
        <v>34</v>
      </c>
      <c r="AX433" s="317" t="s">
        <v>71</v>
      </c>
      <c r="AY433" s="319" t="s">
        <v>138</v>
      </c>
    </row>
    <row r="434" spans="2:51" s="317" customFormat="1" ht="13.5">
      <c r="B434" s="316"/>
      <c r="D434" s="318" t="s">
        <v>148</v>
      </c>
      <c r="E434" s="319" t="s">
        <v>5</v>
      </c>
      <c r="F434" s="320" t="s">
        <v>351</v>
      </c>
      <c r="H434" s="321">
        <v>8.01</v>
      </c>
      <c r="L434" s="316"/>
      <c r="M434" s="322"/>
      <c r="N434" s="323"/>
      <c r="O434" s="323"/>
      <c r="P434" s="323"/>
      <c r="Q434" s="323"/>
      <c r="R434" s="323"/>
      <c r="S434" s="323"/>
      <c r="T434" s="324"/>
      <c r="AT434" s="319" t="s">
        <v>148</v>
      </c>
      <c r="AU434" s="319" t="s">
        <v>81</v>
      </c>
      <c r="AV434" s="317" t="s">
        <v>81</v>
      </c>
      <c r="AW434" s="317" t="s">
        <v>34</v>
      </c>
      <c r="AX434" s="317" t="s">
        <v>71</v>
      </c>
      <c r="AY434" s="319" t="s">
        <v>138</v>
      </c>
    </row>
    <row r="435" spans="2:51" s="317" customFormat="1" ht="13.5">
      <c r="B435" s="316"/>
      <c r="D435" s="318" t="s">
        <v>148</v>
      </c>
      <c r="E435" s="319" t="s">
        <v>5</v>
      </c>
      <c r="F435" s="320" t="s">
        <v>352</v>
      </c>
      <c r="H435" s="321">
        <v>8.09</v>
      </c>
      <c r="L435" s="316"/>
      <c r="M435" s="322"/>
      <c r="N435" s="323"/>
      <c r="O435" s="323"/>
      <c r="P435" s="323"/>
      <c r="Q435" s="323"/>
      <c r="R435" s="323"/>
      <c r="S435" s="323"/>
      <c r="T435" s="324"/>
      <c r="AT435" s="319" t="s">
        <v>148</v>
      </c>
      <c r="AU435" s="319" t="s">
        <v>81</v>
      </c>
      <c r="AV435" s="317" t="s">
        <v>81</v>
      </c>
      <c r="AW435" s="317" t="s">
        <v>34</v>
      </c>
      <c r="AX435" s="317" t="s">
        <v>71</v>
      </c>
      <c r="AY435" s="319" t="s">
        <v>138</v>
      </c>
    </row>
    <row r="436" spans="2:51" s="317" customFormat="1" ht="13.5">
      <c r="B436" s="316"/>
      <c r="D436" s="318" t="s">
        <v>148</v>
      </c>
      <c r="E436" s="319" t="s">
        <v>5</v>
      </c>
      <c r="F436" s="320" t="s">
        <v>351</v>
      </c>
      <c r="H436" s="321">
        <v>8.01</v>
      </c>
      <c r="L436" s="316"/>
      <c r="M436" s="322"/>
      <c r="N436" s="323"/>
      <c r="O436" s="323"/>
      <c r="P436" s="323"/>
      <c r="Q436" s="323"/>
      <c r="R436" s="323"/>
      <c r="S436" s="323"/>
      <c r="T436" s="324"/>
      <c r="AT436" s="319" t="s">
        <v>148</v>
      </c>
      <c r="AU436" s="319" t="s">
        <v>81</v>
      </c>
      <c r="AV436" s="317" t="s">
        <v>81</v>
      </c>
      <c r="AW436" s="317" t="s">
        <v>34</v>
      </c>
      <c r="AX436" s="317" t="s">
        <v>71</v>
      </c>
      <c r="AY436" s="319" t="s">
        <v>138</v>
      </c>
    </row>
    <row r="437" spans="2:51" s="317" customFormat="1" ht="13.5">
      <c r="B437" s="316"/>
      <c r="D437" s="318" t="s">
        <v>148</v>
      </c>
      <c r="E437" s="319" t="s">
        <v>5</v>
      </c>
      <c r="F437" s="320" t="s">
        <v>353</v>
      </c>
      <c r="H437" s="321">
        <v>8.03</v>
      </c>
      <c r="L437" s="316"/>
      <c r="M437" s="322"/>
      <c r="N437" s="323"/>
      <c r="O437" s="323"/>
      <c r="P437" s="323"/>
      <c r="Q437" s="323"/>
      <c r="R437" s="323"/>
      <c r="S437" s="323"/>
      <c r="T437" s="324"/>
      <c r="AT437" s="319" t="s">
        <v>148</v>
      </c>
      <c r="AU437" s="319" t="s">
        <v>81</v>
      </c>
      <c r="AV437" s="317" t="s">
        <v>81</v>
      </c>
      <c r="AW437" s="317" t="s">
        <v>34</v>
      </c>
      <c r="AX437" s="317" t="s">
        <v>71</v>
      </c>
      <c r="AY437" s="319" t="s">
        <v>138</v>
      </c>
    </row>
    <row r="438" spans="2:51" s="317" customFormat="1" ht="13.5">
      <c r="B438" s="316"/>
      <c r="D438" s="318" t="s">
        <v>148</v>
      </c>
      <c r="E438" s="319" t="s">
        <v>5</v>
      </c>
      <c r="F438" s="320" t="s">
        <v>354</v>
      </c>
      <c r="H438" s="321">
        <v>6.38</v>
      </c>
      <c r="L438" s="316"/>
      <c r="M438" s="322"/>
      <c r="N438" s="323"/>
      <c r="O438" s="323"/>
      <c r="P438" s="323"/>
      <c r="Q438" s="323"/>
      <c r="R438" s="323"/>
      <c r="S438" s="323"/>
      <c r="T438" s="324"/>
      <c r="AT438" s="319" t="s">
        <v>148</v>
      </c>
      <c r="AU438" s="319" t="s">
        <v>81</v>
      </c>
      <c r="AV438" s="317" t="s">
        <v>81</v>
      </c>
      <c r="AW438" s="317" t="s">
        <v>34</v>
      </c>
      <c r="AX438" s="317" t="s">
        <v>71</v>
      </c>
      <c r="AY438" s="319" t="s">
        <v>138</v>
      </c>
    </row>
    <row r="439" spans="2:51" s="347" customFormat="1" ht="13.5">
      <c r="B439" s="346"/>
      <c r="D439" s="318" t="s">
        <v>148</v>
      </c>
      <c r="E439" s="348" t="s">
        <v>5</v>
      </c>
      <c r="F439" s="349" t="s">
        <v>180</v>
      </c>
      <c r="H439" s="350">
        <v>51.52</v>
      </c>
      <c r="L439" s="346"/>
      <c r="M439" s="351"/>
      <c r="N439" s="352"/>
      <c r="O439" s="352"/>
      <c r="P439" s="352"/>
      <c r="Q439" s="352"/>
      <c r="R439" s="352"/>
      <c r="S439" s="352"/>
      <c r="T439" s="353"/>
      <c r="AT439" s="348" t="s">
        <v>148</v>
      </c>
      <c r="AU439" s="348" t="s">
        <v>81</v>
      </c>
      <c r="AV439" s="347" t="s">
        <v>139</v>
      </c>
      <c r="AW439" s="347" t="s">
        <v>34</v>
      </c>
      <c r="AX439" s="347" t="s">
        <v>71</v>
      </c>
      <c r="AY439" s="348" t="s">
        <v>138</v>
      </c>
    </row>
    <row r="440" spans="2:51" s="339" customFormat="1" ht="13.5">
      <c r="B440" s="338"/>
      <c r="D440" s="318" t="s">
        <v>148</v>
      </c>
      <c r="E440" s="340" t="s">
        <v>5</v>
      </c>
      <c r="F440" s="341" t="s">
        <v>181</v>
      </c>
      <c r="H440" s="342" t="s">
        <v>5</v>
      </c>
      <c r="L440" s="338"/>
      <c r="M440" s="343"/>
      <c r="N440" s="344"/>
      <c r="O440" s="344"/>
      <c r="P440" s="344"/>
      <c r="Q440" s="344"/>
      <c r="R440" s="344"/>
      <c r="S440" s="344"/>
      <c r="T440" s="345"/>
      <c r="AT440" s="342" t="s">
        <v>148</v>
      </c>
      <c r="AU440" s="342" t="s">
        <v>81</v>
      </c>
      <c r="AV440" s="339" t="s">
        <v>79</v>
      </c>
      <c r="AW440" s="339" t="s">
        <v>34</v>
      </c>
      <c r="AX440" s="339" t="s">
        <v>71</v>
      </c>
      <c r="AY440" s="342" t="s">
        <v>138</v>
      </c>
    </row>
    <row r="441" spans="2:51" s="317" customFormat="1" ht="13.5">
      <c r="B441" s="316"/>
      <c r="D441" s="318" t="s">
        <v>148</v>
      </c>
      <c r="E441" s="319" t="s">
        <v>5</v>
      </c>
      <c r="F441" s="320" t="s">
        <v>355</v>
      </c>
      <c r="H441" s="321">
        <v>7.85</v>
      </c>
      <c r="L441" s="316"/>
      <c r="M441" s="322"/>
      <c r="N441" s="323"/>
      <c r="O441" s="323"/>
      <c r="P441" s="323"/>
      <c r="Q441" s="323"/>
      <c r="R441" s="323"/>
      <c r="S441" s="323"/>
      <c r="T441" s="324"/>
      <c r="AT441" s="319" t="s">
        <v>148</v>
      </c>
      <c r="AU441" s="319" t="s">
        <v>81</v>
      </c>
      <c r="AV441" s="317" t="s">
        <v>81</v>
      </c>
      <c r="AW441" s="317" t="s">
        <v>34</v>
      </c>
      <c r="AX441" s="317" t="s">
        <v>71</v>
      </c>
      <c r="AY441" s="319" t="s">
        <v>138</v>
      </c>
    </row>
    <row r="442" spans="2:51" s="317" customFormat="1" ht="13.5">
      <c r="B442" s="316"/>
      <c r="D442" s="318" t="s">
        <v>148</v>
      </c>
      <c r="E442" s="319" t="s">
        <v>5</v>
      </c>
      <c r="F442" s="320" t="s">
        <v>356</v>
      </c>
      <c r="H442" s="321">
        <v>7.88</v>
      </c>
      <c r="L442" s="316"/>
      <c r="M442" s="322"/>
      <c r="N442" s="323"/>
      <c r="O442" s="323"/>
      <c r="P442" s="323"/>
      <c r="Q442" s="323"/>
      <c r="R442" s="323"/>
      <c r="S442" s="323"/>
      <c r="T442" s="324"/>
      <c r="AT442" s="319" t="s">
        <v>148</v>
      </c>
      <c r="AU442" s="319" t="s">
        <v>81</v>
      </c>
      <c r="AV442" s="317" t="s">
        <v>81</v>
      </c>
      <c r="AW442" s="317" t="s">
        <v>34</v>
      </c>
      <c r="AX442" s="317" t="s">
        <v>71</v>
      </c>
      <c r="AY442" s="319" t="s">
        <v>138</v>
      </c>
    </row>
    <row r="443" spans="2:51" s="347" customFormat="1" ht="13.5">
      <c r="B443" s="346"/>
      <c r="D443" s="318" t="s">
        <v>148</v>
      </c>
      <c r="E443" s="348" t="s">
        <v>5</v>
      </c>
      <c r="F443" s="349" t="s">
        <v>180</v>
      </c>
      <c r="H443" s="350">
        <v>15.73</v>
      </c>
      <c r="L443" s="346"/>
      <c r="M443" s="351"/>
      <c r="N443" s="352"/>
      <c r="O443" s="352"/>
      <c r="P443" s="352"/>
      <c r="Q443" s="352"/>
      <c r="R443" s="352"/>
      <c r="S443" s="352"/>
      <c r="T443" s="353"/>
      <c r="AT443" s="348" t="s">
        <v>148</v>
      </c>
      <c r="AU443" s="348" t="s">
        <v>81</v>
      </c>
      <c r="AV443" s="347" t="s">
        <v>139</v>
      </c>
      <c r="AW443" s="347" t="s">
        <v>34</v>
      </c>
      <c r="AX443" s="347" t="s">
        <v>71</v>
      </c>
      <c r="AY443" s="348" t="s">
        <v>138</v>
      </c>
    </row>
    <row r="444" spans="2:51" s="339" customFormat="1" ht="13.5">
      <c r="B444" s="338"/>
      <c r="D444" s="318" t="s">
        <v>148</v>
      </c>
      <c r="E444" s="340" t="s">
        <v>5</v>
      </c>
      <c r="F444" s="341" t="s">
        <v>183</v>
      </c>
      <c r="H444" s="342" t="s">
        <v>5</v>
      </c>
      <c r="L444" s="338"/>
      <c r="M444" s="343"/>
      <c r="N444" s="344"/>
      <c r="O444" s="344"/>
      <c r="P444" s="344"/>
      <c r="Q444" s="344"/>
      <c r="R444" s="344"/>
      <c r="S444" s="344"/>
      <c r="T444" s="345"/>
      <c r="AT444" s="342" t="s">
        <v>148</v>
      </c>
      <c r="AU444" s="342" t="s">
        <v>81</v>
      </c>
      <c r="AV444" s="339" t="s">
        <v>79</v>
      </c>
      <c r="AW444" s="339" t="s">
        <v>34</v>
      </c>
      <c r="AX444" s="339" t="s">
        <v>71</v>
      </c>
      <c r="AY444" s="342" t="s">
        <v>138</v>
      </c>
    </row>
    <row r="445" spans="2:51" s="317" customFormat="1" ht="13.5">
      <c r="B445" s="316"/>
      <c r="D445" s="318" t="s">
        <v>148</v>
      </c>
      <c r="E445" s="319" t="s">
        <v>5</v>
      </c>
      <c r="F445" s="320" t="s">
        <v>357</v>
      </c>
      <c r="H445" s="321">
        <v>12.68</v>
      </c>
      <c r="L445" s="316"/>
      <c r="M445" s="322"/>
      <c r="N445" s="323"/>
      <c r="O445" s="323"/>
      <c r="P445" s="323"/>
      <c r="Q445" s="323"/>
      <c r="R445" s="323"/>
      <c r="S445" s="323"/>
      <c r="T445" s="324"/>
      <c r="AT445" s="319" t="s">
        <v>148</v>
      </c>
      <c r="AU445" s="319" t="s">
        <v>81</v>
      </c>
      <c r="AV445" s="317" t="s">
        <v>81</v>
      </c>
      <c r="AW445" s="317" t="s">
        <v>34</v>
      </c>
      <c r="AX445" s="317" t="s">
        <v>71</v>
      </c>
      <c r="AY445" s="319" t="s">
        <v>138</v>
      </c>
    </row>
    <row r="446" spans="2:51" s="317" customFormat="1" ht="13.5">
      <c r="B446" s="316"/>
      <c r="D446" s="318" t="s">
        <v>148</v>
      </c>
      <c r="E446" s="319" t="s">
        <v>5</v>
      </c>
      <c r="F446" s="320" t="s">
        <v>358</v>
      </c>
      <c r="H446" s="321">
        <v>6.06</v>
      </c>
      <c r="L446" s="316"/>
      <c r="M446" s="322"/>
      <c r="N446" s="323"/>
      <c r="O446" s="323"/>
      <c r="P446" s="323"/>
      <c r="Q446" s="323"/>
      <c r="R446" s="323"/>
      <c r="S446" s="323"/>
      <c r="T446" s="324"/>
      <c r="AT446" s="319" t="s">
        <v>148</v>
      </c>
      <c r="AU446" s="319" t="s">
        <v>81</v>
      </c>
      <c r="AV446" s="317" t="s">
        <v>81</v>
      </c>
      <c r="AW446" s="317" t="s">
        <v>34</v>
      </c>
      <c r="AX446" s="317" t="s">
        <v>71</v>
      </c>
      <c r="AY446" s="319" t="s">
        <v>138</v>
      </c>
    </row>
    <row r="447" spans="2:51" s="317" customFormat="1" ht="13.5">
      <c r="B447" s="316"/>
      <c r="D447" s="318" t="s">
        <v>148</v>
      </c>
      <c r="E447" s="319" t="s">
        <v>5</v>
      </c>
      <c r="F447" s="320" t="s">
        <v>359</v>
      </c>
      <c r="H447" s="321">
        <v>6.23</v>
      </c>
      <c r="L447" s="316"/>
      <c r="M447" s="322"/>
      <c r="N447" s="323"/>
      <c r="O447" s="323"/>
      <c r="P447" s="323"/>
      <c r="Q447" s="323"/>
      <c r="R447" s="323"/>
      <c r="S447" s="323"/>
      <c r="T447" s="324"/>
      <c r="AT447" s="319" t="s">
        <v>148</v>
      </c>
      <c r="AU447" s="319" t="s">
        <v>81</v>
      </c>
      <c r="AV447" s="317" t="s">
        <v>81</v>
      </c>
      <c r="AW447" s="317" t="s">
        <v>34</v>
      </c>
      <c r="AX447" s="317" t="s">
        <v>71</v>
      </c>
      <c r="AY447" s="319" t="s">
        <v>138</v>
      </c>
    </row>
    <row r="448" spans="2:51" s="317" customFormat="1" ht="13.5">
      <c r="B448" s="316"/>
      <c r="D448" s="318" t="s">
        <v>148</v>
      </c>
      <c r="E448" s="319" t="s">
        <v>5</v>
      </c>
      <c r="F448" s="320" t="s">
        <v>360</v>
      </c>
      <c r="H448" s="321">
        <v>3.225</v>
      </c>
      <c r="L448" s="316"/>
      <c r="M448" s="322"/>
      <c r="N448" s="323"/>
      <c r="O448" s="323"/>
      <c r="P448" s="323"/>
      <c r="Q448" s="323"/>
      <c r="R448" s="323"/>
      <c r="S448" s="323"/>
      <c r="T448" s="324"/>
      <c r="AT448" s="319" t="s">
        <v>148</v>
      </c>
      <c r="AU448" s="319" t="s">
        <v>81</v>
      </c>
      <c r="AV448" s="317" t="s">
        <v>81</v>
      </c>
      <c r="AW448" s="317" t="s">
        <v>34</v>
      </c>
      <c r="AX448" s="317" t="s">
        <v>71</v>
      </c>
      <c r="AY448" s="319" t="s">
        <v>138</v>
      </c>
    </row>
    <row r="449" spans="2:51" s="317" customFormat="1" ht="13.5">
      <c r="B449" s="316"/>
      <c r="D449" s="318" t="s">
        <v>148</v>
      </c>
      <c r="E449" s="319" t="s">
        <v>5</v>
      </c>
      <c r="F449" s="320" t="s">
        <v>361</v>
      </c>
      <c r="H449" s="321">
        <v>7.98</v>
      </c>
      <c r="L449" s="316"/>
      <c r="M449" s="322"/>
      <c r="N449" s="323"/>
      <c r="O449" s="323"/>
      <c r="P449" s="323"/>
      <c r="Q449" s="323"/>
      <c r="R449" s="323"/>
      <c r="S449" s="323"/>
      <c r="T449" s="324"/>
      <c r="AT449" s="319" t="s">
        <v>148</v>
      </c>
      <c r="AU449" s="319" t="s">
        <v>81</v>
      </c>
      <c r="AV449" s="317" t="s">
        <v>81</v>
      </c>
      <c r="AW449" s="317" t="s">
        <v>34</v>
      </c>
      <c r="AX449" s="317" t="s">
        <v>71</v>
      </c>
      <c r="AY449" s="319" t="s">
        <v>138</v>
      </c>
    </row>
    <row r="450" spans="2:51" s="317" customFormat="1" ht="13.5">
      <c r="B450" s="316"/>
      <c r="D450" s="318" t="s">
        <v>148</v>
      </c>
      <c r="E450" s="319" t="s">
        <v>5</v>
      </c>
      <c r="F450" s="320" t="s">
        <v>362</v>
      </c>
      <c r="H450" s="321">
        <v>8</v>
      </c>
      <c r="L450" s="316"/>
      <c r="M450" s="322"/>
      <c r="N450" s="323"/>
      <c r="O450" s="323"/>
      <c r="P450" s="323"/>
      <c r="Q450" s="323"/>
      <c r="R450" s="323"/>
      <c r="S450" s="323"/>
      <c r="T450" s="324"/>
      <c r="AT450" s="319" t="s">
        <v>148</v>
      </c>
      <c r="AU450" s="319" t="s">
        <v>81</v>
      </c>
      <c r="AV450" s="317" t="s">
        <v>81</v>
      </c>
      <c r="AW450" s="317" t="s">
        <v>34</v>
      </c>
      <c r="AX450" s="317" t="s">
        <v>71</v>
      </c>
      <c r="AY450" s="319" t="s">
        <v>138</v>
      </c>
    </row>
    <row r="451" spans="2:51" s="317" customFormat="1" ht="13.5">
      <c r="B451" s="316"/>
      <c r="D451" s="318" t="s">
        <v>148</v>
      </c>
      <c r="E451" s="319" t="s">
        <v>5</v>
      </c>
      <c r="F451" s="320" t="s">
        <v>363</v>
      </c>
      <c r="H451" s="321">
        <v>8.05</v>
      </c>
      <c r="L451" s="316"/>
      <c r="M451" s="322"/>
      <c r="N451" s="323"/>
      <c r="O451" s="323"/>
      <c r="P451" s="323"/>
      <c r="Q451" s="323"/>
      <c r="R451" s="323"/>
      <c r="S451" s="323"/>
      <c r="T451" s="324"/>
      <c r="AT451" s="319" t="s">
        <v>148</v>
      </c>
      <c r="AU451" s="319" t="s">
        <v>81</v>
      </c>
      <c r="AV451" s="317" t="s">
        <v>81</v>
      </c>
      <c r="AW451" s="317" t="s">
        <v>34</v>
      </c>
      <c r="AX451" s="317" t="s">
        <v>71</v>
      </c>
      <c r="AY451" s="319" t="s">
        <v>138</v>
      </c>
    </row>
    <row r="452" spans="2:51" s="347" customFormat="1" ht="13.5">
      <c r="B452" s="346"/>
      <c r="D452" s="318" t="s">
        <v>148</v>
      </c>
      <c r="E452" s="348" t="s">
        <v>5</v>
      </c>
      <c r="F452" s="349" t="s">
        <v>180</v>
      </c>
      <c r="H452" s="350">
        <v>52.225</v>
      </c>
      <c r="L452" s="346"/>
      <c r="M452" s="351"/>
      <c r="N452" s="352"/>
      <c r="O452" s="352"/>
      <c r="P452" s="352"/>
      <c r="Q452" s="352"/>
      <c r="R452" s="352"/>
      <c r="S452" s="352"/>
      <c r="T452" s="353"/>
      <c r="AT452" s="348" t="s">
        <v>148</v>
      </c>
      <c r="AU452" s="348" t="s">
        <v>81</v>
      </c>
      <c r="AV452" s="347" t="s">
        <v>139</v>
      </c>
      <c r="AW452" s="347" t="s">
        <v>34</v>
      </c>
      <c r="AX452" s="347" t="s">
        <v>71</v>
      </c>
      <c r="AY452" s="348" t="s">
        <v>138</v>
      </c>
    </row>
    <row r="453" spans="2:51" s="339" customFormat="1" ht="13.5">
      <c r="B453" s="338"/>
      <c r="D453" s="318" t="s">
        <v>148</v>
      </c>
      <c r="E453" s="340" t="s">
        <v>5</v>
      </c>
      <c r="F453" s="341" t="s">
        <v>186</v>
      </c>
      <c r="H453" s="342" t="s">
        <v>5</v>
      </c>
      <c r="L453" s="338"/>
      <c r="M453" s="343"/>
      <c r="N453" s="344"/>
      <c r="O453" s="344"/>
      <c r="P453" s="344"/>
      <c r="Q453" s="344"/>
      <c r="R453" s="344"/>
      <c r="S453" s="344"/>
      <c r="T453" s="345"/>
      <c r="AT453" s="342" t="s">
        <v>148</v>
      </c>
      <c r="AU453" s="342" t="s">
        <v>81</v>
      </c>
      <c r="AV453" s="339" t="s">
        <v>79</v>
      </c>
      <c r="AW453" s="339" t="s">
        <v>34</v>
      </c>
      <c r="AX453" s="339" t="s">
        <v>71</v>
      </c>
      <c r="AY453" s="342" t="s">
        <v>138</v>
      </c>
    </row>
    <row r="454" spans="2:51" s="317" customFormat="1" ht="13.5">
      <c r="B454" s="316"/>
      <c r="D454" s="318" t="s">
        <v>148</v>
      </c>
      <c r="E454" s="319" t="s">
        <v>5</v>
      </c>
      <c r="F454" s="320" t="s">
        <v>364</v>
      </c>
      <c r="H454" s="321">
        <v>8.17</v>
      </c>
      <c r="L454" s="316"/>
      <c r="M454" s="322"/>
      <c r="N454" s="323"/>
      <c r="O454" s="323"/>
      <c r="P454" s="323"/>
      <c r="Q454" s="323"/>
      <c r="R454" s="323"/>
      <c r="S454" s="323"/>
      <c r="T454" s="324"/>
      <c r="AT454" s="319" t="s">
        <v>148</v>
      </c>
      <c r="AU454" s="319" t="s">
        <v>81</v>
      </c>
      <c r="AV454" s="317" t="s">
        <v>81</v>
      </c>
      <c r="AW454" s="317" t="s">
        <v>34</v>
      </c>
      <c r="AX454" s="317" t="s">
        <v>71</v>
      </c>
      <c r="AY454" s="319" t="s">
        <v>138</v>
      </c>
    </row>
    <row r="455" spans="2:51" s="317" customFormat="1" ht="13.5">
      <c r="B455" s="316"/>
      <c r="D455" s="318" t="s">
        <v>148</v>
      </c>
      <c r="E455" s="319" t="s">
        <v>5</v>
      </c>
      <c r="F455" s="320" t="s">
        <v>365</v>
      </c>
      <c r="H455" s="321">
        <v>8.15</v>
      </c>
      <c r="L455" s="316"/>
      <c r="M455" s="322"/>
      <c r="N455" s="323"/>
      <c r="O455" s="323"/>
      <c r="P455" s="323"/>
      <c r="Q455" s="323"/>
      <c r="R455" s="323"/>
      <c r="S455" s="323"/>
      <c r="T455" s="324"/>
      <c r="AT455" s="319" t="s">
        <v>148</v>
      </c>
      <c r="AU455" s="319" t="s">
        <v>81</v>
      </c>
      <c r="AV455" s="317" t="s">
        <v>81</v>
      </c>
      <c r="AW455" s="317" t="s">
        <v>34</v>
      </c>
      <c r="AX455" s="317" t="s">
        <v>71</v>
      </c>
      <c r="AY455" s="319" t="s">
        <v>138</v>
      </c>
    </row>
    <row r="456" spans="2:51" s="317" customFormat="1" ht="13.5">
      <c r="B456" s="316"/>
      <c r="D456" s="318" t="s">
        <v>148</v>
      </c>
      <c r="E456" s="319" t="s">
        <v>5</v>
      </c>
      <c r="F456" s="320" t="s">
        <v>366</v>
      </c>
      <c r="H456" s="321">
        <v>8.19</v>
      </c>
      <c r="L456" s="316"/>
      <c r="M456" s="322"/>
      <c r="N456" s="323"/>
      <c r="O456" s="323"/>
      <c r="P456" s="323"/>
      <c r="Q456" s="323"/>
      <c r="R456" s="323"/>
      <c r="S456" s="323"/>
      <c r="T456" s="324"/>
      <c r="AT456" s="319" t="s">
        <v>148</v>
      </c>
      <c r="AU456" s="319" t="s">
        <v>81</v>
      </c>
      <c r="AV456" s="317" t="s">
        <v>81</v>
      </c>
      <c r="AW456" s="317" t="s">
        <v>34</v>
      </c>
      <c r="AX456" s="317" t="s">
        <v>71</v>
      </c>
      <c r="AY456" s="319" t="s">
        <v>138</v>
      </c>
    </row>
    <row r="457" spans="2:51" s="347" customFormat="1" ht="13.5">
      <c r="B457" s="346"/>
      <c r="D457" s="318" t="s">
        <v>148</v>
      </c>
      <c r="E457" s="348" t="s">
        <v>5</v>
      </c>
      <c r="F457" s="349" t="s">
        <v>180</v>
      </c>
      <c r="H457" s="350">
        <v>24.51</v>
      </c>
      <c r="L457" s="346"/>
      <c r="M457" s="351"/>
      <c r="N457" s="352"/>
      <c r="O457" s="352"/>
      <c r="P457" s="352"/>
      <c r="Q457" s="352"/>
      <c r="R457" s="352"/>
      <c r="S457" s="352"/>
      <c r="T457" s="353"/>
      <c r="AT457" s="348" t="s">
        <v>148</v>
      </c>
      <c r="AU457" s="348" t="s">
        <v>81</v>
      </c>
      <c r="AV457" s="347" t="s">
        <v>139</v>
      </c>
      <c r="AW457" s="347" t="s">
        <v>34</v>
      </c>
      <c r="AX457" s="347" t="s">
        <v>71</v>
      </c>
      <c r="AY457" s="348" t="s">
        <v>138</v>
      </c>
    </row>
    <row r="458" spans="2:51" s="339" customFormat="1" ht="13.5">
      <c r="B458" s="338"/>
      <c r="D458" s="318" t="s">
        <v>148</v>
      </c>
      <c r="E458" s="340" t="s">
        <v>5</v>
      </c>
      <c r="F458" s="341" t="s">
        <v>162</v>
      </c>
      <c r="H458" s="342" t="s">
        <v>5</v>
      </c>
      <c r="L458" s="338"/>
      <c r="M458" s="343"/>
      <c r="N458" s="344"/>
      <c r="O458" s="344"/>
      <c r="P458" s="344"/>
      <c r="Q458" s="344"/>
      <c r="R458" s="344"/>
      <c r="S458" s="344"/>
      <c r="T458" s="345"/>
      <c r="AT458" s="342" t="s">
        <v>148</v>
      </c>
      <c r="AU458" s="342" t="s">
        <v>81</v>
      </c>
      <c r="AV458" s="339" t="s">
        <v>79</v>
      </c>
      <c r="AW458" s="339" t="s">
        <v>34</v>
      </c>
      <c r="AX458" s="339" t="s">
        <v>71</v>
      </c>
      <c r="AY458" s="342" t="s">
        <v>138</v>
      </c>
    </row>
    <row r="459" spans="2:51" s="317" customFormat="1" ht="13.5">
      <c r="B459" s="316"/>
      <c r="D459" s="318" t="s">
        <v>148</v>
      </c>
      <c r="E459" s="319" t="s">
        <v>5</v>
      </c>
      <c r="F459" s="320" t="s">
        <v>367</v>
      </c>
      <c r="H459" s="321">
        <v>5.47</v>
      </c>
      <c r="L459" s="316"/>
      <c r="M459" s="322"/>
      <c r="N459" s="323"/>
      <c r="O459" s="323"/>
      <c r="P459" s="323"/>
      <c r="Q459" s="323"/>
      <c r="R459" s="323"/>
      <c r="S459" s="323"/>
      <c r="T459" s="324"/>
      <c r="AT459" s="319" t="s">
        <v>148</v>
      </c>
      <c r="AU459" s="319" t="s">
        <v>81</v>
      </c>
      <c r="AV459" s="317" t="s">
        <v>81</v>
      </c>
      <c r="AW459" s="317" t="s">
        <v>34</v>
      </c>
      <c r="AX459" s="317" t="s">
        <v>71</v>
      </c>
      <c r="AY459" s="319" t="s">
        <v>138</v>
      </c>
    </row>
    <row r="460" spans="2:51" s="317" customFormat="1" ht="13.5">
      <c r="B460" s="316"/>
      <c r="D460" s="318" t="s">
        <v>148</v>
      </c>
      <c r="E460" s="319" t="s">
        <v>5</v>
      </c>
      <c r="F460" s="320" t="s">
        <v>368</v>
      </c>
      <c r="H460" s="321">
        <v>8.28</v>
      </c>
      <c r="L460" s="316"/>
      <c r="M460" s="322"/>
      <c r="N460" s="323"/>
      <c r="O460" s="323"/>
      <c r="P460" s="323"/>
      <c r="Q460" s="323"/>
      <c r="R460" s="323"/>
      <c r="S460" s="323"/>
      <c r="T460" s="324"/>
      <c r="AT460" s="319" t="s">
        <v>148</v>
      </c>
      <c r="AU460" s="319" t="s">
        <v>81</v>
      </c>
      <c r="AV460" s="317" t="s">
        <v>81</v>
      </c>
      <c r="AW460" s="317" t="s">
        <v>34</v>
      </c>
      <c r="AX460" s="317" t="s">
        <v>71</v>
      </c>
      <c r="AY460" s="319" t="s">
        <v>138</v>
      </c>
    </row>
    <row r="461" spans="2:51" s="317" customFormat="1" ht="13.5">
      <c r="B461" s="316"/>
      <c r="D461" s="318" t="s">
        <v>148</v>
      </c>
      <c r="E461" s="319" t="s">
        <v>5</v>
      </c>
      <c r="F461" s="320" t="s">
        <v>369</v>
      </c>
      <c r="H461" s="321">
        <v>8.18</v>
      </c>
      <c r="L461" s="316"/>
      <c r="M461" s="322"/>
      <c r="N461" s="323"/>
      <c r="O461" s="323"/>
      <c r="P461" s="323"/>
      <c r="Q461" s="323"/>
      <c r="R461" s="323"/>
      <c r="S461" s="323"/>
      <c r="T461" s="324"/>
      <c r="AT461" s="319" t="s">
        <v>148</v>
      </c>
      <c r="AU461" s="319" t="s">
        <v>81</v>
      </c>
      <c r="AV461" s="317" t="s">
        <v>81</v>
      </c>
      <c r="AW461" s="317" t="s">
        <v>34</v>
      </c>
      <c r="AX461" s="317" t="s">
        <v>71</v>
      </c>
      <c r="AY461" s="319" t="s">
        <v>138</v>
      </c>
    </row>
    <row r="462" spans="2:51" s="317" customFormat="1" ht="13.5">
      <c r="B462" s="316"/>
      <c r="D462" s="318" t="s">
        <v>148</v>
      </c>
      <c r="E462" s="319" t="s">
        <v>5</v>
      </c>
      <c r="F462" s="320" t="s">
        <v>370</v>
      </c>
      <c r="H462" s="321">
        <v>8.22</v>
      </c>
      <c r="L462" s="316"/>
      <c r="M462" s="322"/>
      <c r="N462" s="323"/>
      <c r="O462" s="323"/>
      <c r="P462" s="323"/>
      <c r="Q462" s="323"/>
      <c r="R462" s="323"/>
      <c r="S462" s="323"/>
      <c r="T462" s="324"/>
      <c r="AT462" s="319" t="s">
        <v>148</v>
      </c>
      <c r="AU462" s="319" t="s">
        <v>81</v>
      </c>
      <c r="AV462" s="317" t="s">
        <v>81</v>
      </c>
      <c r="AW462" s="317" t="s">
        <v>34</v>
      </c>
      <c r="AX462" s="317" t="s">
        <v>71</v>
      </c>
      <c r="AY462" s="319" t="s">
        <v>138</v>
      </c>
    </row>
    <row r="463" spans="2:51" s="317" customFormat="1" ht="13.5">
      <c r="B463" s="316"/>
      <c r="D463" s="318" t="s">
        <v>148</v>
      </c>
      <c r="E463" s="319" t="s">
        <v>5</v>
      </c>
      <c r="F463" s="320" t="s">
        <v>371</v>
      </c>
      <c r="H463" s="321">
        <v>8.25</v>
      </c>
      <c r="L463" s="316"/>
      <c r="M463" s="322"/>
      <c r="N463" s="323"/>
      <c r="O463" s="323"/>
      <c r="P463" s="323"/>
      <c r="Q463" s="323"/>
      <c r="R463" s="323"/>
      <c r="S463" s="323"/>
      <c r="T463" s="324"/>
      <c r="AT463" s="319" t="s">
        <v>148</v>
      </c>
      <c r="AU463" s="319" t="s">
        <v>81</v>
      </c>
      <c r="AV463" s="317" t="s">
        <v>81</v>
      </c>
      <c r="AW463" s="317" t="s">
        <v>34</v>
      </c>
      <c r="AX463" s="317" t="s">
        <v>71</v>
      </c>
      <c r="AY463" s="319" t="s">
        <v>138</v>
      </c>
    </row>
    <row r="464" spans="2:51" s="347" customFormat="1" ht="13.5">
      <c r="B464" s="346"/>
      <c r="D464" s="318" t="s">
        <v>148</v>
      </c>
      <c r="E464" s="348" t="s">
        <v>5</v>
      </c>
      <c r="F464" s="349" t="s">
        <v>180</v>
      </c>
      <c r="H464" s="350">
        <v>38.4</v>
      </c>
      <c r="L464" s="346"/>
      <c r="M464" s="351"/>
      <c r="N464" s="352"/>
      <c r="O464" s="352"/>
      <c r="P464" s="352"/>
      <c r="Q464" s="352"/>
      <c r="R464" s="352"/>
      <c r="S464" s="352"/>
      <c r="T464" s="353"/>
      <c r="AT464" s="348" t="s">
        <v>148</v>
      </c>
      <c r="AU464" s="348" t="s">
        <v>81</v>
      </c>
      <c r="AV464" s="347" t="s">
        <v>139</v>
      </c>
      <c r="AW464" s="347" t="s">
        <v>34</v>
      </c>
      <c r="AX464" s="347" t="s">
        <v>71</v>
      </c>
      <c r="AY464" s="348" t="s">
        <v>138</v>
      </c>
    </row>
    <row r="465" spans="2:51" s="326" customFormat="1" ht="13.5">
      <c r="B465" s="325"/>
      <c r="D465" s="327" t="s">
        <v>148</v>
      </c>
      <c r="E465" s="328" t="s">
        <v>5</v>
      </c>
      <c r="F465" s="329" t="s">
        <v>151</v>
      </c>
      <c r="H465" s="330">
        <v>182.385</v>
      </c>
      <c r="L465" s="325"/>
      <c r="M465" s="331"/>
      <c r="N465" s="332"/>
      <c r="O465" s="332"/>
      <c r="P465" s="332"/>
      <c r="Q465" s="332"/>
      <c r="R465" s="332"/>
      <c r="S465" s="332"/>
      <c r="T465" s="333"/>
      <c r="AT465" s="334" t="s">
        <v>148</v>
      </c>
      <c r="AU465" s="334" t="s">
        <v>81</v>
      </c>
      <c r="AV465" s="326" t="s">
        <v>146</v>
      </c>
      <c r="AW465" s="326" t="s">
        <v>34</v>
      </c>
      <c r="AX465" s="326" t="s">
        <v>79</v>
      </c>
      <c r="AY465" s="334" t="s">
        <v>138</v>
      </c>
    </row>
    <row r="466" spans="2:65" s="223" customFormat="1" ht="22.5" customHeight="1">
      <c r="B466" s="224"/>
      <c r="C466" s="354" t="s">
        <v>372</v>
      </c>
      <c r="D466" s="354" t="s">
        <v>373</v>
      </c>
      <c r="E466" s="355" t="s">
        <v>374</v>
      </c>
      <c r="F466" s="356" t="s">
        <v>375</v>
      </c>
      <c r="G466" s="357" t="s">
        <v>338</v>
      </c>
      <c r="H466" s="358">
        <v>186.033</v>
      </c>
      <c r="I466" s="368">
        <v>0</v>
      </c>
      <c r="J466" s="359">
        <f>ROUND(I466*H466,2)</f>
        <v>0</v>
      </c>
      <c r="K466" s="356" t="s">
        <v>145</v>
      </c>
      <c r="L466" s="360"/>
      <c r="M466" s="361" t="s">
        <v>5</v>
      </c>
      <c r="N466" s="362" t="s">
        <v>42</v>
      </c>
      <c r="O466" s="225"/>
      <c r="P466" s="313">
        <f>O466*H466</f>
        <v>0</v>
      </c>
      <c r="Q466" s="313">
        <v>3E-05</v>
      </c>
      <c r="R466" s="313">
        <f>Q466*H466</f>
        <v>0.00558099</v>
      </c>
      <c r="S466" s="313">
        <v>0</v>
      </c>
      <c r="T466" s="314">
        <f>S466*H466</f>
        <v>0</v>
      </c>
      <c r="AR466" s="213" t="s">
        <v>268</v>
      </c>
      <c r="AT466" s="213" t="s">
        <v>373</v>
      </c>
      <c r="AU466" s="213" t="s">
        <v>81</v>
      </c>
      <c r="AY466" s="213" t="s">
        <v>138</v>
      </c>
      <c r="BE466" s="315">
        <f>IF(N466="základní",J466,0)</f>
        <v>0</v>
      </c>
      <c r="BF466" s="315">
        <f>IF(N466="snížená",J466,0)</f>
        <v>0</v>
      </c>
      <c r="BG466" s="315">
        <f>IF(N466="zákl. přenesená",J466,0)</f>
        <v>0</v>
      </c>
      <c r="BH466" s="315">
        <f>IF(N466="sníž. přenesená",J466,0)</f>
        <v>0</v>
      </c>
      <c r="BI466" s="315">
        <f>IF(N466="nulová",J466,0)</f>
        <v>0</v>
      </c>
      <c r="BJ466" s="213" t="s">
        <v>79</v>
      </c>
      <c r="BK466" s="315">
        <f>ROUND(I466*H466,2)</f>
        <v>0</v>
      </c>
      <c r="BL466" s="213" t="s">
        <v>146</v>
      </c>
      <c r="BM466" s="213" t="s">
        <v>376</v>
      </c>
    </row>
    <row r="467" spans="2:51" s="317" customFormat="1" ht="13.5">
      <c r="B467" s="316"/>
      <c r="D467" s="318" t="s">
        <v>148</v>
      </c>
      <c r="E467" s="319" t="s">
        <v>5</v>
      </c>
      <c r="F467" s="320" t="s">
        <v>377</v>
      </c>
      <c r="H467" s="321">
        <v>186.033</v>
      </c>
      <c r="L467" s="316"/>
      <c r="M467" s="322"/>
      <c r="N467" s="323"/>
      <c r="O467" s="323"/>
      <c r="P467" s="323"/>
      <c r="Q467" s="323"/>
      <c r="R467" s="323"/>
      <c r="S467" s="323"/>
      <c r="T467" s="324"/>
      <c r="AT467" s="319" t="s">
        <v>148</v>
      </c>
      <c r="AU467" s="319" t="s">
        <v>81</v>
      </c>
      <c r="AV467" s="317" t="s">
        <v>81</v>
      </c>
      <c r="AW467" s="317" t="s">
        <v>34</v>
      </c>
      <c r="AX467" s="317" t="s">
        <v>71</v>
      </c>
      <c r="AY467" s="319" t="s">
        <v>138</v>
      </c>
    </row>
    <row r="468" spans="2:51" s="326" customFormat="1" ht="13.5">
      <c r="B468" s="325"/>
      <c r="D468" s="327" t="s">
        <v>148</v>
      </c>
      <c r="E468" s="328" t="s">
        <v>5</v>
      </c>
      <c r="F468" s="329" t="s">
        <v>151</v>
      </c>
      <c r="H468" s="330">
        <v>186.033</v>
      </c>
      <c r="L468" s="325"/>
      <c r="M468" s="331"/>
      <c r="N468" s="332"/>
      <c r="O468" s="332"/>
      <c r="P468" s="332"/>
      <c r="Q468" s="332"/>
      <c r="R468" s="332"/>
      <c r="S468" s="332"/>
      <c r="T468" s="333"/>
      <c r="AT468" s="334" t="s">
        <v>148</v>
      </c>
      <c r="AU468" s="334" t="s">
        <v>81</v>
      </c>
      <c r="AV468" s="326" t="s">
        <v>146</v>
      </c>
      <c r="AW468" s="326" t="s">
        <v>34</v>
      </c>
      <c r="AX468" s="326" t="s">
        <v>79</v>
      </c>
      <c r="AY468" s="334" t="s">
        <v>138</v>
      </c>
    </row>
    <row r="469" spans="2:65" s="223" customFormat="1" ht="31.5" customHeight="1">
      <c r="B469" s="224"/>
      <c r="C469" s="305" t="s">
        <v>378</v>
      </c>
      <c r="D469" s="305" t="s">
        <v>141</v>
      </c>
      <c r="E469" s="306" t="s">
        <v>379</v>
      </c>
      <c r="F469" s="307" t="s">
        <v>380</v>
      </c>
      <c r="G469" s="308" t="s">
        <v>144</v>
      </c>
      <c r="H469" s="309">
        <v>2.546</v>
      </c>
      <c r="I469" s="367">
        <v>0</v>
      </c>
      <c r="J469" s="310">
        <f>ROUND(I469*H469,2)</f>
        <v>0</v>
      </c>
      <c r="K469" s="307" t="s">
        <v>145</v>
      </c>
      <c r="L469" s="224"/>
      <c r="M469" s="311" t="s">
        <v>5</v>
      </c>
      <c r="N469" s="312" t="s">
        <v>42</v>
      </c>
      <c r="O469" s="225"/>
      <c r="P469" s="313">
        <f>O469*H469</f>
        <v>0</v>
      </c>
      <c r="Q469" s="313">
        <v>0.1231</v>
      </c>
      <c r="R469" s="313">
        <f>Q469*H469</f>
        <v>0.3134126</v>
      </c>
      <c r="S469" s="313">
        <v>0</v>
      </c>
      <c r="T469" s="314">
        <f>S469*H469</f>
        <v>0</v>
      </c>
      <c r="AR469" s="213" t="s">
        <v>146</v>
      </c>
      <c r="AT469" s="213" t="s">
        <v>141</v>
      </c>
      <c r="AU469" s="213" t="s">
        <v>81</v>
      </c>
      <c r="AY469" s="213" t="s">
        <v>138</v>
      </c>
      <c r="BE469" s="315">
        <f>IF(N469="základní",J469,0)</f>
        <v>0</v>
      </c>
      <c r="BF469" s="315">
        <f>IF(N469="snížená",J469,0)</f>
        <v>0</v>
      </c>
      <c r="BG469" s="315">
        <f>IF(N469="zákl. přenesená",J469,0)</f>
        <v>0</v>
      </c>
      <c r="BH469" s="315">
        <f>IF(N469="sníž. přenesená",J469,0)</f>
        <v>0</v>
      </c>
      <c r="BI469" s="315">
        <f>IF(N469="nulová",J469,0)</f>
        <v>0</v>
      </c>
      <c r="BJ469" s="213" t="s">
        <v>79</v>
      </c>
      <c r="BK469" s="315">
        <f>ROUND(I469*H469,2)</f>
        <v>0</v>
      </c>
      <c r="BL469" s="213" t="s">
        <v>146</v>
      </c>
      <c r="BM469" s="213" t="s">
        <v>381</v>
      </c>
    </row>
    <row r="470" spans="2:51" s="339" customFormat="1" ht="13.5">
      <c r="B470" s="338"/>
      <c r="D470" s="318" t="s">
        <v>148</v>
      </c>
      <c r="E470" s="340" t="s">
        <v>5</v>
      </c>
      <c r="F470" s="341" t="s">
        <v>177</v>
      </c>
      <c r="H470" s="342" t="s">
        <v>5</v>
      </c>
      <c r="L470" s="338"/>
      <c r="M470" s="343"/>
      <c r="N470" s="344"/>
      <c r="O470" s="344"/>
      <c r="P470" s="344"/>
      <c r="Q470" s="344"/>
      <c r="R470" s="344"/>
      <c r="S470" s="344"/>
      <c r="T470" s="345"/>
      <c r="AT470" s="342" t="s">
        <v>148</v>
      </c>
      <c r="AU470" s="342" t="s">
        <v>81</v>
      </c>
      <c r="AV470" s="339" t="s">
        <v>79</v>
      </c>
      <c r="AW470" s="339" t="s">
        <v>34</v>
      </c>
      <c r="AX470" s="339" t="s">
        <v>71</v>
      </c>
      <c r="AY470" s="342" t="s">
        <v>138</v>
      </c>
    </row>
    <row r="471" spans="2:51" s="317" customFormat="1" ht="13.5">
      <c r="B471" s="316"/>
      <c r="D471" s="318" t="s">
        <v>148</v>
      </c>
      <c r="E471" s="319" t="s">
        <v>5</v>
      </c>
      <c r="F471" s="320" t="s">
        <v>382</v>
      </c>
      <c r="H471" s="321">
        <v>0.294</v>
      </c>
      <c r="L471" s="316"/>
      <c r="M471" s="322"/>
      <c r="N471" s="323"/>
      <c r="O471" s="323"/>
      <c r="P471" s="323"/>
      <c r="Q471" s="323"/>
      <c r="R471" s="323"/>
      <c r="S471" s="323"/>
      <c r="T471" s="324"/>
      <c r="AT471" s="319" t="s">
        <v>148</v>
      </c>
      <c r="AU471" s="319" t="s">
        <v>81</v>
      </c>
      <c r="AV471" s="317" t="s">
        <v>81</v>
      </c>
      <c r="AW471" s="317" t="s">
        <v>34</v>
      </c>
      <c r="AX471" s="317" t="s">
        <v>71</v>
      </c>
      <c r="AY471" s="319" t="s">
        <v>138</v>
      </c>
    </row>
    <row r="472" spans="2:51" s="339" customFormat="1" ht="13.5">
      <c r="B472" s="338"/>
      <c r="D472" s="318" t="s">
        <v>148</v>
      </c>
      <c r="E472" s="340" t="s">
        <v>5</v>
      </c>
      <c r="F472" s="341" t="s">
        <v>181</v>
      </c>
      <c r="H472" s="342" t="s">
        <v>5</v>
      </c>
      <c r="L472" s="338"/>
      <c r="M472" s="343"/>
      <c r="N472" s="344"/>
      <c r="O472" s="344"/>
      <c r="P472" s="344"/>
      <c r="Q472" s="344"/>
      <c r="R472" s="344"/>
      <c r="S472" s="344"/>
      <c r="T472" s="345"/>
      <c r="AT472" s="342" t="s">
        <v>148</v>
      </c>
      <c r="AU472" s="342" t="s">
        <v>81</v>
      </c>
      <c r="AV472" s="339" t="s">
        <v>79</v>
      </c>
      <c r="AW472" s="339" t="s">
        <v>34</v>
      </c>
      <c r="AX472" s="339" t="s">
        <v>71</v>
      </c>
      <c r="AY472" s="342" t="s">
        <v>138</v>
      </c>
    </row>
    <row r="473" spans="2:51" s="317" customFormat="1" ht="13.5">
      <c r="B473" s="316"/>
      <c r="D473" s="318" t="s">
        <v>148</v>
      </c>
      <c r="E473" s="319" t="s">
        <v>5</v>
      </c>
      <c r="F473" s="320" t="s">
        <v>383</v>
      </c>
      <c r="H473" s="321">
        <v>0.839</v>
      </c>
      <c r="L473" s="316"/>
      <c r="M473" s="322"/>
      <c r="N473" s="323"/>
      <c r="O473" s="323"/>
      <c r="P473" s="323"/>
      <c r="Q473" s="323"/>
      <c r="R473" s="323"/>
      <c r="S473" s="323"/>
      <c r="T473" s="324"/>
      <c r="AT473" s="319" t="s">
        <v>148</v>
      </c>
      <c r="AU473" s="319" t="s">
        <v>81</v>
      </c>
      <c r="AV473" s="317" t="s">
        <v>81</v>
      </c>
      <c r="AW473" s="317" t="s">
        <v>34</v>
      </c>
      <c r="AX473" s="317" t="s">
        <v>71</v>
      </c>
      <c r="AY473" s="319" t="s">
        <v>138</v>
      </c>
    </row>
    <row r="474" spans="2:51" s="339" customFormat="1" ht="13.5">
      <c r="B474" s="338"/>
      <c r="D474" s="318" t="s">
        <v>148</v>
      </c>
      <c r="E474" s="340" t="s">
        <v>5</v>
      </c>
      <c r="F474" s="341" t="s">
        <v>183</v>
      </c>
      <c r="H474" s="342" t="s">
        <v>5</v>
      </c>
      <c r="L474" s="338"/>
      <c r="M474" s="343"/>
      <c r="N474" s="344"/>
      <c r="O474" s="344"/>
      <c r="P474" s="344"/>
      <c r="Q474" s="344"/>
      <c r="R474" s="344"/>
      <c r="S474" s="344"/>
      <c r="T474" s="345"/>
      <c r="AT474" s="342" t="s">
        <v>148</v>
      </c>
      <c r="AU474" s="342" t="s">
        <v>81</v>
      </c>
      <c r="AV474" s="339" t="s">
        <v>79</v>
      </c>
      <c r="AW474" s="339" t="s">
        <v>34</v>
      </c>
      <c r="AX474" s="339" t="s">
        <v>71</v>
      </c>
      <c r="AY474" s="342" t="s">
        <v>138</v>
      </c>
    </row>
    <row r="475" spans="2:51" s="317" customFormat="1" ht="13.5">
      <c r="B475" s="316"/>
      <c r="D475" s="318" t="s">
        <v>148</v>
      </c>
      <c r="E475" s="319" t="s">
        <v>5</v>
      </c>
      <c r="F475" s="320" t="s">
        <v>384</v>
      </c>
      <c r="H475" s="321">
        <v>0.858</v>
      </c>
      <c r="L475" s="316"/>
      <c r="M475" s="322"/>
      <c r="N475" s="323"/>
      <c r="O475" s="323"/>
      <c r="P475" s="323"/>
      <c r="Q475" s="323"/>
      <c r="R475" s="323"/>
      <c r="S475" s="323"/>
      <c r="T475" s="324"/>
      <c r="AT475" s="319" t="s">
        <v>148</v>
      </c>
      <c r="AU475" s="319" t="s">
        <v>81</v>
      </c>
      <c r="AV475" s="317" t="s">
        <v>81</v>
      </c>
      <c r="AW475" s="317" t="s">
        <v>34</v>
      </c>
      <c r="AX475" s="317" t="s">
        <v>71</v>
      </c>
      <c r="AY475" s="319" t="s">
        <v>138</v>
      </c>
    </row>
    <row r="476" spans="2:51" s="339" customFormat="1" ht="13.5">
      <c r="B476" s="338"/>
      <c r="D476" s="318" t="s">
        <v>148</v>
      </c>
      <c r="E476" s="340" t="s">
        <v>5</v>
      </c>
      <c r="F476" s="341" t="s">
        <v>186</v>
      </c>
      <c r="H476" s="342" t="s">
        <v>5</v>
      </c>
      <c r="L476" s="338"/>
      <c r="M476" s="343"/>
      <c r="N476" s="344"/>
      <c r="O476" s="344"/>
      <c r="P476" s="344"/>
      <c r="Q476" s="344"/>
      <c r="R476" s="344"/>
      <c r="S476" s="344"/>
      <c r="T476" s="345"/>
      <c r="AT476" s="342" t="s">
        <v>148</v>
      </c>
      <c r="AU476" s="342" t="s">
        <v>81</v>
      </c>
      <c r="AV476" s="339" t="s">
        <v>79</v>
      </c>
      <c r="AW476" s="339" t="s">
        <v>34</v>
      </c>
      <c r="AX476" s="339" t="s">
        <v>71</v>
      </c>
      <c r="AY476" s="342" t="s">
        <v>138</v>
      </c>
    </row>
    <row r="477" spans="2:51" s="317" customFormat="1" ht="13.5">
      <c r="B477" s="316"/>
      <c r="D477" s="318" t="s">
        <v>148</v>
      </c>
      <c r="E477" s="319" t="s">
        <v>5</v>
      </c>
      <c r="F477" s="320" t="s">
        <v>385</v>
      </c>
      <c r="H477" s="321">
        <v>0.25</v>
      </c>
      <c r="L477" s="316"/>
      <c r="M477" s="322"/>
      <c r="N477" s="323"/>
      <c r="O477" s="323"/>
      <c r="P477" s="323"/>
      <c r="Q477" s="323"/>
      <c r="R477" s="323"/>
      <c r="S477" s="323"/>
      <c r="T477" s="324"/>
      <c r="AT477" s="319" t="s">
        <v>148</v>
      </c>
      <c r="AU477" s="319" t="s">
        <v>81</v>
      </c>
      <c r="AV477" s="317" t="s">
        <v>81</v>
      </c>
      <c r="AW477" s="317" t="s">
        <v>34</v>
      </c>
      <c r="AX477" s="317" t="s">
        <v>71</v>
      </c>
      <c r="AY477" s="319" t="s">
        <v>138</v>
      </c>
    </row>
    <row r="478" spans="2:51" s="317" customFormat="1" ht="13.5">
      <c r="B478" s="316"/>
      <c r="D478" s="318" t="s">
        <v>148</v>
      </c>
      <c r="E478" s="319" t="s">
        <v>5</v>
      </c>
      <c r="F478" s="320" t="s">
        <v>386</v>
      </c>
      <c r="H478" s="321">
        <v>0.136</v>
      </c>
      <c r="L478" s="316"/>
      <c r="M478" s="322"/>
      <c r="N478" s="323"/>
      <c r="O478" s="323"/>
      <c r="P478" s="323"/>
      <c r="Q478" s="323"/>
      <c r="R478" s="323"/>
      <c r="S478" s="323"/>
      <c r="T478" s="324"/>
      <c r="AT478" s="319" t="s">
        <v>148</v>
      </c>
      <c r="AU478" s="319" t="s">
        <v>81</v>
      </c>
      <c r="AV478" s="317" t="s">
        <v>81</v>
      </c>
      <c r="AW478" s="317" t="s">
        <v>34</v>
      </c>
      <c r="AX478" s="317" t="s">
        <v>71</v>
      </c>
      <c r="AY478" s="319" t="s">
        <v>138</v>
      </c>
    </row>
    <row r="479" spans="2:51" s="339" customFormat="1" ht="13.5">
      <c r="B479" s="338"/>
      <c r="D479" s="318" t="s">
        <v>148</v>
      </c>
      <c r="E479" s="340" t="s">
        <v>5</v>
      </c>
      <c r="F479" s="341" t="s">
        <v>162</v>
      </c>
      <c r="H479" s="342" t="s">
        <v>5</v>
      </c>
      <c r="L479" s="338"/>
      <c r="M479" s="343"/>
      <c r="N479" s="344"/>
      <c r="O479" s="344"/>
      <c r="P479" s="344"/>
      <c r="Q479" s="344"/>
      <c r="R479" s="344"/>
      <c r="S479" s="344"/>
      <c r="T479" s="345"/>
      <c r="AT479" s="342" t="s">
        <v>148</v>
      </c>
      <c r="AU479" s="342" t="s">
        <v>81</v>
      </c>
      <c r="AV479" s="339" t="s">
        <v>79</v>
      </c>
      <c r="AW479" s="339" t="s">
        <v>34</v>
      </c>
      <c r="AX479" s="339" t="s">
        <v>71</v>
      </c>
      <c r="AY479" s="342" t="s">
        <v>138</v>
      </c>
    </row>
    <row r="480" spans="2:51" s="317" customFormat="1" ht="13.5">
      <c r="B480" s="316"/>
      <c r="D480" s="318" t="s">
        <v>148</v>
      </c>
      <c r="E480" s="319" t="s">
        <v>5</v>
      </c>
      <c r="F480" s="320" t="s">
        <v>387</v>
      </c>
      <c r="H480" s="321">
        <v>0.169</v>
      </c>
      <c r="L480" s="316"/>
      <c r="M480" s="322"/>
      <c r="N480" s="323"/>
      <c r="O480" s="323"/>
      <c r="P480" s="323"/>
      <c r="Q480" s="323"/>
      <c r="R480" s="323"/>
      <c r="S480" s="323"/>
      <c r="T480" s="324"/>
      <c r="AT480" s="319" t="s">
        <v>148</v>
      </c>
      <c r="AU480" s="319" t="s">
        <v>81</v>
      </c>
      <c r="AV480" s="317" t="s">
        <v>81</v>
      </c>
      <c r="AW480" s="317" t="s">
        <v>34</v>
      </c>
      <c r="AX480" s="317" t="s">
        <v>71</v>
      </c>
      <c r="AY480" s="319" t="s">
        <v>138</v>
      </c>
    </row>
    <row r="481" spans="2:51" s="326" customFormat="1" ht="13.5">
      <c r="B481" s="325"/>
      <c r="D481" s="327" t="s">
        <v>148</v>
      </c>
      <c r="E481" s="328" t="s">
        <v>5</v>
      </c>
      <c r="F481" s="329" t="s">
        <v>151</v>
      </c>
      <c r="H481" s="330">
        <v>2.546</v>
      </c>
      <c r="L481" s="325"/>
      <c r="M481" s="331"/>
      <c r="N481" s="332"/>
      <c r="O481" s="332"/>
      <c r="P481" s="332"/>
      <c r="Q481" s="332"/>
      <c r="R481" s="332"/>
      <c r="S481" s="332"/>
      <c r="T481" s="333"/>
      <c r="AT481" s="334" t="s">
        <v>148</v>
      </c>
      <c r="AU481" s="334" t="s">
        <v>81</v>
      </c>
      <c r="AV481" s="326" t="s">
        <v>146</v>
      </c>
      <c r="AW481" s="326" t="s">
        <v>34</v>
      </c>
      <c r="AX481" s="326" t="s">
        <v>79</v>
      </c>
      <c r="AY481" s="334" t="s">
        <v>138</v>
      </c>
    </row>
    <row r="482" spans="2:65" s="223" customFormat="1" ht="22.5" customHeight="1">
      <c r="B482" s="224"/>
      <c r="C482" s="305" t="s">
        <v>388</v>
      </c>
      <c r="D482" s="305" t="s">
        <v>141</v>
      </c>
      <c r="E482" s="306" t="s">
        <v>389</v>
      </c>
      <c r="F482" s="307" t="s">
        <v>390</v>
      </c>
      <c r="G482" s="308" t="s">
        <v>144</v>
      </c>
      <c r="H482" s="309">
        <v>76.066</v>
      </c>
      <c r="I482" s="367">
        <v>0</v>
      </c>
      <c r="J482" s="310">
        <f>ROUND(I482*H482,2)</f>
        <v>0</v>
      </c>
      <c r="K482" s="307" t="s">
        <v>145</v>
      </c>
      <c r="L482" s="224"/>
      <c r="M482" s="311" t="s">
        <v>5</v>
      </c>
      <c r="N482" s="312" t="s">
        <v>42</v>
      </c>
      <c r="O482" s="225"/>
      <c r="P482" s="313">
        <f>O482*H482</f>
        <v>0</v>
      </c>
      <c r="Q482" s="313">
        <v>0.000121</v>
      </c>
      <c r="R482" s="313">
        <f>Q482*H482</f>
        <v>0.009203986</v>
      </c>
      <c r="S482" s="313">
        <v>0</v>
      </c>
      <c r="T482" s="314">
        <f>S482*H482</f>
        <v>0</v>
      </c>
      <c r="AR482" s="213" t="s">
        <v>146</v>
      </c>
      <c r="AT482" s="213" t="s">
        <v>141</v>
      </c>
      <c r="AU482" s="213" t="s">
        <v>81</v>
      </c>
      <c r="AY482" s="213" t="s">
        <v>138</v>
      </c>
      <c r="BE482" s="315">
        <f>IF(N482="základní",J482,0)</f>
        <v>0</v>
      </c>
      <c r="BF482" s="315">
        <f>IF(N482="snížená",J482,0)</f>
        <v>0</v>
      </c>
      <c r="BG482" s="315">
        <f>IF(N482="zákl. přenesená",J482,0)</f>
        <v>0</v>
      </c>
      <c r="BH482" s="315">
        <f>IF(N482="sníž. přenesená",J482,0)</f>
        <v>0</v>
      </c>
      <c r="BI482" s="315">
        <f>IF(N482="nulová",J482,0)</f>
        <v>0</v>
      </c>
      <c r="BJ482" s="213" t="s">
        <v>79</v>
      </c>
      <c r="BK482" s="315">
        <f>ROUND(I482*H482,2)</f>
        <v>0</v>
      </c>
      <c r="BL482" s="213" t="s">
        <v>146</v>
      </c>
      <c r="BM482" s="213" t="s">
        <v>391</v>
      </c>
    </row>
    <row r="483" spans="2:51" s="339" customFormat="1" ht="13.5">
      <c r="B483" s="338"/>
      <c r="D483" s="318" t="s">
        <v>148</v>
      </c>
      <c r="E483" s="340" t="s">
        <v>5</v>
      </c>
      <c r="F483" s="341" t="s">
        <v>162</v>
      </c>
      <c r="H483" s="342" t="s">
        <v>5</v>
      </c>
      <c r="L483" s="338"/>
      <c r="M483" s="343"/>
      <c r="N483" s="344"/>
      <c r="O483" s="344"/>
      <c r="P483" s="344"/>
      <c r="Q483" s="344"/>
      <c r="R483" s="344"/>
      <c r="S483" s="344"/>
      <c r="T483" s="345"/>
      <c r="AT483" s="342" t="s">
        <v>148</v>
      </c>
      <c r="AU483" s="342" t="s">
        <v>81</v>
      </c>
      <c r="AV483" s="339" t="s">
        <v>79</v>
      </c>
      <c r="AW483" s="339" t="s">
        <v>34</v>
      </c>
      <c r="AX483" s="339" t="s">
        <v>71</v>
      </c>
      <c r="AY483" s="342" t="s">
        <v>138</v>
      </c>
    </row>
    <row r="484" spans="2:51" s="317" customFormat="1" ht="13.5">
      <c r="B484" s="316"/>
      <c r="D484" s="318" t="s">
        <v>148</v>
      </c>
      <c r="E484" s="319" t="s">
        <v>5</v>
      </c>
      <c r="F484" s="320" t="s">
        <v>188</v>
      </c>
      <c r="H484" s="321">
        <v>73.83</v>
      </c>
      <c r="L484" s="316"/>
      <c r="M484" s="322"/>
      <c r="N484" s="323"/>
      <c r="O484" s="323"/>
      <c r="P484" s="323"/>
      <c r="Q484" s="323"/>
      <c r="R484" s="323"/>
      <c r="S484" s="323"/>
      <c r="T484" s="324"/>
      <c r="AT484" s="319" t="s">
        <v>148</v>
      </c>
      <c r="AU484" s="319" t="s">
        <v>81</v>
      </c>
      <c r="AV484" s="317" t="s">
        <v>81</v>
      </c>
      <c r="AW484" s="317" t="s">
        <v>34</v>
      </c>
      <c r="AX484" s="317" t="s">
        <v>71</v>
      </c>
      <c r="AY484" s="319" t="s">
        <v>138</v>
      </c>
    </row>
    <row r="485" spans="2:51" s="317" customFormat="1" ht="13.5">
      <c r="B485" s="316"/>
      <c r="D485" s="318" t="s">
        <v>148</v>
      </c>
      <c r="E485" s="319" t="s">
        <v>5</v>
      </c>
      <c r="F485" s="320" t="s">
        <v>392</v>
      </c>
      <c r="H485" s="321">
        <v>0.546</v>
      </c>
      <c r="L485" s="316"/>
      <c r="M485" s="322"/>
      <c r="N485" s="323"/>
      <c r="O485" s="323"/>
      <c r="P485" s="323"/>
      <c r="Q485" s="323"/>
      <c r="R485" s="323"/>
      <c r="S485" s="323"/>
      <c r="T485" s="324"/>
      <c r="AT485" s="319" t="s">
        <v>148</v>
      </c>
      <c r="AU485" s="319" t="s">
        <v>81</v>
      </c>
      <c r="AV485" s="317" t="s">
        <v>81</v>
      </c>
      <c r="AW485" s="317" t="s">
        <v>34</v>
      </c>
      <c r="AX485" s="317" t="s">
        <v>71</v>
      </c>
      <c r="AY485" s="319" t="s">
        <v>138</v>
      </c>
    </row>
    <row r="486" spans="2:51" s="317" customFormat="1" ht="13.5">
      <c r="B486" s="316"/>
      <c r="D486" s="318" t="s">
        <v>148</v>
      </c>
      <c r="E486" s="319" t="s">
        <v>5</v>
      </c>
      <c r="F486" s="320" t="s">
        <v>393</v>
      </c>
      <c r="H486" s="321">
        <v>0.441</v>
      </c>
      <c r="L486" s="316"/>
      <c r="M486" s="322"/>
      <c r="N486" s="323"/>
      <c r="O486" s="323"/>
      <c r="P486" s="323"/>
      <c r="Q486" s="323"/>
      <c r="R486" s="323"/>
      <c r="S486" s="323"/>
      <c r="T486" s="324"/>
      <c r="AT486" s="319" t="s">
        <v>148</v>
      </c>
      <c r="AU486" s="319" t="s">
        <v>81</v>
      </c>
      <c r="AV486" s="317" t="s">
        <v>81</v>
      </c>
      <c r="AW486" s="317" t="s">
        <v>34</v>
      </c>
      <c r="AX486" s="317" t="s">
        <v>71</v>
      </c>
      <c r="AY486" s="319" t="s">
        <v>138</v>
      </c>
    </row>
    <row r="487" spans="2:51" s="317" customFormat="1" ht="13.5">
      <c r="B487" s="316"/>
      <c r="D487" s="318" t="s">
        <v>148</v>
      </c>
      <c r="E487" s="319" t="s">
        <v>5</v>
      </c>
      <c r="F487" s="320" t="s">
        <v>393</v>
      </c>
      <c r="H487" s="321">
        <v>0.441</v>
      </c>
      <c r="L487" s="316"/>
      <c r="M487" s="322"/>
      <c r="N487" s="323"/>
      <c r="O487" s="323"/>
      <c r="P487" s="323"/>
      <c r="Q487" s="323"/>
      <c r="R487" s="323"/>
      <c r="S487" s="323"/>
      <c r="T487" s="324"/>
      <c r="AT487" s="319" t="s">
        <v>148</v>
      </c>
      <c r="AU487" s="319" t="s">
        <v>81</v>
      </c>
      <c r="AV487" s="317" t="s">
        <v>81</v>
      </c>
      <c r="AW487" s="317" t="s">
        <v>34</v>
      </c>
      <c r="AX487" s="317" t="s">
        <v>71</v>
      </c>
      <c r="AY487" s="319" t="s">
        <v>138</v>
      </c>
    </row>
    <row r="488" spans="2:51" s="317" customFormat="1" ht="13.5">
      <c r="B488" s="316"/>
      <c r="D488" s="318" t="s">
        <v>148</v>
      </c>
      <c r="E488" s="319" t="s">
        <v>5</v>
      </c>
      <c r="F488" s="320" t="s">
        <v>394</v>
      </c>
      <c r="H488" s="321">
        <v>0.38</v>
      </c>
      <c r="L488" s="316"/>
      <c r="M488" s="322"/>
      <c r="N488" s="323"/>
      <c r="O488" s="323"/>
      <c r="P488" s="323"/>
      <c r="Q488" s="323"/>
      <c r="R488" s="323"/>
      <c r="S488" s="323"/>
      <c r="T488" s="324"/>
      <c r="AT488" s="319" t="s">
        <v>148</v>
      </c>
      <c r="AU488" s="319" t="s">
        <v>81</v>
      </c>
      <c r="AV488" s="317" t="s">
        <v>81</v>
      </c>
      <c r="AW488" s="317" t="s">
        <v>34</v>
      </c>
      <c r="AX488" s="317" t="s">
        <v>71</v>
      </c>
      <c r="AY488" s="319" t="s">
        <v>138</v>
      </c>
    </row>
    <row r="489" spans="2:51" s="317" customFormat="1" ht="13.5">
      <c r="B489" s="316"/>
      <c r="D489" s="318" t="s">
        <v>148</v>
      </c>
      <c r="E489" s="319" t="s">
        <v>5</v>
      </c>
      <c r="F489" s="320" t="s">
        <v>395</v>
      </c>
      <c r="H489" s="321">
        <v>0.428</v>
      </c>
      <c r="L489" s="316"/>
      <c r="M489" s="322"/>
      <c r="N489" s="323"/>
      <c r="O489" s="323"/>
      <c r="P489" s="323"/>
      <c r="Q489" s="323"/>
      <c r="R489" s="323"/>
      <c r="S489" s="323"/>
      <c r="T489" s="324"/>
      <c r="AT489" s="319" t="s">
        <v>148</v>
      </c>
      <c r="AU489" s="319" t="s">
        <v>81</v>
      </c>
      <c r="AV489" s="317" t="s">
        <v>81</v>
      </c>
      <c r="AW489" s="317" t="s">
        <v>34</v>
      </c>
      <c r="AX489" s="317" t="s">
        <v>71</v>
      </c>
      <c r="AY489" s="319" t="s">
        <v>138</v>
      </c>
    </row>
    <row r="490" spans="2:51" s="347" customFormat="1" ht="13.5">
      <c r="B490" s="346"/>
      <c r="D490" s="318" t="s">
        <v>148</v>
      </c>
      <c r="E490" s="348" t="s">
        <v>5</v>
      </c>
      <c r="F490" s="349" t="s">
        <v>180</v>
      </c>
      <c r="H490" s="350">
        <v>76.066</v>
      </c>
      <c r="L490" s="346"/>
      <c r="M490" s="351"/>
      <c r="N490" s="352"/>
      <c r="O490" s="352"/>
      <c r="P490" s="352"/>
      <c r="Q490" s="352"/>
      <c r="R490" s="352"/>
      <c r="S490" s="352"/>
      <c r="T490" s="353"/>
      <c r="AT490" s="348" t="s">
        <v>148</v>
      </c>
      <c r="AU490" s="348" t="s">
        <v>81</v>
      </c>
      <c r="AV490" s="347" t="s">
        <v>139</v>
      </c>
      <c r="AW490" s="347" t="s">
        <v>34</v>
      </c>
      <c r="AX490" s="347" t="s">
        <v>71</v>
      </c>
      <c r="AY490" s="348" t="s">
        <v>138</v>
      </c>
    </row>
    <row r="491" spans="2:51" s="326" customFormat="1" ht="13.5">
      <c r="B491" s="325"/>
      <c r="D491" s="327" t="s">
        <v>148</v>
      </c>
      <c r="E491" s="328" t="s">
        <v>5</v>
      </c>
      <c r="F491" s="329" t="s">
        <v>151</v>
      </c>
      <c r="H491" s="330">
        <v>76.066</v>
      </c>
      <c r="L491" s="325"/>
      <c r="M491" s="331"/>
      <c r="N491" s="332"/>
      <c r="O491" s="332"/>
      <c r="P491" s="332"/>
      <c r="Q491" s="332"/>
      <c r="R491" s="332"/>
      <c r="S491" s="332"/>
      <c r="T491" s="333"/>
      <c r="AT491" s="334" t="s">
        <v>148</v>
      </c>
      <c r="AU491" s="334" t="s">
        <v>81</v>
      </c>
      <c r="AV491" s="326" t="s">
        <v>146</v>
      </c>
      <c r="AW491" s="326" t="s">
        <v>34</v>
      </c>
      <c r="AX491" s="326" t="s">
        <v>79</v>
      </c>
      <c r="AY491" s="334" t="s">
        <v>138</v>
      </c>
    </row>
    <row r="492" spans="2:65" s="223" customFormat="1" ht="31.5" customHeight="1">
      <c r="B492" s="224"/>
      <c r="C492" s="305" t="s">
        <v>396</v>
      </c>
      <c r="D492" s="305" t="s">
        <v>141</v>
      </c>
      <c r="E492" s="306" t="s">
        <v>397</v>
      </c>
      <c r="F492" s="307" t="s">
        <v>398</v>
      </c>
      <c r="G492" s="308" t="s">
        <v>399</v>
      </c>
      <c r="H492" s="309">
        <v>2.281</v>
      </c>
      <c r="I492" s="367">
        <v>0</v>
      </c>
      <c r="J492" s="310">
        <f>ROUND(I492*H492,2)</f>
        <v>0</v>
      </c>
      <c r="K492" s="307" t="s">
        <v>145</v>
      </c>
      <c r="L492" s="224"/>
      <c r="M492" s="311" t="s">
        <v>5</v>
      </c>
      <c r="N492" s="312" t="s">
        <v>42</v>
      </c>
      <c r="O492" s="225"/>
      <c r="P492" s="313">
        <f>O492*H492</f>
        <v>0</v>
      </c>
      <c r="Q492" s="313">
        <v>0.195</v>
      </c>
      <c r="R492" s="313">
        <f>Q492*H492</f>
        <v>0.44479500000000005</v>
      </c>
      <c r="S492" s="313">
        <v>0</v>
      </c>
      <c r="T492" s="314">
        <f>S492*H492</f>
        <v>0</v>
      </c>
      <c r="AR492" s="213" t="s">
        <v>146</v>
      </c>
      <c r="AT492" s="213" t="s">
        <v>141</v>
      </c>
      <c r="AU492" s="213" t="s">
        <v>81</v>
      </c>
      <c r="AY492" s="213" t="s">
        <v>138</v>
      </c>
      <c r="BE492" s="315">
        <f>IF(N492="základní",J492,0)</f>
        <v>0</v>
      </c>
      <c r="BF492" s="315">
        <f>IF(N492="snížená",J492,0)</f>
        <v>0</v>
      </c>
      <c r="BG492" s="315">
        <f>IF(N492="zákl. přenesená",J492,0)</f>
        <v>0</v>
      </c>
      <c r="BH492" s="315">
        <f>IF(N492="sníž. přenesená",J492,0)</f>
        <v>0</v>
      </c>
      <c r="BI492" s="315">
        <f>IF(N492="nulová",J492,0)</f>
        <v>0</v>
      </c>
      <c r="BJ492" s="213" t="s">
        <v>79</v>
      </c>
      <c r="BK492" s="315">
        <f>ROUND(I492*H492,2)</f>
        <v>0</v>
      </c>
      <c r="BL492" s="213" t="s">
        <v>146</v>
      </c>
      <c r="BM492" s="213" t="s">
        <v>400</v>
      </c>
    </row>
    <row r="493" spans="2:51" s="339" customFormat="1" ht="13.5">
      <c r="B493" s="338"/>
      <c r="D493" s="318" t="s">
        <v>148</v>
      </c>
      <c r="E493" s="340" t="s">
        <v>5</v>
      </c>
      <c r="F493" s="341" t="s">
        <v>162</v>
      </c>
      <c r="H493" s="342" t="s">
        <v>5</v>
      </c>
      <c r="L493" s="338"/>
      <c r="M493" s="343"/>
      <c r="N493" s="344"/>
      <c r="O493" s="344"/>
      <c r="P493" s="344"/>
      <c r="Q493" s="344"/>
      <c r="R493" s="344"/>
      <c r="S493" s="344"/>
      <c r="T493" s="345"/>
      <c r="AT493" s="342" t="s">
        <v>148</v>
      </c>
      <c r="AU493" s="342" t="s">
        <v>81</v>
      </c>
      <c r="AV493" s="339" t="s">
        <v>79</v>
      </c>
      <c r="AW493" s="339" t="s">
        <v>34</v>
      </c>
      <c r="AX493" s="339" t="s">
        <v>71</v>
      </c>
      <c r="AY493" s="342" t="s">
        <v>138</v>
      </c>
    </row>
    <row r="494" spans="2:51" s="317" customFormat="1" ht="13.5">
      <c r="B494" s="316"/>
      <c r="D494" s="318" t="s">
        <v>148</v>
      </c>
      <c r="E494" s="319" t="s">
        <v>5</v>
      </c>
      <c r="F494" s="320" t="s">
        <v>401</v>
      </c>
      <c r="H494" s="321">
        <v>2.215</v>
      </c>
      <c r="L494" s="316"/>
      <c r="M494" s="322"/>
      <c r="N494" s="323"/>
      <c r="O494" s="323"/>
      <c r="P494" s="323"/>
      <c r="Q494" s="323"/>
      <c r="R494" s="323"/>
      <c r="S494" s="323"/>
      <c r="T494" s="324"/>
      <c r="AT494" s="319" t="s">
        <v>148</v>
      </c>
      <c r="AU494" s="319" t="s">
        <v>81</v>
      </c>
      <c r="AV494" s="317" t="s">
        <v>81</v>
      </c>
      <c r="AW494" s="317" t="s">
        <v>34</v>
      </c>
      <c r="AX494" s="317" t="s">
        <v>71</v>
      </c>
      <c r="AY494" s="319" t="s">
        <v>138</v>
      </c>
    </row>
    <row r="495" spans="2:51" s="317" customFormat="1" ht="13.5">
      <c r="B495" s="316"/>
      <c r="D495" s="318" t="s">
        <v>148</v>
      </c>
      <c r="E495" s="319" t="s">
        <v>5</v>
      </c>
      <c r="F495" s="320" t="s">
        <v>402</v>
      </c>
      <c r="H495" s="321">
        <v>0.016</v>
      </c>
      <c r="L495" s="316"/>
      <c r="M495" s="322"/>
      <c r="N495" s="323"/>
      <c r="O495" s="323"/>
      <c r="P495" s="323"/>
      <c r="Q495" s="323"/>
      <c r="R495" s="323"/>
      <c r="S495" s="323"/>
      <c r="T495" s="324"/>
      <c r="AT495" s="319" t="s">
        <v>148</v>
      </c>
      <c r="AU495" s="319" t="s">
        <v>81</v>
      </c>
      <c r="AV495" s="317" t="s">
        <v>81</v>
      </c>
      <c r="AW495" s="317" t="s">
        <v>34</v>
      </c>
      <c r="AX495" s="317" t="s">
        <v>71</v>
      </c>
      <c r="AY495" s="319" t="s">
        <v>138</v>
      </c>
    </row>
    <row r="496" spans="2:51" s="317" customFormat="1" ht="13.5">
      <c r="B496" s="316"/>
      <c r="D496" s="318" t="s">
        <v>148</v>
      </c>
      <c r="E496" s="319" t="s">
        <v>5</v>
      </c>
      <c r="F496" s="320" t="s">
        <v>403</v>
      </c>
      <c r="H496" s="321">
        <v>0.013</v>
      </c>
      <c r="L496" s="316"/>
      <c r="M496" s="322"/>
      <c r="N496" s="323"/>
      <c r="O496" s="323"/>
      <c r="P496" s="323"/>
      <c r="Q496" s="323"/>
      <c r="R496" s="323"/>
      <c r="S496" s="323"/>
      <c r="T496" s="324"/>
      <c r="AT496" s="319" t="s">
        <v>148</v>
      </c>
      <c r="AU496" s="319" t="s">
        <v>81</v>
      </c>
      <c r="AV496" s="317" t="s">
        <v>81</v>
      </c>
      <c r="AW496" s="317" t="s">
        <v>34</v>
      </c>
      <c r="AX496" s="317" t="s">
        <v>71</v>
      </c>
      <c r="AY496" s="319" t="s">
        <v>138</v>
      </c>
    </row>
    <row r="497" spans="2:51" s="317" customFormat="1" ht="13.5">
      <c r="B497" s="316"/>
      <c r="D497" s="318" t="s">
        <v>148</v>
      </c>
      <c r="E497" s="319" t="s">
        <v>5</v>
      </c>
      <c r="F497" s="320" t="s">
        <v>403</v>
      </c>
      <c r="H497" s="321">
        <v>0.013</v>
      </c>
      <c r="L497" s="316"/>
      <c r="M497" s="322"/>
      <c r="N497" s="323"/>
      <c r="O497" s="323"/>
      <c r="P497" s="323"/>
      <c r="Q497" s="323"/>
      <c r="R497" s="323"/>
      <c r="S497" s="323"/>
      <c r="T497" s="324"/>
      <c r="AT497" s="319" t="s">
        <v>148</v>
      </c>
      <c r="AU497" s="319" t="s">
        <v>81</v>
      </c>
      <c r="AV497" s="317" t="s">
        <v>81</v>
      </c>
      <c r="AW497" s="317" t="s">
        <v>34</v>
      </c>
      <c r="AX497" s="317" t="s">
        <v>71</v>
      </c>
      <c r="AY497" s="319" t="s">
        <v>138</v>
      </c>
    </row>
    <row r="498" spans="2:51" s="317" customFormat="1" ht="13.5">
      <c r="B498" s="316"/>
      <c r="D498" s="318" t="s">
        <v>148</v>
      </c>
      <c r="E498" s="319" t="s">
        <v>5</v>
      </c>
      <c r="F498" s="320" t="s">
        <v>404</v>
      </c>
      <c r="H498" s="321">
        <v>0.011</v>
      </c>
      <c r="L498" s="316"/>
      <c r="M498" s="322"/>
      <c r="N498" s="323"/>
      <c r="O498" s="323"/>
      <c r="P498" s="323"/>
      <c r="Q498" s="323"/>
      <c r="R498" s="323"/>
      <c r="S498" s="323"/>
      <c r="T498" s="324"/>
      <c r="AT498" s="319" t="s">
        <v>148</v>
      </c>
      <c r="AU498" s="319" t="s">
        <v>81</v>
      </c>
      <c r="AV498" s="317" t="s">
        <v>81</v>
      </c>
      <c r="AW498" s="317" t="s">
        <v>34</v>
      </c>
      <c r="AX498" s="317" t="s">
        <v>71</v>
      </c>
      <c r="AY498" s="319" t="s">
        <v>138</v>
      </c>
    </row>
    <row r="499" spans="2:51" s="317" customFormat="1" ht="13.5">
      <c r="B499" s="316"/>
      <c r="D499" s="318" t="s">
        <v>148</v>
      </c>
      <c r="E499" s="319" t="s">
        <v>5</v>
      </c>
      <c r="F499" s="320" t="s">
        <v>405</v>
      </c>
      <c r="H499" s="321">
        <v>0.013</v>
      </c>
      <c r="L499" s="316"/>
      <c r="M499" s="322"/>
      <c r="N499" s="323"/>
      <c r="O499" s="323"/>
      <c r="P499" s="323"/>
      <c r="Q499" s="323"/>
      <c r="R499" s="323"/>
      <c r="S499" s="323"/>
      <c r="T499" s="324"/>
      <c r="AT499" s="319" t="s">
        <v>148</v>
      </c>
      <c r="AU499" s="319" t="s">
        <v>81</v>
      </c>
      <c r="AV499" s="317" t="s">
        <v>81</v>
      </c>
      <c r="AW499" s="317" t="s">
        <v>34</v>
      </c>
      <c r="AX499" s="317" t="s">
        <v>71</v>
      </c>
      <c r="AY499" s="319" t="s">
        <v>138</v>
      </c>
    </row>
    <row r="500" spans="2:51" s="326" customFormat="1" ht="13.5">
      <c r="B500" s="325"/>
      <c r="D500" s="318" t="s">
        <v>148</v>
      </c>
      <c r="E500" s="335" t="s">
        <v>5</v>
      </c>
      <c r="F500" s="336" t="s">
        <v>151</v>
      </c>
      <c r="H500" s="337">
        <v>2.281</v>
      </c>
      <c r="L500" s="325"/>
      <c r="M500" s="331"/>
      <c r="N500" s="332"/>
      <c r="O500" s="332"/>
      <c r="P500" s="332"/>
      <c r="Q500" s="332"/>
      <c r="R500" s="332"/>
      <c r="S500" s="332"/>
      <c r="T500" s="333"/>
      <c r="AT500" s="334" t="s">
        <v>148</v>
      </c>
      <c r="AU500" s="334" t="s">
        <v>81</v>
      </c>
      <c r="AV500" s="326" t="s">
        <v>146</v>
      </c>
      <c r="AW500" s="326" t="s">
        <v>34</v>
      </c>
      <c r="AX500" s="326" t="s">
        <v>79</v>
      </c>
      <c r="AY500" s="334" t="s">
        <v>138</v>
      </c>
    </row>
    <row r="501" spans="2:63" s="292" customFormat="1" ht="29.85" customHeight="1">
      <c r="B501" s="291"/>
      <c r="D501" s="302" t="s">
        <v>70</v>
      </c>
      <c r="E501" s="303" t="s">
        <v>278</v>
      </c>
      <c r="F501" s="303" t="s">
        <v>406</v>
      </c>
      <c r="J501" s="304">
        <f>BK501</f>
        <v>0</v>
      </c>
      <c r="L501" s="291"/>
      <c r="M501" s="296"/>
      <c r="N501" s="297"/>
      <c r="O501" s="297"/>
      <c r="P501" s="298">
        <f>SUM(P502:P757)</f>
        <v>0</v>
      </c>
      <c r="Q501" s="297"/>
      <c r="R501" s="298">
        <f>SUM(R502:R757)</f>
        <v>1.5527434134</v>
      </c>
      <c r="S501" s="297"/>
      <c r="T501" s="299">
        <f>SUM(T502:T757)</f>
        <v>16.286603999999997</v>
      </c>
      <c r="AR501" s="293" t="s">
        <v>79</v>
      </c>
      <c r="AT501" s="300" t="s">
        <v>70</v>
      </c>
      <c r="AU501" s="300" t="s">
        <v>79</v>
      </c>
      <c r="AY501" s="293" t="s">
        <v>138</v>
      </c>
      <c r="BK501" s="301">
        <f>SUM(BK502:BK757)</f>
        <v>0</v>
      </c>
    </row>
    <row r="502" spans="2:65" s="223" customFormat="1" ht="31.5" customHeight="1">
      <c r="B502" s="224"/>
      <c r="C502" s="305" t="s">
        <v>407</v>
      </c>
      <c r="D502" s="305" t="s">
        <v>141</v>
      </c>
      <c r="E502" s="306" t="s">
        <v>408</v>
      </c>
      <c r="F502" s="307" t="s">
        <v>409</v>
      </c>
      <c r="G502" s="308" t="s">
        <v>144</v>
      </c>
      <c r="H502" s="309">
        <v>319.37</v>
      </c>
      <c r="I502" s="367">
        <v>0</v>
      </c>
      <c r="J502" s="310">
        <f>ROUND(I502*H502,2)</f>
        <v>0</v>
      </c>
      <c r="K502" s="307" t="s">
        <v>145</v>
      </c>
      <c r="L502" s="224"/>
      <c r="M502" s="311" t="s">
        <v>5</v>
      </c>
      <c r="N502" s="312" t="s">
        <v>42</v>
      </c>
      <c r="O502" s="225"/>
      <c r="P502" s="313">
        <f>O502*H502</f>
        <v>0</v>
      </c>
      <c r="Q502" s="313">
        <v>0.00021</v>
      </c>
      <c r="R502" s="313">
        <f>Q502*H502</f>
        <v>0.06706770000000001</v>
      </c>
      <c r="S502" s="313">
        <v>0</v>
      </c>
      <c r="T502" s="314">
        <f>S502*H502</f>
        <v>0</v>
      </c>
      <c r="AR502" s="213" t="s">
        <v>146</v>
      </c>
      <c r="AT502" s="213" t="s">
        <v>141</v>
      </c>
      <c r="AU502" s="213" t="s">
        <v>81</v>
      </c>
      <c r="AY502" s="213" t="s">
        <v>138</v>
      </c>
      <c r="BE502" s="315">
        <f>IF(N502="základní",J502,0)</f>
        <v>0</v>
      </c>
      <c r="BF502" s="315">
        <f>IF(N502="snížená",J502,0)</f>
        <v>0</v>
      </c>
      <c r="BG502" s="315">
        <f>IF(N502="zákl. přenesená",J502,0)</f>
        <v>0</v>
      </c>
      <c r="BH502" s="315">
        <f>IF(N502="sníž. přenesená",J502,0)</f>
        <v>0</v>
      </c>
      <c r="BI502" s="315">
        <f>IF(N502="nulová",J502,0)</f>
        <v>0</v>
      </c>
      <c r="BJ502" s="213" t="s">
        <v>79</v>
      </c>
      <c r="BK502" s="315">
        <f>ROUND(I502*H502,2)</f>
        <v>0</v>
      </c>
      <c r="BL502" s="213" t="s">
        <v>146</v>
      </c>
      <c r="BM502" s="213" t="s">
        <v>410</v>
      </c>
    </row>
    <row r="503" spans="2:51" s="339" customFormat="1" ht="13.5">
      <c r="B503" s="338"/>
      <c r="D503" s="318" t="s">
        <v>148</v>
      </c>
      <c r="E503" s="340" t="s">
        <v>5</v>
      </c>
      <c r="F503" s="341" t="s">
        <v>177</v>
      </c>
      <c r="H503" s="342" t="s">
        <v>5</v>
      </c>
      <c r="L503" s="338"/>
      <c r="M503" s="343"/>
      <c r="N503" s="344"/>
      <c r="O503" s="344"/>
      <c r="P503" s="344"/>
      <c r="Q503" s="344"/>
      <c r="R503" s="344"/>
      <c r="S503" s="344"/>
      <c r="T503" s="345"/>
      <c r="AT503" s="342" t="s">
        <v>148</v>
      </c>
      <c r="AU503" s="342" t="s">
        <v>81</v>
      </c>
      <c r="AV503" s="339" t="s">
        <v>79</v>
      </c>
      <c r="AW503" s="339" t="s">
        <v>34</v>
      </c>
      <c r="AX503" s="339" t="s">
        <v>71</v>
      </c>
      <c r="AY503" s="342" t="s">
        <v>138</v>
      </c>
    </row>
    <row r="504" spans="2:51" s="317" customFormat="1" ht="13.5">
      <c r="B504" s="316"/>
      <c r="D504" s="318" t="s">
        <v>148</v>
      </c>
      <c r="E504" s="319" t="s">
        <v>5</v>
      </c>
      <c r="F504" s="320" t="s">
        <v>306</v>
      </c>
      <c r="H504" s="321">
        <v>74.2</v>
      </c>
      <c r="L504" s="316"/>
      <c r="M504" s="322"/>
      <c r="N504" s="323"/>
      <c r="O504" s="323"/>
      <c r="P504" s="323"/>
      <c r="Q504" s="323"/>
      <c r="R504" s="323"/>
      <c r="S504" s="323"/>
      <c r="T504" s="324"/>
      <c r="AT504" s="319" t="s">
        <v>148</v>
      </c>
      <c r="AU504" s="319" t="s">
        <v>81</v>
      </c>
      <c r="AV504" s="317" t="s">
        <v>81</v>
      </c>
      <c r="AW504" s="317" t="s">
        <v>34</v>
      </c>
      <c r="AX504" s="317" t="s">
        <v>71</v>
      </c>
      <c r="AY504" s="319" t="s">
        <v>138</v>
      </c>
    </row>
    <row r="505" spans="2:51" s="339" customFormat="1" ht="13.5">
      <c r="B505" s="338"/>
      <c r="D505" s="318" t="s">
        <v>148</v>
      </c>
      <c r="E505" s="340" t="s">
        <v>5</v>
      </c>
      <c r="F505" s="341" t="s">
        <v>181</v>
      </c>
      <c r="H505" s="342" t="s">
        <v>5</v>
      </c>
      <c r="L505" s="338"/>
      <c r="M505" s="343"/>
      <c r="N505" s="344"/>
      <c r="O505" s="344"/>
      <c r="P505" s="344"/>
      <c r="Q505" s="344"/>
      <c r="R505" s="344"/>
      <c r="S505" s="344"/>
      <c r="T505" s="345"/>
      <c r="AT505" s="342" t="s">
        <v>148</v>
      </c>
      <c r="AU505" s="342" t="s">
        <v>81</v>
      </c>
      <c r="AV505" s="339" t="s">
        <v>79</v>
      </c>
      <c r="AW505" s="339" t="s">
        <v>34</v>
      </c>
      <c r="AX505" s="339" t="s">
        <v>71</v>
      </c>
      <c r="AY505" s="342" t="s">
        <v>138</v>
      </c>
    </row>
    <row r="506" spans="2:51" s="317" customFormat="1" ht="13.5">
      <c r="B506" s="316"/>
      <c r="D506" s="318" t="s">
        <v>148</v>
      </c>
      <c r="E506" s="319" t="s">
        <v>5</v>
      </c>
      <c r="F506" s="320" t="s">
        <v>307</v>
      </c>
      <c r="H506" s="321">
        <v>37.6</v>
      </c>
      <c r="L506" s="316"/>
      <c r="M506" s="322"/>
      <c r="N506" s="323"/>
      <c r="O506" s="323"/>
      <c r="P506" s="323"/>
      <c r="Q506" s="323"/>
      <c r="R506" s="323"/>
      <c r="S506" s="323"/>
      <c r="T506" s="324"/>
      <c r="AT506" s="319" t="s">
        <v>148</v>
      </c>
      <c r="AU506" s="319" t="s">
        <v>81</v>
      </c>
      <c r="AV506" s="317" t="s">
        <v>81</v>
      </c>
      <c r="AW506" s="317" t="s">
        <v>34</v>
      </c>
      <c r="AX506" s="317" t="s">
        <v>71</v>
      </c>
      <c r="AY506" s="319" t="s">
        <v>138</v>
      </c>
    </row>
    <row r="507" spans="2:51" s="339" customFormat="1" ht="13.5">
      <c r="B507" s="338"/>
      <c r="D507" s="318" t="s">
        <v>148</v>
      </c>
      <c r="E507" s="340" t="s">
        <v>5</v>
      </c>
      <c r="F507" s="341" t="s">
        <v>183</v>
      </c>
      <c r="H507" s="342" t="s">
        <v>5</v>
      </c>
      <c r="L507" s="338"/>
      <c r="M507" s="343"/>
      <c r="N507" s="344"/>
      <c r="O507" s="344"/>
      <c r="P507" s="344"/>
      <c r="Q507" s="344"/>
      <c r="R507" s="344"/>
      <c r="S507" s="344"/>
      <c r="T507" s="345"/>
      <c r="AT507" s="342" t="s">
        <v>148</v>
      </c>
      <c r="AU507" s="342" t="s">
        <v>81</v>
      </c>
      <c r="AV507" s="339" t="s">
        <v>79</v>
      </c>
      <c r="AW507" s="339" t="s">
        <v>34</v>
      </c>
      <c r="AX507" s="339" t="s">
        <v>71</v>
      </c>
      <c r="AY507" s="342" t="s">
        <v>138</v>
      </c>
    </row>
    <row r="508" spans="2:51" s="317" customFormat="1" ht="13.5">
      <c r="B508" s="316"/>
      <c r="D508" s="318" t="s">
        <v>148</v>
      </c>
      <c r="E508" s="319" t="s">
        <v>5</v>
      </c>
      <c r="F508" s="320" t="s">
        <v>308</v>
      </c>
      <c r="H508" s="321">
        <v>69.99</v>
      </c>
      <c r="L508" s="316"/>
      <c r="M508" s="322"/>
      <c r="N508" s="323"/>
      <c r="O508" s="323"/>
      <c r="P508" s="323"/>
      <c r="Q508" s="323"/>
      <c r="R508" s="323"/>
      <c r="S508" s="323"/>
      <c r="T508" s="324"/>
      <c r="AT508" s="319" t="s">
        <v>148</v>
      </c>
      <c r="AU508" s="319" t="s">
        <v>81</v>
      </c>
      <c r="AV508" s="317" t="s">
        <v>81</v>
      </c>
      <c r="AW508" s="317" t="s">
        <v>34</v>
      </c>
      <c r="AX508" s="317" t="s">
        <v>71</v>
      </c>
      <c r="AY508" s="319" t="s">
        <v>138</v>
      </c>
    </row>
    <row r="509" spans="2:51" s="339" customFormat="1" ht="13.5">
      <c r="B509" s="338"/>
      <c r="D509" s="318" t="s">
        <v>148</v>
      </c>
      <c r="E509" s="340" t="s">
        <v>5</v>
      </c>
      <c r="F509" s="341" t="s">
        <v>186</v>
      </c>
      <c r="H509" s="342" t="s">
        <v>5</v>
      </c>
      <c r="L509" s="338"/>
      <c r="M509" s="343"/>
      <c r="N509" s="344"/>
      <c r="O509" s="344"/>
      <c r="P509" s="344"/>
      <c r="Q509" s="344"/>
      <c r="R509" s="344"/>
      <c r="S509" s="344"/>
      <c r="T509" s="345"/>
      <c r="AT509" s="342" t="s">
        <v>148</v>
      </c>
      <c r="AU509" s="342" t="s">
        <v>81</v>
      </c>
      <c r="AV509" s="339" t="s">
        <v>79</v>
      </c>
      <c r="AW509" s="339" t="s">
        <v>34</v>
      </c>
      <c r="AX509" s="339" t="s">
        <v>71</v>
      </c>
      <c r="AY509" s="342" t="s">
        <v>138</v>
      </c>
    </row>
    <row r="510" spans="2:51" s="317" customFormat="1" ht="13.5">
      <c r="B510" s="316"/>
      <c r="D510" s="318" t="s">
        <v>148</v>
      </c>
      <c r="E510" s="319" t="s">
        <v>5</v>
      </c>
      <c r="F510" s="320" t="s">
        <v>309</v>
      </c>
      <c r="H510" s="321">
        <v>61.32</v>
      </c>
      <c r="L510" s="316"/>
      <c r="M510" s="322"/>
      <c r="N510" s="323"/>
      <c r="O510" s="323"/>
      <c r="P510" s="323"/>
      <c r="Q510" s="323"/>
      <c r="R510" s="323"/>
      <c r="S510" s="323"/>
      <c r="T510" s="324"/>
      <c r="AT510" s="319" t="s">
        <v>148</v>
      </c>
      <c r="AU510" s="319" t="s">
        <v>81</v>
      </c>
      <c r="AV510" s="317" t="s">
        <v>81</v>
      </c>
      <c r="AW510" s="317" t="s">
        <v>34</v>
      </c>
      <c r="AX510" s="317" t="s">
        <v>71</v>
      </c>
      <c r="AY510" s="319" t="s">
        <v>138</v>
      </c>
    </row>
    <row r="511" spans="2:51" s="339" customFormat="1" ht="13.5">
      <c r="B511" s="338"/>
      <c r="D511" s="318" t="s">
        <v>148</v>
      </c>
      <c r="E511" s="340" t="s">
        <v>5</v>
      </c>
      <c r="F511" s="341" t="s">
        <v>162</v>
      </c>
      <c r="H511" s="342" t="s">
        <v>5</v>
      </c>
      <c r="L511" s="338"/>
      <c r="M511" s="343"/>
      <c r="N511" s="344"/>
      <c r="O511" s="344"/>
      <c r="P511" s="344"/>
      <c r="Q511" s="344"/>
      <c r="R511" s="344"/>
      <c r="S511" s="344"/>
      <c r="T511" s="345"/>
      <c r="AT511" s="342" t="s">
        <v>148</v>
      </c>
      <c r="AU511" s="342" t="s">
        <v>81</v>
      </c>
      <c r="AV511" s="339" t="s">
        <v>79</v>
      </c>
      <c r="AW511" s="339" t="s">
        <v>34</v>
      </c>
      <c r="AX511" s="339" t="s">
        <v>71</v>
      </c>
      <c r="AY511" s="342" t="s">
        <v>138</v>
      </c>
    </row>
    <row r="512" spans="2:51" s="317" customFormat="1" ht="13.5">
      <c r="B512" s="316"/>
      <c r="D512" s="318" t="s">
        <v>148</v>
      </c>
      <c r="E512" s="319" t="s">
        <v>5</v>
      </c>
      <c r="F512" s="320" t="s">
        <v>411</v>
      </c>
      <c r="H512" s="321">
        <v>76.26</v>
      </c>
      <c r="L512" s="316"/>
      <c r="M512" s="322"/>
      <c r="N512" s="323"/>
      <c r="O512" s="323"/>
      <c r="P512" s="323"/>
      <c r="Q512" s="323"/>
      <c r="R512" s="323"/>
      <c r="S512" s="323"/>
      <c r="T512" s="324"/>
      <c r="AT512" s="319" t="s">
        <v>148</v>
      </c>
      <c r="AU512" s="319" t="s">
        <v>81</v>
      </c>
      <c r="AV512" s="317" t="s">
        <v>81</v>
      </c>
      <c r="AW512" s="317" t="s">
        <v>34</v>
      </c>
      <c r="AX512" s="317" t="s">
        <v>71</v>
      </c>
      <c r="AY512" s="319" t="s">
        <v>138</v>
      </c>
    </row>
    <row r="513" spans="2:51" s="326" customFormat="1" ht="13.5">
      <c r="B513" s="325"/>
      <c r="D513" s="327" t="s">
        <v>148</v>
      </c>
      <c r="E513" s="328" t="s">
        <v>5</v>
      </c>
      <c r="F513" s="329" t="s">
        <v>151</v>
      </c>
      <c r="H513" s="330">
        <v>319.37</v>
      </c>
      <c r="L513" s="325"/>
      <c r="M513" s="331"/>
      <c r="N513" s="332"/>
      <c r="O513" s="332"/>
      <c r="P513" s="332"/>
      <c r="Q513" s="332"/>
      <c r="R513" s="332"/>
      <c r="S513" s="332"/>
      <c r="T513" s="333"/>
      <c r="AT513" s="334" t="s">
        <v>148</v>
      </c>
      <c r="AU513" s="334" t="s">
        <v>81</v>
      </c>
      <c r="AV513" s="326" t="s">
        <v>146</v>
      </c>
      <c r="AW513" s="326" t="s">
        <v>34</v>
      </c>
      <c r="AX513" s="326" t="s">
        <v>79</v>
      </c>
      <c r="AY513" s="334" t="s">
        <v>138</v>
      </c>
    </row>
    <row r="514" spans="2:65" s="223" customFormat="1" ht="57" customHeight="1">
      <c r="B514" s="224"/>
      <c r="C514" s="305" t="s">
        <v>10</v>
      </c>
      <c r="D514" s="305" t="s">
        <v>141</v>
      </c>
      <c r="E514" s="306" t="s">
        <v>412</v>
      </c>
      <c r="F514" s="307" t="s">
        <v>413</v>
      </c>
      <c r="G514" s="308" t="s">
        <v>144</v>
      </c>
      <c r="H514" s="309">
        <v>441.748</v>
      </c>
      <c r="I514" s="367">
        <v>0</v>
      </c>
      <c r="J514" s="310">
        <f>ROUND(I514*H514,2)</f>
        <v>0</v>
      </c>
      <c r="K514" s="307" t="s">
        <v>145</v>
      </c>
      <c r="L514" s="224"/>
      <c r="M514" s="311" t="s">
        <v>5</v>
      </c>
      <c r="N514" s="312" t="s">
        <v>42</v>
      </c>
      <c r="O514" s="225"/>
      <c r="P514" s="313">
        <f>O514*H514</f>
        <v>0</v>
      </c>
      <c r="Q514" s="313">
        <v>3.95E-05</v>
      </c>
      <c r="R514" s="313">
        <f>Q514*H514</f>
        <v>0.017449046</v>
      </c>
      <c r="S514" s="313">
        <v>0</v>
      </c>
      <c r="T514" s="314">
        <f>S514*H514</f>
        <v>0</v>
      </c>
      <c r="AR514" s="213" t="s">
        <v>146</v>
      </c>
      <c r="AT514" s="213" t="s">
        <v>141</v>
      </c>
      <c r="AU514" s="213" t="s">
        <v>81</v>
      </c>
      <c r="AY514" s="213" t="s">
        <v>138</v>
      </c>
      <c r="BE514" s="315">
        <f>IF(N514="základní",J514,0)</f>
        <v>0</v>
      </c>
      <c r="BF514" s="315">
        <f>IF(N514="snížená",J514,0)</f>
        <v>0</v>
      </c>
      <c r="BG514" s="315">
        <f>IF(N514="zákl. přenesená",J514,0)</f>
        <v>0</v>
      </c>
      <c r="BH514" s="315">
        <f>IF(N514="sníž. přenesená",J514,0)</f>
        <v>0</v>
      </c>
      <c r="BI514" s="315">
        <f>IF(N514="nulová",J514,0)</f>
        <v>0</v>
      </c>
      <c r="BJ514" s="213" t="s">
        <v>79</v>
      </c>
      <c r="BK514" s="315">
        <f>ROUND(I514*H514,2)</f>
        <v>0</v>
      </c>
      <c r="BL514" s="213" t="s">
        <v>146</v>
      </c>
      <c r="BM514" s="213" t="s">
        <v>414</v>
      </c>
    </row>
    <row r="515" spans="2:51" s="339" customFormat="1" ht="13.5">
      <c r="B515" s="338"/>
      <c r="D515" s="318" t="s">
        <v>148</v>
      </c>
      <c r="E515" s="340" t="s">
        <v>5</v>
      </c>
      <c r="F515" s="341" t="s">
        <v>177</v>
      </c>
      <c r="H515" s="342" t="s">
        <v>5</v>
      </c>
      <c r="L515" s="338"/>
      <c r="M515" s="343"/>
      <c r="N515" s="344"/>
      <c r="O515" s="344"/>
      <c r="P515" s="344"/>
      <c r="Q515" s="344"/>
      <c r="R515" s="344"/>
      <c r="S515" s="344"/>
      <c r="T515" s="345"/>
      <c r="AT515" s="342" t="s">
        <v>148</v>
      </c>
      <c r="AU515" s="342" t="s">
        <v>81</v>
      </c>
      <c r="AV515" s="339" t="s">
        <v>79</v>
      </c>
      <c r="AW515" s="339" t="s">
        <v>34</v>
      </c>
      <c r="AX515" s="339" t="s">
        <v>71</v>
      </c>
      <c r="AY515" s="342" t="s">
        <v>138</v>
      </c>
    </row>
    <row r="516" spans="2:51" s="317" customFormat="1" ht="13.5">
      <c r="B516" s="316"/>
      <c r="D516" s="318" t="s">
        <v>148</v>
      </c>
      <c r="E516" s="319" t="s">
        <v>5</v>
      </c>
      <c r="F516" s="320" t="s">
        <v>306</v>
      </c>
      <c r="H516" s="321">
        <v>74.2</v>
      </c>
      <c r="L516" s="316"/>
      <c r="M516" s="322"/>
      <c r="N516" s="323"/>
      <c r="O516" s="323"/>
      <c r="P516" s="323"/>
      <c r="Q516" s="323"/>
      <c r="R516" s="323"/>
      <c r="S516" s="323"/>
      <c r="T516" s="324"/>
      <c r="AT516" s="319" t="s">
        <v>148</v>
      </c>
      <c r="AU516" s="319" t="s">
        <v>81</v>
      </c>
      <c r="AV516" s="317" t="s">
        <v>81</v>
      </c>
      <c r="AW516" s="317" t="s">
        <v>34</v>
      </c>
      <c r="AX516" s="317" t="s">
        <v>71</v>
      </c>
      <c r="AY516" s="319" t="s">
        <v>138</v>
      </c>
    </row>
    <row r="517" spans="2:51" s="339" customFormat="1" ht="13.5">
      <c r="B517" s="338"/>
      <c r="D517" s="318" t="s">
        <v>148</v>
      </c>
      <c r="E517" s="340" t="s">
        <v>5</v>
      </c>
      <c r="F517" s="341" t="s">
        <v>181</v>
      </c>
      <c r="H517" s="342" t="s">
        <v>5</v>
      </c>
      <c r="L517" s="338"/>
      <c r="M517" s="343"/>
      <c r="N517" s="344"/>
      <c r="O517" s="344"/>
      <c r="P517" s="344"/>
      <c r="Q517" s="344"/>
      <c r="R517" s="344"/>
      <c r="S517" s="344"/>
      <c r="T517" s="345"/>
      <c r="AT517" s="342" t="s">
        <v>148</v>
      </c>
      <c r="AU517" s="342" t="s">
        <v>81</v>
      </c>
      <c r="AV517" s="339" t="s">
        <v>79</v>
      </c>
      <c r="AW517" s="339" t="s">
        <v>34</v>
      </c>
      <c r="AX517" s="339" t="s">
        <v>71</v>
      </c>
      <c r="AY517" s="342" t="s">
        <v>138</v>
      </c>
    </row>
    <row r="518" spans="2:51" s="317" customFormat="1" ht="13.5">
      <c r="B518" s="316"/>
      <c r="D518" s="318" t="s">
        <v>148</v>
      </c>
      <c r="E518" s="319" t="s">
        <v>5</v>
      </c>
      <c r="F518" s="320" t="s">
        <v>307</v>
      </c>
      <c r="H518" s="321">
        <v>37.6</v>
      </c>
      <c r="L518" s="316"/>
      <c r="M518" s="322"/>
      <c r="N518" s="323"/>
      <c r="O518" s="323"/>
      <c r="P518" s="323"/>
      <c r="Q518" s="323"/>
      <c r="R518" s="323"/>
      <c r="S518" s="323"/>
      <c r="T518" s="324"/>
      <c r="AT518" s="319" t="s">
        <v>148</v>
      </c>
      <c r="AU518" s="319" t="s">
        <v>81</v>
      </c>
      <c r="AV518" s="317" t="s">
        <v>81</v>
      </c>
      <c r="AW518" s="317" t="s">
        <v>34</v>
      </c>
      <c r="AX518" s="317" t="s">
        <v>71</v>
      </c>
      <c r="AY518" s="319" t="s">
        <v>138</v>
      </c>
    </row>
    <row r="519" spans="2:51" s="339" customFormat="1" ht="13.5">
      <c r="B519" s="338"/>
      <c r="D519" s="318" t="s">
        <v>148</v>
      </c>
      <c r="E519" s="340" t="s">
        <v>5</v>
      </c>
      <c r="F519" s="341" t="s">
        <v>183</v>
      </c>
      <c r="H519" s="342" t="s">
        <v>5</v>
      </c>
      <c r="L519" s="338"/>
      <c r="M519" s="343"/>
      <c r="N519" s="344"/>
      <c r="O519" s="344"/>
      <c r="P519" s="344"/>
      <c r="Q519" s="344"/>
      <c r="R519" s="344"/>
      <c r="S519" s="344"/>
      <c r="T519" s="345"/>
      <c r="AT519" s="342" t="s">
        <v>148</v>
      </c>
      <c r="AU519" s="342" t="s">
        <v>81</v>
      </c>
      <c r="AV519" s="339" t="s">
        <v>79</v>
      </c>
      <c r="AW519" s="339" t="s">
        <v>34</v>
      </c>
      <c r="AX519" s="339" t="s">
        <v>71</v>
      </c>
      <c r="AY519" s="342" t="s">
        <v>138</v>
      </c>
    </row>
    <row r="520" spans="2:51" s="317" customFormat="1" ht="13.5">
      <c r="B520" s="316"/>
      <c r="D520" s="318" t="s">
        <v>148</v>
      </c>
      <c r="E520" s="319" t="s">
        <v>5</v>
      </c>
      <c r="F520" s="320" t="s">
        <v>308</v>
      </c>
      <c r="H520" s="321">
        <v>69.99</v>
      </c>
      <c r="L520" s="316"/>
      <c r="M520" s="322"/>
      <c r="N520" s="323"/>
      <c r="O520" s="323"/>
      <c r="P520" s="323"/>
      <c r="Q520" s="323"/>
      <c r="R520" s="323"/>
      <c r="S520" s="323"/>
      <c r="T520" s="324"/>
      <c r="AT520" s="319" t="s">
        <v>148</v>
      </c>
      <c r="AU520" s="319" t="s">
        <v>81</v>
      </c>
      <c r="AV520" s="317" t="s">
        <v>81</v>
      </c>
      <c r="AW520" s="317" t="s">
        <v>34</v>
      </c>
      <c r="AX520" s="317" t="s">
        <v>71</v>
      </c>
      <c r="AY520" s="319" t="s">
        <v>138</v>
      </c>
    </row>
    <row r="521" spans="2:51" s="339" customFormat="1" ht="13.5">
      <c r="B521" s="338"/>
      <c r="D521" s="318" t="s">
        <v>148</v>
      </c>
      <c r="E521" s="340" t="s">
        <v>5</v>
      </c>
      <c r="F521" s="341" t="s">
        <v>186</v>
      </c>
      <c r="H521" s="342" t="s">
        <v>5</v>
      </c>
      <c r="L521" s="338"/>
      <c r="M521" s="343"/>
      <c r="N521" s="344"/>
      <c r="O521" s="344"/>
      <c r="P521" s="344"/>
      <c r="Q521" s="344"/>
      <c r="R521" s="344"/>
      <c r="S521" s="344"/>
      <c r="T521" s="345"/>
      <c r="AT521" s="342" t="s">
        <v>148</v>
      </c>
      <c r="AU521" s="342" t="s">
        <v>81</v>
      </c>
      <c r="AV521" s="339" t="s">
        <v>79</v>
      </c>
      <c r="AW521" s="339" t="s">
        <v>34</v>
      </c>
      <c r="AX521" s="339" t="s">
        <v>71</v>
      </c>
      <c r="AY521" s="342" t="s">
        <v>138</v>
      </c>
    </row>
    <row r="522" spans="2:51" s="317" customFormat="1" ht="13.5">
      <c r="B522" s="316"/>
      <c r="D522" s="318" t="s">
        <v>148</v>
      </c>
      <c r="E522" s="319" t="s">
        <v>5</v>
      </c>
      <c r="F522" s="320" t="s">
        <v>309</v>
      </c>
      <c r="H522" s="321">
        <v>61.32</v>
      </c>
      <c r="L522" s="316"/>
      <c r="M522" s="322"/>
      <c r="N522" s="323"/>
      <c r="O522" s="323"/>
      <c r="P522" s="323"/>
      <c r="Q522" s="323"/>
      <c r="R522" s="323"/>
      <c r="S522" s="323"/>
      <c r="T522" s="324"/>
      <c r="AT522" s="319" t="s">
        <v>148</v>
      </c>
      <c r="AU522" s="319" t="s">
        <v>81</v>
      </c>
      <c r="AV522" s="317" t="s">
        <v>81</v>
      </c>
      <c r="AW522" s="317" t="s">
        <v>34</v>
      </c>
      <c r="AX522" s="317" t="s">
        <v>71</v>
      </c>
      <c r="AY522" s="319" t="s">
        <v>138</v>
      </c>
    </row>
    <row r="523" spans="2:51" s="339" customFormat="1" ht="13.5">
      <c r="B523" s="338"/>
      <c r="D523" s="318" t="s">
        <v>148</v>
      </c>
      <c r="E523" s="340" t="s">
        <v>5</v>
      </c>
      <c r="F523" s="341" t="s">
        <v>162</v>
      </c>
      <c r="H523" s="342" t="s">
        <v>5</v>
      </c>
      <c r="L523" s="338"/>
      <c r="M523" s="343"/>
      <c r="N523" s="344"/>
      <c r="O523" s="344"/>
      <c r="P523" s="344"/>
      <c r="Q523" s="344"/>
      <c r="R523" s="344"/>
      <c r="S523" s="344"/>
      <c r="T523" s="345"/>
      <c r="AT523" s="342" t="s">
        <v>148</v>
      </c>
      <c r="AU523" s="342" t="s">
        <v>81</v>
      </c>
      <c r="AV523" s="339" t="s">
        <v>79</v>
      </c>
      <c r="AW523" s="339" t="s">
        <v>34</v>
      </c>
      <c r="AX523" s="339" t="s">
        <v>71</v>
      </c>
      <c r="AY523" s="342" t="s">
        <v>138</v>
      </c>
    </row>
    <row r="524" spans="2:51" s="317" customFormat="1" ht="13.5">
      <c r="B524" s="316"/>
      <c r="D524" s="318" t="s">
        <v>148</v>
      </c>
      <c r="E524" s="319" t="s">
        <v>5</v>
      </c>
      <c r="F524" s="320" t="s">
        <v>411</v>
      </c>
      <c r="H524" s="321">
        <v>76.26</v>
      </c>
      <c r="L524" s="316"/>
      <c r="M524" s="322"/>
      <c r="N524" s="323"/>
      <c r="O524" s="323"/>
      <c r="P524" s="323"/>
      <c r="Q524" s="323"/>
      <c r="R524" s="323"/>
      <c r="S524" s="323"/>
      <c r="T524" s="324"/>
      <c r="AT524" s="319" t="s">
        <v>148</v>
      </c>
      <c r="AU524" s="319" t="s">
        <v>81</v>
      </c>
      <c r="AV524" s="317" t="s">
        <v>81</v>
      </c>
      <c r="AW524" s="317" t="s">
        <v>34</v>
      </c>
      <c r="AX524" s="317" t="s">
        <v>71</v>
      </c>
      <c r="AY524" s="319" t="s">
        <v>138</v>
      </c>
    </row>
    <row r="525" spans="2:51" s="347" customFormat="1" ht="13.5">
      <c r="B525" s="346"/>
      <c r="D525" s="318" t="s">
        <v>148</v>
      </c>
      <c r="E525" s="348" t="s">
        <v>5</v>
      </c>
      <c r="F525" s="349" t="s">
        <v>180</v>
      </c>
      <c r="H525" s="350">
        <v>319.37</v>
      </c>
      <c r="L525" s="346"/>
      <c r="M525" s="351"/>
      <c r="N525" s="352"/>
      <c r="O525" s="352"/>
      <c r="P525" s="352"/>
      <c r="Q525" s="352"/>
      <c r="R525" s="352"/>
      <c r="S525" s="352"/>
      <c r="T525" s="353"/>
      <c r="AT525" s="348" t="s">
        <v>148</v>
      </c>
      <c r="AU525" s="348" t="s">
        <v>81</v>
      </c>
      <c r="AV525" s="347" t="s">
        <v>139</v>
      </c>
      <c r="AW525" s="347" t="s">
        <v>34</v>
      </c>
      <c r="AX525" s="347" t="s">
        <v>71</v>
      </c>
      <c r="AY525" s="348" t="s">
        <v>138</v>
      </c>
    </row>
    <row r="526" spans="2:51" s="339" customFormat="1" ht="13.5">
      <c r="B526" s="338"/>
      <c r="D526" s="318" t="s">
        <v>148</v>
      </c>
      <c r="E526" s="340" t="s">
        <v>5</v>
      </c>
      <c r="F526" s="341" t="s">
        <v>415</v>
      </c>
      <c r="H526" s="342" t="s">
        <v>5</v>
      </c>
      <c r="L526" s="338"/>
      <c r="M526" s="343"/>
      <c r="N526" s="344"/>
      <c r="O526" s="344"/>
      <c r="P526" s="344"/>
      <c r="Q526" s="344"/>
      <c r="R526" s="344"/>
      <c r="S526" s="344"/>
      <c r="T526" s="345"/>
      <c r="AT526" s="342" t="s">
        <v>148</v>
      </c>
      <c r="AU526" s="342" t="s">
        <v>81</v>
      </c>
      <c r="AV526" s="339" t="s">
        <v>79</v>
      </c>
      <c r="AW526" s="339" t="s">
        <v>34</v>
      </c>
      <c r="AX526" s="339" t="s">
        <v>71</v>
      </c>
      <c r="AY526" s="342" t="s">
        <v>138</v>
      </c>
    </row>
    <row r="527" spans="2:51" s="317" customFormat="1" ht="13.5">
      <c r="B527" s="316"/>
      <c r="D527" s="318" t="s">
        <v>148</v>
      </c>
      <c r="E527" s="319" t="s">
        <v>5</v>
      </c>
      <c r="F527" s="320" t="s">
        <v>416</v>
      </c>
      <c r="H527" s="321">
        <v>107.61</v>
      </c>
      <c r="L527" s="316"/>
      <c r="M527" s="322"/>
      <c r="N527" s="323"/>
      <c r="O527" s="323"/>
      <c r="P527" s="323"/>
      <c r="Q527" s="323"/>
      <c r="R527" s="323"/>
      <c r="S527" s="323"/>
      <c r="T527" s="324"/>
      <c r="AT527" s="319" t="s">
        <v>148</v>
      </c>
      <c r="AU527" s="319" t="s">
        <v>81</v>
      </c>
      <c r="AV527" s="317" t="s">
        <v>81</v>
      </c>
      <c r="AW527" s="317" t="s">
        <v>34</v>
      </c>
      <c r="AX527" s="317" t="s">
        <v>71</v>
      </c>
      <c r="AY527" s="319" t="s">
        <v>138</v>
      </c>
    </row>
    <row r="528" spans="2:51" s="317" customFormat="1" ht="13.5">
      <c r="B528" s="316"/>
      <c r="D528" s="318" t="s">
        <v>148</v>
      </c>
      <c r="E528" s="319" t="s">
        <v>5</v>
      </c>
      <c r="F528" s="320" t="s">
        <v>417</v>
      </c>
      <c r="H528" s="321">
        <v>10.28</v>
      </c>
      <c r="L528" s="316"/>
      <c r="M528" s="322"/>
      <c r="N528" s="323"/>
      <c r="O528" s="323"/>
      <c r="P528" s="323"/>
      <c r="Q528" s="323"/>
      <c r="R528" s="323"/>
      <c r="S528" s="323"/>
      <c r="T528" s="324"/>
      <c r="AT528" s="319" t="s">
        <v>148</v>
      </c>
      <c r="AU528" s="319" t="s">
        <v>81</v>
      </c>
      <c r="AV528" s="317" t="s">
        <v>81</v>
      </c>
      <c r="AW528" s="317" t="s">
        <v>34</v>
      </c>
      <c r="AX528" s="317" t="s">
        <v>71</v>
      </c>
      <c r="AY528" s="319" t="s">
        <v>138</v>
      </c>
    </row>
    <row r="529" spans="2:51" s="317" customFormat="1" ht="13.5">
      <c r="B529" s="316"/>
      <c r="D529" s="318" t="s">
        <v>148</v>
      </c>
      <c r="E529" s="319" t="s">
        <v>5</v>
      </c>
      <c r="F529" s="320" t="s">
        <v>418</v>
      </c>
      <c r="H529" s="321">
        <v>1.105</v>
      </c>
      <c r="L529" s="316"/>
      <c r="M529" s="322"/>
      <c r="N529" s="323"/>
      <c r="O529" s="323"/>
      <c r="P529" s="323"/>
      <c r="Q529" s="323"/>
      <c r="R529" s="323"/>
      <c r="S529" s="323"/>
      <c r="T529" s="324"/>
      <c r="AT529" s="319" t="s">
        <v>148</v>
      </c>
      <c r="AU529" s="319" t="s">
        <v>81</v>
      </c>
      <c r="AV529" s="317" t="s">
        <v>81</v>
      </c>
      <c r="AW529" s="317" t="s">
        <v>34</v>
      </c>
      <c r="AX529" s="317" t="s">
        <v>71</v>
      </c>
      <c r="AY529" s="319" t="s">
        <v>138</v>
      </c>
    </row>
    <row r="530" spans="2:51" s="317" customFormat="1" ht="13.5">
      <c r="B530" s="316"/>
      <c r="D530" s="318" t="s">
        <v>148</v>
      </c>
      <c r="E530" s="319" t="s">
        <v>5</v>
      </c>
      <c r="F530" s="320" t="s">
        <v>419</v>
      </c>
      <c r="H530" s="321">
        <v>3.383</v>
      </c>
      <c r="L530" s="316"/>
      <c r="M530" s="322"/>
      <c r="N530" s="323"/>
      <c r="O530" s="323"/>
      <c r="P530" s="323"/>
      <c r="Q530" s="323"/>
      <c r="R530" s="323"/>
      <c r="S530" s="323"/>
      <c r="T530" s="324"/>
      <c r="AT530" s="319" t="s">
        <v>148</v>
      </c>
      <c r="AU530" s="319" t="s">
        <v>81</v>
      </c>
      <c r="AV530" s="317" t="s">
        <v>81</v>
      </c>
      <c r="AW530" s="317" t="s">
        <v>34</v>
      </c>
      <c r="AX530" s="317" t="s">
        <v>71</v>
      </c>
      <c r="AY530" s="319" t="s">
        <v>138</v>
      </c>
    </row>
    <row r="531" spans="2:51" s="347" customFormat="1" ht="13.5">
      <c r="B531" s="346"/>
      <c r="D531" s="318" t="s">
        <v>148</v>
      </c>
      <c r="E531" s="348" t="s">
        <v>5</v>
      </c>
      <c r="F531" s="349" t="s">
        <v>180</v>
      </c>
      <c r="H531" s="350">
        <v>122.378</v>
      </c>
      <c r="L531" s="346"/>
      <c r="M531" s="351"/>
      <c r="N531" s="352"/>
      <c r="O531" s="352"/>
      <c r="P531" s="352"/>
      <c r="Q531" s="352"/>
      <c r="R531" s="352"/>
      <c r="S531" s="352"/>
      <c r="T531" s="353"/>
      <c r="AT531" s="348" t="s">
        <v>148</v>
      </c>
      <c r="AU531" s="348" t="s">
        <v>81</v>
      </c>
      <c r="AV531" s="347" t="s">
        <v>139</v>
      </c>
      <c r="AW531" s="347" t="s">
        <v>34</v>
      </c>
      <c r="AX531" s="347" t="s">
        <v>71</v>
      </c>
      <c r="AY531" s="348" t="s">
        <v>138</v>
      </c>
    </row>
    <row r="532" spans="2:51" s="326" customFormat="1" ht="13.5">
      <c r="B532" s="325"/>
      <c r="D532" s="327" t="s">
        <v>148</v>
      </c>
      <c r="E532" s="328" t="s">
        <v>5</v>
      </c>
      <c r="F532" s="329" t="s">
        <v>151</v>
      </c>
      <c r="H532" s="330">
        <v>441.748</v>
      </c>
      <c r="L532" s="325"/>
      <c r="M532" s="331"/>
      <c r="N532" s="332"/>
      <c r="O532" s="332"/>
      <c r="P532" s="332"/>
      <c r="Q532" s="332"/>
      <c r="R532" s="332"/>
      <c r="S532" s="332"/>
      <c r="T532" s="333"/>
      <c r="AT532" s="334" t="s">
        <v>148</v>
      </c>
      <c r="AU532" s="334" t="s">
        <v>81</v>
      </c>
      <c r="AV532" s="326" t="s">
        <v>146</v>
      </c>
      <c r="AW532" s="326" t="s">
        <v>34</v>
      </c>
      <c r="AX532" s="326" t="s">
        <v>79</v>
      </c>
      <c r="AY532" s="334" t="s">
        <v>138</v>
      </c>
    </row>
    <row r="533" spans="2:65" s="223" customFormat="1" ht="31.5" customHeight="1">
      <c r="B533" s="224"/>
      <c r="C533" s="305" t="s">
        <v>420</v>
      </c>
      <c r="D533" s="305" t="s">
        <v>141</v>
      </c>
      <c r="E533" s="306" t="s">
        <v>421</v>
      </c>
      <c r="F533" s="307" t="s">
        <v>422</v>
      </c>
      <c r="G533" s="308" t="s">
        <v>281</v>
      </c>
      <c r="H533" s="309">
        <v>6</v>
      </c>
      <c r="I533" s="367">
        <v>0</v>
      </c>
      <c r="J533" s="310">
        <f>ROUND(I533*H533,2)</f>
        <v>0</v>
      </c>
      <c r="K533" s="307" t="s">
        <v>145</v>
      </c>
      <c r="L533" s="224"/>
      <c r="M533" s="311" t="s">
        <v>5</v>
      </c>
      <c r="N533" s="312" t="s">
        <v>42</v>
      </c>
      <c r="O533" s="225"/>
      <c r="P533" s="313">
        <f>O533*H533</f>
        <v>0</v>
      </c>
      <c r="Q533" s="313">
        <v>0.0002502979</v>
      </c>
      <c r="R533" s="313">
        <f>Q533*H533</f>
        <v>0.0015017874</v>
      </c>
      <c r="S533" s="313">
        <v>0</v>
      </c>
      <c r="T533" s="314">
        <f>S533*H533</f>
        <v>0</v>
      </c>
      <c r="AR533" s="213" t="s">
        <v>146</v>
      </c>
      <c r="AT533" s="213" t="s">
        <v>141</v>
      </c>
      <c r="AU533" s="213" t="s">
        <v>81</v>
      </c>
      <c r="AY533" s="213" t="s">
        <v>138</v>
      </c>
      <c r="BE533" s="315">
        <f>IF(N533="základní",J533,0)</f>
        <v>0</v>
      </c>
      <c r="BF533" s="315">
        <f>IF(N533="snížená",J533,0)</f>
        <v>0</v>
      </c>
      <c r="BG533" s="315">
        <f>IF(N533="zákl. přenesená",J533,0)</f>
        <v>0</v>
      </c>
      <c r="BH533" s="315">
        <f>IF(N533="sníž. přenesená",J533,0)</f>
        <v>0</v>
      </c>
      <c r="BI533" s="315">
        <f>IF(N533="nulová",J533,0)</f>
        <v>0</v>
      </c>
      <c r="BJ533" s="213" t="s">
        <v>79</v>
      </c>
      <c r="BK533" s="315">
        <f>ROUND(I533*H533,2)</f>
        <v>0</v>
      </c>
      <c r="BL533" s="213" t="s">
        <v>146</v>
      </c>
      <c r="BM533" s="213" t="s">
        <v>423</v>
      </c>
    </row>
    <row r="534" spans="2:51" s="339" customFormat="1" ht="13.5">
      <c r="B534" s="338"/>
      <c r="D534" s="318" t="s">
        <v>148</v>
      </c>
      <c r="E534" s="340" t="s">
        <v>5</v>
      </c>
      <c r="F534" s="341" t="s">
        <v>424</v>
      </c>
      <c r="H534" s="342" t="s">
        <v>5</v>
      </c>
      <c r="L534" s="338"/>
      <c r="M534" s="343"/>
      <c r="N534" s="344"/>
      <c r="O534" s="344"/>
      <c r="P534" s="344"/>
      <c r="Q534" s="344"/>
      <c r="R534" s="344"/>
      <c r="S534" s="344"/>
      <c r="T534" s="345"/>
      <c r="AT534" s="342" t="s">
        <v>148</v>
      </c>
      <c r="AU534" s="342" t="s">
        <v>81</v>
      </c>
      <c r="AV534" s="339" t="s">
        <v>79</v>
      </c>
      <c r="AW534" s="339" t="s">
        <v>34</v>
      </c>
      <c r="AX534" s="339" t="s">
        <v>71</v>
      </c>
      <c r="AY534" s="342" t="s">
        <v>138</v>
      </c>
    </row>
    <row r="535" spans="2:51" s="317" customFormat="1" ht="13.5">
      <c r="B535" s="316"/>
      <c r="D535" s="318" t="s">
        <v>148</v>
      </c>
      <c r="E535" s="319" t="s">
        <v>5</v>
      </c>
      <c r="F535" s="320" t="s">
        <v>157</v>
      </c>
      <c r="H535" s="321">
        <v>6</v>
      </c>
      <c r="L535" s="316"/>
      <c r="M535" s="322"/>
      <c r="N535" s="323"/>
      <c r="O535" s="323"/>
      <c r="P535" s="323"/>
      <c r="Q535" s="323"/>
      <c r="R535" s="323"/>
      <c r="S535" s="323"/>
      <c r="T535" s="324"/>
      <c r="AT535" s="319" t="s">
        <v>148</v>
      </c>
      <c r="AU535" s="319" t="s">
        <v>81</v>
      </c>
      <c r="AV535" s="317" t="s">
        <v>81</v>
      </c>
      <c r="AW535" s="317" t="s">
        <v>34</v>
      </c>
      <c r="AX535" s="317" t="s">
        <v>71</v>
      </c>
      <c r="AY535" s="319" t="s">
        <v>138</v>
      </c>
    </row>
    <row r="536" spans="2:51" s="326" customFormat="1" ht="13.5">
      <c r="B536" s="325"/>
      <c r="D536" s="327" t="s">
        <v>148</v>
      </c>
      <c r="E536" s="328" t="s">
        <v>5</v>
      </c>
      <c r="F536" s="329" t="s">
        <v>151</v>
      </c>
      <c r="H536" s="330">
        <v>6</v>
      </c>
      <c r="L536" s="325"/>
      <c r="M536" s="331"/>
      <c r="N536" s="332"/>
      <c r="O536" s="332"/>
      <c r="P536" s="332"/>
      <c r="Q536" s="332"/>
      <c r="R536" s="332"/>
      <c r="S536" s="332"/>
      <c r="T536" s="333"/>
      <c r="AT536" s="334" t="s">
        <v>148</v>
      </c>
      <c r="AU536" s="334" t="s">
        <v>81</v>
      </c>
      <c r="AV536" s="326" t="s">
        <v>146</v>
      </c>
      <c r="AW536" s="326" t="s">
        <v>34</v>
      </c>
      <c r="AX536" s="326" t="s">
        <v>79</v>
      </c>
      <c r="AY536" s="334" t="s">
        <v>138</v>
      </c>
    </row>
    <row r="537" spans="2:65" s="223" customFormat="1" ht="22.5" customHeight="1">
      <c r="B537" s="224"/>
      <c r="C537" s="305" t="s">
        <v>425</v>
      </c>
      <c r="D537" s="305" t="s">
        <v>141</v>
      </c>
      <c r="E537" s="306" t="s">
        <v>426</v>
      </c>
      <c r="F537" s="307" t="s">
        <v>427</v>
      </c>
      <c r="G537" s="308" t="s">
        <v>144</v>
      </c>
      <c r="H537" s="309">
        <v>53</v>
      </c>
      <c r="I537" s="367">
        <v>0</v>
      </c>
      <c r="J537" s="310">
        <f>ROUND(I537*H537,2)</f>
        <v>0</v>
      </c>
      <c r="K537" s="307" t="s">
        <v>5</v>
      </c>
      <c r="L537" s="224"/>
      <c r="M537" s="311" t="s">
        <v>5</v>
      </c>
      <c r="N537" s="312" t="s">
        <v>42</v>
      </c>
      <c r="O537" s="225"/>
      <c r="P537" s="313">
        <f>O537*H537</f>
        <v>0</v>
      </c>
      <c r="Q537" s="313">
        <v>0.007053024</v>
      </c>
      <c r="R537" s="313">
        <f>Q537*H537</f>
        <v>0.373810272</v>
      </c>
      <c r="S537" s="313">
        <v>0</v>
      </c>
      <c r="T537" s="314">
        <f>S537*H537</f>
        <v>0</v>
      </c>
      <c r="AR537" s="213" t="s">
        <v>146</v>
      </c>
      <c r="AT537" s="213" t="s">
        <v>141</v>
      </c>
      <c r="AU537" s="213" t="s">
        <v>81</v>
      </c>
      <c r="AY537" s="213" t="s">
        <v>138</v>
      </c>
      <c r="BE537" s="315">
        <f>IF(N537="základní",J537,0)</f>
        <v>0</v>
      </c>
      <c r="BF537" s="315">
        <f>IF(N537="snížená",J537,0)</f>
        <v>0</v>
      </c>
      <c r="BG537" s="315">
        <f>IF(N537="zákl. přenesená",J537,0)</f>
        <v>0</v>
      </c>
      <c r="BH537" s="315">
        <f>IF(N537="sníž. přenesená",J537,0)</f>
        <v>0</v>
      </c>
      <c r="BI537" s="315">
        <f>IF(N537="nulová",J537,0)</f>
        <v>0</v>
      </c>
      <c r="BJ537" s="213" t="s">
        <v>79</v>
      </c>
      <c r="BK537" s="315">
        <f>ROUND(I537*H537,2)</f>
        <v>0</v>
      </c>
      <c r="BL537" s="213" t="s">
        <v>146</v>
      </c>
      <c r="BM537" s="213" t="s">
        <v>428</v>
      </c>
    </row>
    <row r="538" spans="2:51" s="317" customFormat="1" ht="13.5">
      <c r="B538" s="316"/>
      <c r="D538" s="318" t="s">
        <v>148</v>
      </c>
      <c r="E538" s="319" t="s">
        <v>5</v>
      </c>
      <c r="F538" s="320" t="s">
        <v>429</v>
      </c>
      <c r="H538" s="321">
        <v>12.24</v>
      </c>
      <c r="L538" s="316"/>
      <c r="M538" s="322"/>
      <c r="N538" s="323"/>
      <c r="O538" s="323"/>
      <c r="P538" s="323"/>
      <c r="Q538" s="323"/>
      <c r="R538" s="323"/>
      <c r="S538" s="323"/>
      <c r="T538" s="324"/>
      <c r="AT538" s="319" t="s">
        <v>148</v>
      </c>
      <c r="AU538" s="319" t="s">
        <v>81</v>
      </c>
      <c r="AV538" s="317" t="s">
        <v>81</v>
      </c>
      <c r="AW538" s="317" t="s">
        <v>34</v>
      </c>
      <c r="AX538" s="317" t="s">
        <v>71</v>
      </c>
      <c r="AY538" s="319" t="s">
        <v>138</v>
      </c>
    </row>
    <row r="539" spans="2:51" s="317" customFormat="1" ht="13.5">
      <c r="B539" s="316"/>
      <c r="D539" s="318" t="s">
        <v>148</v>
      </c>
      <c r="E539" s="319" t="s">
        <v>5</v>
      </c>
      <c r="F539" s="320" t="s">
        <v>430</v>
      </c>
      <c r="H539" s="321">
        <v>9.36</v>
      </c>
      <c r="L539" s="316"/>
      <c r="M539" s="322"/>
      <c r="N539" s="323"/>
      <c r="O539" s="323"/>
      <c r="P539" s="323"/>
      <c r="Q539" s="323"/>
      <c r="R539" s="323"/>
      <c r="S539" s="323"/>
      <c r="T539" s="324"/>
      <c r="AT539" s="319" t="s">
        <v>148</v>
      </c>
      <c r="AU539" s="319" t="s">
        <v>81</v>
      </c>
      <c r="AV539" s="317" t="s">
        <v>81</v>
      </c>
      <c r="AW539" s="317" t="s">
        <v>34</v>
      </c>
      <c r="AX539" s="317" t="s">
        <v>71</v>
      </c>
      <c r="AY539" s="319" t="s">
        <v>138</v>
      </c>
    </row>
    <row r="540" spans="2:51" s="317" customFormat="1" ht="13.5">
      <c r="B540" s="316"/>
      <c r="D540" s="318" t="s">
        <v>148</v>
      </c>
      <c r="E540" s="319" t="s">
        <v>5</v>
      </c>
      <c r="F540" s="320" t="s">
        <v>431</v>
      </c>
      <c r="H540" s="321">
        <v>5</v>
      </c>
      <c r="L540" s="316"/>
      <c r="M540" s="322"/>
      <c r="N540" s="323"/>
      <c r="O540" s="323"/>
      <c r="P540" s="323"/>
      <c r="Q540" s="323"/>
      <c r="R540" s="323"/>
      <c r="S540" s="323"/>
      <c r="T540" s="324"/>
      <c r="AT540" s="319" t="s">
        <v>148</v>
      </c>
      <c r="AU540" s="319" t="s">
        <v>81</v>
      </c>
      <c r="AV540" s="317" t="s">
        <v>81</v>
      </c>
      <c r="AW540" s="317" t="s">
        <v>34</v>
      </c>
      <c r="AX540" s="317" t="s">
        <v>71</v>
      </c>
      <c r="AY540" s="319" t="s">
        <v>138</v>
      </c>
    </row>
    <row r="541" spans="2:51" s="317" customFormat="1" ht="13.5">
      <c r="B541" s="316"/>
      <c r="D541" s="318" t="s">
        <v>148</v>
      </c>
      <c r="E541" s="319" t="s">
        <v>5</v>
      </c>
      <c r="F541" s="320" t="s">
        <v>432</v>
      </c>
      <c r="H541" s="321">
        <v>14.4</v>
      </c>
      <c r="L541" s="316"/>
      <c r="M541" s="322"/>
      <c r="N541" s="323"/>
      <c r="O541" s="323"/>
      <c r="P541" s="323"/>
      <c r="Q541" s="323"/>
      <c r="R541" s="323"/>
      <c r="S541" s="323"/>
      <c r="T541" s="324"/>
      <c r="AT541" s="319" t="s">
        <v>148</v>
      </c>
      <c r="AU541" s="319" t="s">
        <v>81</v>
      </c>
      <c r="AV541" s="317" t="s">
        <v>81</v>
      </c>
      <c r="AW541" s="317" t="s">
        <v>34</v>
      </c>
      <c r="AX541" s="317" t="s">
        <v>71</v>
      </c>
      <c r="AY541" s="319" t="s">
        <v>138</v>
      </c>
    </row>
    <row r="542" spans="2:51" s="317" customFormat="1" ht="13.5">
      <c r="B542" s="316"/>
      <c r="D542" s="318" t="s">
        <v>148</v>
      </c>
      <c r="E542" s="319" t="s">
        <v>5</v>
      </c>
      <c r="F542" s="320" t="s">
        <v>433</v>
      </c>
      <c r="H542" s="321">
        <v>12</v>
      </c>
      <c r="L542" s="316"/>
      <c r="M542" s="322"/>
      <c r="N542" s="323"/>
      <c r="O542" s="323"/>
      <c r="P542" s="323"/>
      <c r="Q542" s="323"/>
      <c r="R542" s="323"/>
      <c r="S542" s="323"/>
      <c r="T542" s="324"/>
      <c r="AT542" s="319" t="s">
        <v>148</v>
      </c>
      <c r="AU542" s="319" t="s">
        <v>81</v>
      </c>
      <c r="AV542" s="317" t="s">
        <v>81</v>
      </c>
      <c r="AW542" s="317" t="s">
        <v>34</v>
      </c>
      <c r="AX542" s="317" t="s">
        <v>71</v>
      </c>
      <c r="AY542" s="319" t="s">
        <v>138</v>
      </c>
    </row>
    <row r="543" spans="2:51" s="326" customFormat="1" ht="13.5">
      <c r="B543" s="325"/>
      <c r="D543" s="327" t="s">
        <v>148</v>
      </c>
      <c r="E543" s="328" t="s">
        <v>5</v>
      </c>
      <c r="F543" s="329" t="s">
        <v>151</v>
      </c>
      <c r="H543" s="330">
        <v>53</v>
      </c>
      <c r="L543" s="325"/>
      <c r="M543" s="331"/>
      <c r="N543" s="332"/>
      <c r="O543" s="332"/>
      <c r="P543" s="332"/>
      <c r="Q543" s="332"/>
      <c r="R543" s="332"/>
      <c r="S543" s="332"/>
      <c r="T543" s="333"/>
      <c r="AT543" s="334" t="s">
        <v>148</v>
      </c>
      <c r="AU543" s="334" t="s">
        <v>81</v>
      </c>
      <c r="AV543" s="326" t="s">
        <v>146</v>
      </c>
      <c r="AW543" s="326" t="s">
        <v>34</v>
      </c>
      <c r="AX543" s="326" t="s">
        <v>79</v>
      </c>
      <c r="AY543" s="334" t="s">
        <v>138</v>
      </c>
    </row>
    <row r="544" spans="2:65" s="223" customFormat="1" ht="22.5" customHeight="1">
      <c r="B544" s="224"/>
      <c r="C544" s="305" t="s">
        <v>434</v>
      </c>
      <c r="D544" s="305" t="s">
        <v>141</v>
      </c>
      <c r="E544" s="306" t="s">
        <v>435</v>
      </c>
      <c r="F544" s="307" t="s">
        <v>436</v>
      </c>
      <c r="G544" s="308" t="s">
        <v>144</v>
      </c>
      <c r="H544" s="309">
        <v>53</v>
      </c>
      <c r="I544" s="367">
        <v>0</v>
      </c>
      <c r="J544" s="310">
        <f>ROUND(I544*H544,2)</f>
        <v>0</v>
      </c>
      <c r="K544" s="307" t="s">
        <v>5</v>
      </c>
      <c r="L544" s="224"/>
      <c r="M544" s="311" t="s">
        <v>5</v>
      </c>
      <c r="N544" s="312" t="s">
        <v>42</v>
      </c>
      <c r="O544" s="225"/>
      <c r="P544" s="313">
        <f>O544*H544</f>
        <v>0</v>
      </c>
      <c r="Q544" s="313">
        <v>0</v>
      </c>
      <c r="R544" s="313">
        <f>Q544*H544</f>
        <v>0</v>
      </c>
      <c r="S544" s="313">
        <v>0</v>
      </c>
      <c r="T544" s="314">
        <f>S544*H544</f>
        <v>0</v>
      </c>
      <c r="AR544" s="213" t="s">
        <v>146</v>
      </c>
      <c r="AT544" s="213" t="s">
        <v>141</v>
      </c>
      <c r="AU544" s="213" t="s">
        <v>81</v>
      </c>
      <c r="AY544" s="213" t="s">
        <v>138</v>
      </c>
      <c r="BE544" s="315">
        <f>IF(N544="základní",J544,0)</f>
        <v>0</v>
      </c>
      <c r="BF544" s="315">
        <f>IF(N544="snížená",J544,0)</f>
        <v>0</v>
      </c>
      <c r="BG544" s="315">
        <f>IF(N544="zákl. přenesená",J544,0)</f>
        <v>0</v>
      </c>
      <c r="BH544" s="315">
        <f>IF(N544="sníž. přenesená",J544,0)</f>
        <v>0</v>
      </c>
      <c r="BI544" s="315">
        <f>IF(N544="nulová",J544,0)</f>
        <v>0</v>
      </c>
      <c r="BJ544" s="213" t="s">
        <v>79</v>
      </c>
      <c r="BK544" s="315">
        <f>ROUND(I544*H544,2)</f>
        <v>0</v>
      </c>
      <c r="BL544" s="213" t="s">
        <v>146</v>
      </c>
      <c r="BM544" s="213" t="s">
        <v>437</v>
      </c>
    </row>
    <row r="545" spans="2:65" s="223" customFormat="1" ht="22.5" customHeight="1">
      <c r="B545" s="224"/>
      <c r="C545" s="305" t="s">
        <v>438</v>
      </c>
      <c r="D545" s="305" t="s">
        <v>141</v>
      </c>
      <c r="E545" s="306" t="s">
        <v>439</v>
      </c>
      <c r="F545" s="307" t="s">
        <v>440</v>
      </c>
      <c r="G545" s="308" t="s">
        <v>144</v>
      </c>
      <c r="H545" s="309">
        <v>14.768</v>
      </c>
      <c r="I545" s="367">
        <v>0</v>
      </c>
      <c r="J545" s="310">
        <f>ROUND(I545*H545,2)</f>
        <v>0</v>
      </c>
      <c r="K545" s="307" t="s">
        <v>5</v>
      </c>
      <c r="L545" s="224"/>
      <c r="M545" s="311" t="s">
        <v>5</v>
      </c>
      <c r="N545" s="312" t="s">
        <v>42</v>
      </c>
      <c r="O545" s="225"/>
      <c r="P545" s="313">
        <f>O545*H545</f>
        <v>0</v>
      </c>
      <c r="Q545" s="313">
        <v>0.007283</v>
      </c>
      <c r="R545" s="313">
        <f>Q545*H545</f>
        <v>0.10755534400000001</v>
      </c>
      <c r="S545" s="313">
        <v>0</v>
      </c>
      <c r="T545" s="314">
        <f>S545*H545</f>
        <v>0</v>
      </c>
      <c r="AR545" s="213" t="s">
        <v>146</v>
      </c>
      <c r="AT545" s="213" t="s">
        <v>141</v>
      </c>
      <c r="AU545" s="213" t="s">
        <v>81</v>
      </c>
      <c r="AY545" s="213" t="s">
        <v>138</v>
      </c>
      <c r="BE545" s="315">
        <f>IF(N545="základní",J545,0)</f>
        <v>0</v>
      </c>
      <c r="BF545" s="315">
        <f>IF(N545="snížená",J545,0)</f>
        <v>0</v>
      </c>
      <c r="BG545" s="315">
        <f>IF(N545="zákl. přenesená",J545,0)</f>
        <v>0</v>
      </c>
      <c r="BH545" s="315">
        <f>IF(N545="sníž. přenesená",J545,0)</f>
        <v>0</v>
      </c>
      <c r="BI545" s="315">
        <f>IF(N545="nulová",J545,0)</f>
        <v>0</v>
      </c>
      <c r="BJ545" s="213" t="s">
        <v>79</v>
      </c>
      <c r="BK545" s="315">
        <f>ROUND(I545*H545,2)</f>
        <v>0</v>
      </c>
      <c r="BL545" s="213" t="s">
        <v>146</v>
      </c>
      <c r="BM545" s="213" t="s">
        <v>441</v>
      </c>
    </row>
    <row r="546" spans="2:51" s="317" customFormat="1" ht="13.5">
      <c r="B546" s="316"/>
      <c r="D546" s="318" t="s">
        <v>148</v>
      </c>
      <c r="E546" s="319" t="s">
        <v>5</v>
      </c>
      <c r="F546" s="320" t="s">
        <v>417</v>
      </c>
      <c r="H546" s="321">
        <v>10.28</v>
      </c>
      <c r="L546" s="316"/>
      <c r="M546" s="322"/>
      <c r="N546" s="323"/>
      <c r="O546" s="323"/>
      <c r="P546" s="323"/>
      <c r="Q546" s="323"/>
      <c r="R546" s="323"/>
      <c r="S546" s="323"/>
      <c r="T546" s="324"/>
      <c r="AT546" s="319" t="s">
        <v>148</v>
      </c>
      <c r="AU546" s="319" t="s">
        <v>81</v>
      </c>
      <c r="AV546" s="317" t="s">
        <v>81</v>
      </c>
      <c r="AW546" s="317" t="s">
        <v>34</v>
      </c>
      <c r="AX546" s="317" t="s">
        <v>71</v>
      </c>
      <c r="AY546" s="319" t="s">
        <v>138</v>
      </c>
    </row>
    <row r="547" spans="2:51" s="317" customFormat="1" ht="13.5">
      <c r="B547" s="316"/>
      <c r="D547" s="318" t="s">
        <v>148</v>
      </c>
      <c r="E547" s="319" t="s">
        <v>5</v>
      </c>
      <c r="F547" s="320" t="s">
        <v>418</v>
      </c>
      <c r="H547" s="321">
        <v>1.105</v>
      </c>
      <c r="L547" s="316"/>
      <c r="M547" s="322"/>
      <c r="N547" s="323"/>
      <c r="O547" s="323"/>
      <c r="P547" s="323"/>
      <c r="Q547" s="323"/>
      <c r="R547" s="323"/>
      <c r="S547" s="323"/>
      <c r="T547" s="324"/>
      <c r="AT547" s="319" t="s">
        <v>148</v>
      </c>
      <c r="AU547" s="319" t="s">
        <v>81</v>
      </c>
      <c r="AV547" s="317" t="s">
        <v>81</v>
      </c>
      <c r="AW547" s="317" t="s">
        <v>34</v>
      </c>
      <c r="AX547" s="317" t="s">
        <v>71</v>
      </c>
      <c r="AY547" s="319" t="s">
        <v>138</v>
      </c>
    </row>
    <row r="548" spans="2:51" s="317" customFormat="1" ht="13.5">
      <c r="B548" s="316"/>
      <c r="D548" s="318" t="s">
        <v>148</v>
      </c>
      <c r="E548" s="319" t="s">
        <v>5</v>
      </c>
      <c r="F548" s="320" t="s">
        <v>419</v>
      </c>
      <c r="H548" s="321">
        <v>3.383</v>
      </c>
      <c r="L548" s="316"/>
      <c r="M548" s="322"/>
      <c r="N548" s="323"/>
      <c r="O548" s="323"/>
      <c r="P548" s="323"/>
      <c r="Q548" s="323"/>
      <c r="R548" s="323"/>
      <c r="S548" s="323"/>
      <c r="T548" s="324"/>
      <c r="AT548" s="319" t="s">
        <v>148</v>
      </c>
      <c r="AU548" s="319" t="s">
        <v>81</v>
      </c>
      <c r="AV548" s="317" t="s">
        <v>81</v>
      </c>
      <c r="AW548" s="317" t="s">
        <v>34</v>
      </c>
      <c r="AX548" s="317" t="s">
        <v>71</v>
      </c>
      <c r="AY548" s="319" t="s">
        <v>138</v>
      </c>
    </row>
    <row r="549" spans="2:51" s="326" customFormat="1" ht="13.5">
      <c r="B549" s="325"/>
      <c r="D549" s="327" t="s">
        <v>148</v>
      </c>
      <c r="E549" s="328" t="s">
        <v>5</v>
      </c>
      <c r="F549" s="329" t="s">
        <v>151</v>
      </c>
      <c r="H549" s="330">
        <v>14.768</v>
      </c>
      <c r="L549" s="325"/>
      <c r="M549" s="331"/>
      <c r="N549" s="332"/>
      <c r="O549" s="332"/>
      <c r="P549" s="332"/>
      <c r="Q549" s="332"/>
      <c r="R549" s="332"/>
      <c r="S549" s="332"/>
      <c r="T549" s="333"/>
      <c r="AT549" s="334" t="s">
        <v>148</v>
      </c>
      <c r="AU549" s="334" t="s">
        <v>81</v>
      </c>
      <c r="AV549" s="326" t="s">
        <v>146</v>
      </c>
      <c r="AW549" s="326" t="s">
        <v>34</v>
      </c>
      <c r="AX549" s="326" t="s">
        <v>79</v>
      </c>
      <c r="AY549" s="334" t="s">
        <v>138</v>
      </c>
    </row>
    <row r="550" spans="2:65" s="223" customFormat="1" ht="22.5" customHeight="1">
      <c r="B550" s="224"/>
      <c r="C550" s="305" t="s">
        <v>442</v>
      </c>
      <c r="D550" s="305" t="s">
        <v>141</v>
      </c>
      <c r="E550" s="306" t="s">
        <v>443</v>
      </c>
      <c r="F550" s="307" t="s">
        <v>444</v>
      </c>
      <c r="G550" s="308" t="s">
        <v>144</v>
      </c>
      <c r="H550" s="309">
        <v>14.768</v>
      </c>
      <c r="I550" s="367">
        <v>0</v>
      </c>
      <c r="J550" s="310">
        <f>ROUND(I550*H550,2)</f>
        <v>0</v>
      </c>
      <c r="K550" s="307" t="s">
        <v>5</v>
      </c>
      <c r="L550" s="224"/>
      <c r="M550" s="311" t="s">
        <v>5</v>
      </c>
      <c r="N550" s="312" t="s">
        <v>42</v>
      </c>
      <c r="O550" s="225"/>
      <c r="P550" s="313">
        <f>O550*H550</f>
        <v>0</v>
      </c>
      <c r="Q550" s="313">
        <v>0</v>
      </c>
      <c r="R550" s="313">
        <f>Q550*H550</f>
        <v>0</v>
      </c>
      <c r="S550" s="313">
        <v>0</v>
      </c>
      <c r="T550" s="314">
        <f>S550*H550</f>
        <v>0</v>
      </c>
      <c r="AR550" s="213" t="s">
        <v>146</v>
      </c>
      <c r="AT550" s="213" t="s">
        <v>141</v>
      </c>
      <c r="AU550" s="213" t="s">
        <v>81</v>
      </c>
      <c r="AY550" s="213" t="s">
        <v>138</v>
      </c>
      <c r="BE550" s="315">
        <f>IF(N550="základní",J550,0)</f>
        <v>0</v>
      </c>
      <c r="BF550" s="315">
        <f>IF(N550="snížená",J550,0)</f>
        <v>0</v>
      </c>
      <c r="BG550" s="315">
        <f>IF(N550="zákl. přenesená",J550,0)</f>
        <v>0</v>
      </c>
      <c r="BH550" s="315">
        <f>IF(N550="sníž. přenesená",J550,0)</f>
        <v>0</v>
      </c>
      <c r="BI550" s="315">
        <f>IF(N550="nulová",J550,0)</f>
        <v>0</v>
      </c>
      <c r="BJ550" s="213" t="s">
        <v>79</v>
      </c>
      <c r="BK550" s="315">
        <f>ROUND(I550*H550,2)</f>
        <v>0</v>
      </c>
      <c r="BL550" s="213" t="s">
        <v>146</v>
      </c>
      <c r="BM550" s="213" t="s">
        <v>445</v>
      </c>
    </row>
    <row r="551" spans="2:65" s="223" customFormat="1" ht="22.5" customHeight="1">
      <c r="B551" s="224"/>
      <c r="C551" s="305" t="s">
        <v>446</v>
      </c>
      <c r="D551" s="305" t="s">
        <v>141</v>
      </c>
      <c r="E551" s="306" t="s">
        <v>447</v>
      </c>
      <c r="F551" s="307" t="s">
        <v>448</v>
      </c>
      <c r="G551" s="308" t="s">
        <v>144</v>
      </c>
      <c r="H551" s="309">
        <v>107.61</v>
      </c>
      <c r="I551" s="367">
        <v>0</v>
      </c>
      <c r="J551" s="310">
        <f>ROUND(I551*H551,2)</f>
        <v>0</v>
      </c>
      <c r="K551" s="307" t="s">
        <v>5</v>
      </c>
      <c r="L551" s="224"/>
      <c r="M551" s="311" t="s">
        <v>5</v>
      </c>
      <c r="N551" s="312" t="s">
        <v>42</v>
      </c>
      <c r="O551" s="225"/>
      <c r="P551" s="313">
        <f>O551*H551</f>
        <v>0</v>
      </c>
      <c r="Q551" s="313">
        <v>0.00915</v>
      </c>
      <c r="R551" s="313">
        <f>Q551*H551</f>
        <v>0.9846315</v>
      </c>
      <c r="S551" s="313">
        <v>0</v>
      </c>
      <c r="T551" s="314">
        <f>S551*H551</f>
        <v>0</v>
      </c>
      <c r="AR551" s="213" t="s">
        <v>146</v>
      </c>
      <c r="AT551" s="213" t="s">
        <v>141</v>
      </c>
      <c r="AU551" s="213" t="s">
        <v>81</v>
      </c>
      <c r="AY551" s="213" t="s">
        <v>138</v>
      </c>
      <c r="BE551" s="315">
        <f>IF(N551="základní",J551,0)</f>
        <v>0</v>
      </c>
      <c r="BF551" s="315">
        <f>IF(N551="snížená",J551,0)</f>
        <v>0</v>
      </c>
      <c r="BG551" s="315">
        <f>IF(N551="zákl. přenesená",J551,0)</f>
        <v>0</v>
      </c>
      <c r="BH551" s="315">
        <f>IF(N551="sníž. přenesená",J551,0)</f>
        <v>0</v>
      </c>
      <c r="BI551" s="315">
        <f>IF(N551="nulová",J551,0)</f>
        <v>0</v>
      </c>
      <c r="BJ551" s="213" t="s">
        <v>79</v>
      </c>
      <c r="BK551" s="315">
        <f>ROUND(I551*H551,2)</f>
        <v>0</v>
      </c>
      <c r="BL551" s="213" t="s">
        <v>146</v>
      </c>
      <c r="BM551" s="213" t="s">
        <v>449</v>
      </c>
    </row>
    <row r="552" spans="2:51" s="317" customFormat="1" ht="13.5">
      <c r="B552" s="316"/>
      <c r="D552" s="318" t="s">
        <v>148</v>
      </c>
      <c r="E552" s="319" t="s">
        <v>5</v>
      </c>
      <c r="F552" s="320" t="s">
        <v>416</v>
      </c>
      <c r="H552" s="321">
        <v>107.61</v>
      </c>
      <c r="L552" s="316"/>
      <c r="M552" s="322"/>
      <c r="N552" s="323"/>
      <c r="O552" s="323"/>
      <c r="P552" s="323"/>
      <c r="Q552" s="323"/>
      <c r="R552" s="323"/>
      <c r="S552" s="323"/>
      <c r="T552" s="324"/>
      <c r="AT552" s="319" t="s">
        <v>148</v>
      </c>
      <c r="AU552" s="319" t="s">
        <v>81</v>
      </c>
      <c r="AV552" s="317" t="s">
        <v>81</v>
      </c>
      <c r="AW552" s="317" t="s">
        <v>34</v>
      </c>
      <c r="AX552" s="317" t="s">
        <v>71</v>
      </c>
      <c r="AY552" s="319" t="s">
        <v>138</v>
      </c>
    </row>
    <row r="553" spans="2:51" s="326" customFormat="1" ht="13.5">
      <c r="B553" s="325"/>
      <c r="D553" s="327" t="s">
        <v>148</v>
      </c>
      <c r="E553" s="328" t="s">
        <v>5</v>
      </c>
      <c r="F553" s="329" t="s">
        <v>151</v>
      </c>
      <c r="H553" s="330">
        <v>107.61</v>
      </c>
      <c r="L553" s="325"/>
      <c r="M553" s="331"/>
      <c r="N553" s="332"/>
      <c r="O553" s="332"/>
      <c r="P553" s="332"/>
      <c r="Q553" s="332"/>
      <c r="R553" s="332"/>
      <c r="S553" s="332"/>
      <c r="T553" s="333"/>
      <c r="AT553" s="334" t="s">
        <v>148</v>
      </c>
      <c r="AU553" s="334" t="s">
        <v>81</v>
      </c>
      <c r="AV553" s="326" t="s">
        <v>146</v>
      </c>
      <c r="AW553" s="326" t="s">
        <v>34</v>
      </c>
      <c r="AX553" s="326" t="s">
        <v>79</v>
      </c>
      <c r="AY553" s="334" t="s">
        <v>138</v>
      </c>
    </row>
    <row r="554" spans="2:65" s="223" customFormat="1" ht="22.5" customHeight="1">
      <c r="B554" s="224"/>
      <c r="C554" s="305" t="s">
        <v>450</v>
      </c>
      <c r="D554" s="305" t="s">
        <v>141</v>
      </c>
      <c r="E554" s="306" t="s">
        <v>451</v>
      </c>
      <c r="F554" s="307" t="s">
        <v>452</v>
      </c>
      <c r="G554" s="308" t="s">
        <v>144</v>
      </c>
      <c r="H554" s="309">
        <v>107.61</v>
      </c>
      <c r="I554" s="367">
        <v>0</v>
      </c>
      <c r="J554" s="310">
        <f>ROUND(I554*H554,2)</f>
        <v>0</v>
      </c>
      <c r="K554" s="307" t="s">
        <v>5</v>
      </c>
      <c r="L554" s="224"/>
      <c r="M554" s="311" t="s">
        <v>5</v>
      </c>
      <c r="N554" s="312" t="s">
        <v>42</v>
      </c>
      <c r="O554" s="225"/>
      <c r="P554" s="313">
        <f>O554*H554</f>
        <v>0</v>
      </c>
      <c r="Q554" s="313">
        <v>0</v>
      </c>
      <c r="R554" s="313">
        <f>Q554*H554</f>
        <v>0</v>
      </c>
      <c r="S554" s="313">
        <v>0</v>
      </c>
      <c r="T554" s="314">
        <f>S554*H554</f>
        <v>0</v>
      </c>
      <c r="AR554" s="213" t="s">
        <v>146</v>
      </c>
      <c r="AT554" s="213" t="s">
        <v>141</v>
      </c>
      <c r="AU554" s="213" t="s">
        <v>81</v>
      </c>
      <c r="AY554" s="213" t="s">
        <v>138</v>
      </c>
      <c r="BE554" s="315">
        <f>IF(N554="základní",J554,0)</f>
        <v>0</v>
      </c>
      <c r="BF554" s="315">
        <f>IF(N554="snížená",J554,0)</f>
        <v>0</v>
      </c>
      <c r="BG554" s="315">
        <f>IF(N554="zákl. přenesená",J554,0)</f>
        <v>0</v>
      </c>
      <c r="BH554" s="315">
        <f>IF(N554="sníž. přenesená",J554,0)</f>
        <v>0</v>
      </c>
      <c r="BI554" s="315">
        <f>IF(N554="nulová",J554,0)</f>
        <v>0</v>
      </c>
      <c r="BJ554" s="213" t="s">
        <v>79</v>
      </c>
      <c r="BK554" s="315">
        <f>ROUND(I554*H554,2)</f>
        <v>0</v>
      </c>
      <c r="BL554" s="213" t="s">
        <v>146</v>
      </c>
      <c r="BM554" s="213" t="s">
        <v>453</v>
      </c>
    </row>
    <row r="555" spans="2:65" s="223" customFormat="1" ht="31.5" customHeight="1">
      <c r="B555" s="224"/>
      <c r="C555" s="305" t="s">
        <v>454</v>
      </c>
      <c r="D555" s="305" t="s">
        <v>141</v>
      </c>
      <c r="E555" s="306" t="s">
        <v>455</v>
      </c>
      <c r="F555" s="307" t="s">
        <v>456</v>
      </c>
      <c r="G555" s="308" t="s">
        <v>281</v>
      </c>
      <c r="H555" s="309">
        <v>12</v>
      </c>
      <c r="I555" s="367">
        <v>0</v>
      </c>
      <c r="J555" s="310">
        <f>ROUND(I555*H555,2)</f>
        <v>0</v>
      </c>
      <c r="K555" s="307" t="s">
        <v>145</v>
      </c>
      <c r="L555" s="224"/>
      <c r="M555" s="311" t="s">
        <v>5</v>
      </c>
      <c r="N555" s="312" t="s">
        <v>42</v>
      </c>
      <c r="O555" s="225"/>
      <c r="P555" s="313">
        <f>O555*H555</f>
        <v>0</v>
      </c>
      <c r="Q555" s="313">
        <v>6.0647E-05</v>
      </c>
      <c r="R555" s="313">
        <f>Q555*H555</f>
        <v>0.000727764</v>
      </c>
      <c r="S555" s="313">
        <v>0</v>
      </c>
      <c r="T555" s="314">
        <f>S555*H555</f>
        <v>0</v>
      </c>
      <c r="AR555" s="213" t="s">
        <v>146</v>
      </c>
      <c r="AT555" s="213" t="s">
        <v>141</v>
      </c>
      <c r="AU555" s="213" t="s">
        <v>81</v>
      </c>
      <c r="AY555" s="213" t="s">
        <v>138</v>
      </c>
      <c r="BE555" s="315">
        <f>IF(N555="základní",J555,0)</f>
        <v>0</v>
      </c>
      <c r="BF555" s="315">
        <f>IF(N555="snížená",J555,0)</f>
        <v>0</v>
      </c>
      <c r="BG555" s="315">
        <f>IF(N555="zákl. přenesená",J555,0)</f>
        <v>0</v>
      </c>
      <c r="BH555" s="315">
        <f>IF(N555="sníž. přenesená",J555,0)</f>
        <v>0</v>
      </c>
      <c r="BI555" s="315">
        <f>IF(N555="nulová",J555,0)</f>
        <v>0</v>
      </c>
      <c r="BJ555" s="213" t="s">
        <v>79</v>
      </c>
      <c r="BK555" s="315">
        <f>ROUND(I555*H555,2)</f>
        <v>0</v>
      </c>
      <c r="BL555" s="213" t="s">
        <v>146</v>
      </c>
      <c r="BM555" s="213" t="s">
        <v>457</v>
      </c>
    </row>
    <row r="556" spans="2:51" s="339" customFormat="1" ht="13.5">
      <c r="B556" s="338"/>
      <c r="D556" s="318" t="s">
        <v>148</v>
      </c>
      <c r="E556" s="340" t="s">
        <v>5</v>
      </c>
      <c r="F556" s="341" t="s">
        <v>458</v>
      </c>
      <c r="H556" s="342" t="s">
        <v>5</v>
      </c>
      <c r="L556" s="338"/>
      <c r="M556" s="343"/>
      <c r="N556" s="344"/>
      <c r="O556" s="344"/>
      <c r="P556" s="344"/>
      <c r="Q556" s="344"/>
      <c r="R556" s="344"/>
      <c r="S556" s="344"/>
      <c r="T556" s="345"/>
      <c r="AT556" s="342" t="s">
        <v>148</v>
      </c>
      <c r="AU556" s="342" t="s">
        <v>81</v>
      </c>
      <c r="AV556" s="339" t="s">
        <v>79</v>
      </c>
      <c r="AW556" s="339" t="s">
        <v>34</v>
      </c>
      <c r="AX556" s="339" t="s">
        <v>71</v>
      </c>
      <c r="AY556" s="342" t="s">
        <v>138</v>
      </c>
    </row>
    <row r="557" spans="2:51" s="317" customFormat="1" ht="13.5">
      <c r="B557" s="316"/>
      <c r="D557" s="318" t="s">
        <v>148</v>
      </c>
      <c r="E557" s="319" t="s">
        <v>5</v>
      </c>
      <c r="F557" s="320" t="s">
        <v>459</v>
      </c>
      <c r="H557" s="321">
        <v>12</v>
      </c>
      <c r="L557" s="316"/>
      <c r="M557" s="322"/>
      <c r="N557" s="323"/>
      <c r="O557" s="323"/>
      <c r="P557" s="323"/>
      <c r="Q557" s="323"/>
      <c r="R557" s="323"/>
      <c r="S557" s="323"/>
      <c r="T557" s="324"/>
      <c r="AT557" s="319" t="s">
        <v>148</v>
      </c>
      <c r="AU557" s="319" t="s">
        <v>81</v>
      </c>
      <c r="AV557" s="317" t="s">
        <v>81</v>
      </c>
      <c r="AW557" s="317" t="s">
        <v>34</v>
      </c>
      <c r="AX557" s="317" t="s">
        <v>71</v>
      </c>
      <c r="AY557" s="319" t="s">
        <v>138</v>
      </c>
    </row>
    <row r="558" spans="2:51" s="326" customFormat="1" ht="13.5">
      <c r="B558" s="325"/>
      <c r="D558" s="327" t="s">
        <v>148</v>
      </c>
      <c r="E558" s="328" t="s">
        <v>5</v>
      </c>
      <c r="F558" s="329" t="s">
        <v>151</v>
      </c>
      <c r="H558" s="330">
        <v>12</v>
      </c>
      <c r="L558" s="325"/>
      <c r="M558" s="331"/>
      <c r="N558" s="332"/>
      <c r="O558" s="332"/>
      <c r="P558" s="332"/>
      <c r="Q558" s="332"/>
      <c r="R558" s="332"/>
      <c r="S558" s="332"/>
      <c r="T558" s="333"/>
      <c r="AT558" s="334" t="s">
        <v>148</v>
      </c>
      <c r="AU558" s="334" t="s">
        <v>81</v>
      </c>
      <c r="AV558" s="326" t="s">
        <v>146</v>
      </c>
      <c r="AW558" s="326" t="s">
        <v>34</v>
      </c>
      <c r="AX558" s="326" t="s">
        <v>79</v>
      </c>
      <c r="AY558" s="334" t="s">
        <v>138</v>
      </c>
    </row>
    <row r="559" spans="2:65" s="223" customFormat="1" ht="31.5" customHeight="1">
      <c r="B559" s="224"/>
      <c r="C559" s="305" t="s">
        <v>460</v>
      </c>
      <c r="D559" s="305" t="s">
        <v>141</v>
      </c>
      <c r="E559" s="306" t="s">
        <v>461</v>
      </c>
      <c r="F559" s="307" t="s">
        <v>462</v>
      </c>
      <c r="G559" s="308" t="s">
        <v>399</v>
      </c>
      <c r="H559" s="309">
        <v>3.803</v>
      </c>
      <c r="I559" s="367">
        <v>0</v>
      </c>
      <c r="J559" s="310">
        <f>ROUND(I559*H559,2)</f>
        <v>0</v>
      </c>
      <c r="K559" s="307" t="s">
        <v>145</v>
      </c>
      <c r="L559" s="224"/>
      <c r="M559" s="311" t="s">
        <v>5</v>
      </c>
      <c r="N559" s="312" t="s">
        <v>42</v>
      </c>
      <c r="O559" s="225"/>
      <c r="P559" s="313">
        <f>O559*H559</f>
        <v>0</v>
      </c>
      <c r="Q559" s="313">
        <v>0</v>
      </c>
      <c r="R559" s="313">
        <f>Q559*H559</f>
        <v>0</v>
      </c>
      <c r="S559" s="313">
        <v>1.4</v>
      </c>
      <c r="T559" s="314">
        <f>S559*H559</f>
        <v>5.324199999999999</v>
      </c>
      <c r="AR559" s="213" t="s">
        <v>146</v>
      </c>
      <c r="AT559" s="213" t="s">
        <v>141</v>
      </c>
      <c r="AU559" s="213" t="s">
        <v>81</v>
      </c>
      <c r="AY559" s="213" t="s">
        <v>138</v>
      </c>
      <c r="BE559" s="315">
        <f>IF(N559="základní",J559,0)</f>
        <v>0</v>
      </c>
      <c r="BF559" s="315">
        <f>IF(N559="snížená",J559,0)</f>
        <v>0</v>
      </c>
      <c r="BG559" s="315">
        <f>IF(N559="zákl. přenesená",J559,0)</f>
        <v>0</v>
      </c>
      <c r="BH559" s="315">
        <f>IF(N559="sníž. přenesená",J559,0)</f>
        <v>0</v>
      </c>
      <c r="BI559" s="315">
        <f>IF(N559="nulová",J559,0)</f>
        <v>0</v>
      </c>
      <c r="BJ559" s="213" t="s">
        <v>79</v>
      </c>
      <c r="BK559" s="315">
        <f>ROUND(I559*H559,2)</f>
        <v>0</v>
      </c>
      <c r="BL559" s="213" t="s">
        <v>146</v>
      </c>
      <c r="BM559" s="213" t="s">
        <v>463</v>
      </c>
    </row>
    <row r="560" spans="2:51" s="339" customFormat="1" ht="13.5">
      <c r="B560" s="338"/>
      <c r="D560" s="318" t="s">
        <v>148</v>
      </c>
      <c r="E560" s="340" t="s">
        <v>5</v>
      </c>
      <c r="F560" s="341" t="s">
        <v>162</v>
      </c>
      <c r="H560" s="342" t="s">
        <v>5</v>
      </c>
      <c r="L560" s="338"/>
      <c r="M560" s="343"/>
      <c r="N560" s="344"/>
      <c r="O560" s="344"/>
      <c r="P560" s="344"/>
      <c r="Q560" s="344"/>
      <c r="R560" s="344"/>
      <c r="S560" s="344"/>
      <c r="T560" s="345"/>
      <c r="AT560" s="342" t="s">
        <v>148</v>
      </c>
      <c r="AU560" s="342" t="s">
        <v>81</v>
      </c>
      <c r="AV560" s="339" t="s">
        <v>79</v>
      </c>
      <c r="AW560" s="339" t="s">
        <v>34</v>
      </c>
      <c r="AX560" s="339" t="s">
        <v>71</v>
      </c>
      <c r="AY560" s="342" t="s">
        <v>138</v>
      </c>
    </row>
    <row r="561" spans="2:51" s="317" customFormat="1" ht="13.5">
      <c r="B561" s="316"/>
      <c r="D561" s="318" t="s">
        <v>148</v>
      </c>
      <c r="E561" s="319" t="s">
        <v>5</v>
      </c>
      <c r="F561" s="320" t="s">
        <v>464</v>
      </c>
      <c r="H561" s="321">
        <v>3.692</v>
      </c>
      <c r="L561" s="316"/>
      <c r="M561" s="322"/>
      <c r="N561" s="323"/>
      <c r="O561" s="323"/>
      <c r="P561" s="323"/>
      <c r="Q561" s="323"/>
      <c r="R561" s="323"/>
      <c r="S561" s="323"/>
      <c r="T561" s="324"/>
      <c r="AT561" s="319" t="s">
        <v>148</v>
      </c>
      <c r="AU561" s="319" t="s">
        <v>81</v>
      </c>
      <c r="AV561" s="317" t="s">
        <v>81</v>
      </c>
      <c r="AW561" s="317" t="s">
        <v>34</v>
      </c>
      <c r="AX561" s="317" t="s">
        <v>71</v>
      </c>
      <c r="AY561" s="319" t="s">
        <v>138</v>
      </c>
    </row>
    <row r="562" spans="2:51" s="317" customFormat="1" ht="13.5">
      <c r="B562" s="316"/>
      <c r="D562" s="318" t="s">
        <v>148</v>
      </c>
      <c r="E562" s="319" t="s">
        <v>5</v>
      </c>
      <c r="F562" s="320" t="s">
        <v>465</v>
      </c>
      <c r="H562" s="321">
        <v>0.027</v>
      </c>
      <c r="L562" s="316"/>
      <c r="M562" s="322"/>
      <c r="N562" s="323"/>
      <c r="O562" s="323"/>
      <c r="P562" s="323"/>
      <c r="Q562" s="323"/>
      <c r="R562" s="323"/>
      <c r="S562" s="323"/>
      <c r="T562" s="324"/>
      <c r="AT562" s="319" t="s">
        <v>148</v>
      </c>
      <c r="AU562" s="319" t="s">
        <v>81</v>
      </c>
      <c r="AV562" s="317" t="s">
        <v>81</v>
      </c>
      <c r="AW562" s="317" t="s">
        <v>34</v>
      </c>
      <c r="AX562" s="317" t="s">
        <v>71</v>
      </c>
      <c r="AY562" s="319" t="s">
        <v>138</v>
      </c>
    </row>
    <row r="563" spans="2:51" s="317" customFormat="1" ht="13.5">
      <c r="B563" s="316"/>
      <c r="D563" s="318" t="s">
        <v>148</v>
      </c>
      <c r="E563" s="319" t="s">
        <v>5</v>
      </c>
      <c r="F563" s="320" t="s">
        <v>466</v>
      </c>
      <c r="H563" s="321">
        <v>0.022</v>
      </c>
      <c r="L563" s="316"/>
      <c r="M563" s="322"/>
      <c r="N563" s="323"/>
      <c r="O563" s="323"/>
      <c r="P563" s="323"/>
      <c r="Q563" s="323"/>
      <c r="R563" s="323"/>
      <c r="S563" s="323"/>
      <c r="T563" s="324"/>
      <c r="AT563" s="319" t="s">
        <v>148</v>
      </c>
      <c r="AU563" s="319" t="s">
        <v>81</v>
      </c>
      <c r="AV563" s="317" t="s">
        <v>81</v>
      </c>
      <c r="AW563" s="317" t="s">
        <v>34</v>
      </c>
      <c r="AX563" s="317" t="s">
        <v>71</v>
      </c>
      <c r="AY563" s="319" t="s">
        <v>138</v>
      </c>
    </row>
    <row r="564" spans="2:51" s="317" customFormat="1" ht="13.5">
      <c r="B564" s="316"/>
      <c r="D564" s="318" t="s">
        <v>148</v>
      </c>
      <c r="E564" s="319" t="s">
        <v>5</v>
      </c>
      <c r="F564" s="320" t="s">
        <v>466</v>
      </c>
      <c r="H564" s="321">
        <v>0.022</v>
      </c>
      <c r="L564" s="316"/>
      <c r="M564" s="322"/>
      <c r="N564" s="323"/>
      <c r="O564" s="323"/>
      <c r="P564" s="323"/>
      <c r="Q564" s="323"/>
      <c r="R564" s="323"/>
      <c r="S564" s="323"/>
      <c r="T564" s="324"/>
      <c r="AT564" s="319" t="s">
        <v>148</v>
      </c>
      <c r="AU564" s="319" t="s">
        <v>81</v>
      </c>
      <c r="AV564" s="317" t="s">
        <v>81</v>
      </c>
      <c r="AW564" s="317" t="s">
        <v>34</v>
      </c>
      <c r="AX564" s="317" t="s">
        <v>71</v>
      </c>
      <c r="AY564" s="319" t="s">
        <v>138</v>
      </c>
    </row>
    <row r="565" spans="2:51" s="317" customFormat="1" ht="13.5">
      <c r="B565" s="316"/>
      <c r="D565" s="318" t="s">
        <v>148</v>
      </c>
      <c r="E565" s="319" t="s">
        <v>5</v>
      </c>
      <c r="F565" s="320" t="s">
        <v>467</v>
      </c>
      <c r="H565" s="321">
        <v>0.019</v>
      </c>
      <c r="L565" s="316"/>
      <c r="M565" s="322"/>
      <c r="N565" s="323"/>
      <c r="O565" s="323"/>
      <c r="P565" s="323"/>
      <c r="Q565" s="323"/>
      <c r="R565" s="323"/>
      <c r="S565" s="323"/>
      <c r="T565" s="324"/>
      <c r="AT565" s="319" t="s">
        <v>148</v>
      </c>
      <c r="AU565" s="319" t="s">
        <v>81</v>
      </c>
      <c r="AV565" s="317" t="s">
        <v>81</v>
      </c>
      <c r="AW565" s="317" t="s">
        <v>34</v>
      </c>
      <c r="AX565" s="317" t="s">
        <v>71</v>
      </c>
      <c r="AY565" s="319" t="s">
        <v>138</v>
      </c>
    </row>
    <row r="566" spans="2:51" s="317" customFormat="1" ht="13.5">
      <c r="B566" s="316"/>
      <c r="D566" s="318" t="s">
        <v>148</v>
      </c>
      <c r="E566" s="319" t="s">
        <v>5</v>
      </c>
      <c r="F566" s="320" t="s">
        <v>468</v>
      </c>
      <c r="H566" s="321">
        <v>0.021</v>
      </c>
      <c r="L566" s="316"/>
      <c r="M566" s="322"/>
      <c r="N566" s="323"/>
      <c r="O566" s="323"/>
      <c r="P566" s="323"/>
      <c r="Q566" s="323"/>
      <c r="R566" s="323"/>
      <c r="S566" s="323"/>
      <c r="T566" s="324"/>
      <c r="AT566" s="319" t="s">
        <v>148</v>
      </c>
      <c r="AU566" s="319" t="s">
        <v>81</v>
      </c>
      <c r="AV566" s="317" t="s">
        <v>81</v>
      </c>
      <c r="AW566" s="317" t="s">
        <v>34</v>
      </c>
      <c r="AX566" s="317" t="s">
        <v>71</v>
      </c>
      <c r="AY566" s="319" t="s">
        <v>138</v>
      </c>
    </row>
    <row r="567" spans="2:51" s="326" customFormat="1" ht="13.5">
      <c r="B567" s="325"/>
      <c r="D567" s="327" t="s">
        <v>148</v>
      </c>
      <c r="E567" s="328" t="s">
        <v>5</v>
      </c>
      <c r="F567" s="329" t="s">
        <v>151</v>
      </c>
      <c r="H567" s="330">
        <v>3.803</v>
      </c>
      <c r="L567" s="325"/>
      <c r="M567" s="331"/>
      <c r="N567" s="332"/>
      <c r="O567" s="332"/>
      <c r="P567" s="332"/>
      <c r="Q567" s="332"/>
      <c r="R567" s="332"/>
      <c r="S567" s="332"/>
      <c r="T567" s="333"/>
      <c r="AT567" s="334" t="s">
        <v>148</v>
      </c>
      <c r="AU567" s="334" t="s">
        <v>81</v>
      </c>
      <c r="AV567" s="326" t="s">
        <v>146</v>
      </c>
      <c r="AW567" s="326" t="s">
        <v>34</v>
      </c>
      <c r="AX567" s="326" t="s">
        <v>79</v>
      </c>
      <c r="AY567" s="334" t="s">
        <v>138</v>
      </c>
    </row>
    <row r="568" spans="2:65" s="223" customFormat="1" ht="44.25" customHeight="1">
      <c r="B568" s="224"/>
      <c r="C568" s="305" t="s">
        <v>469</v>
      </c>
      <c r="D568" s="305" t="s">
        <v>141</v>
      </c>
      <c r="E568" s="306" t="s">
        <v>470</v>
      </c>
      <c r="F568" s="307" t="s">
        <v>471</v>
      </c>
      <c r="G568" s="308" t="s">
        <v>144</v>
      </c>
      <c r="H568" s="309">
        <v>2.546</v>
      </c>
      <c r="I568" s="367">
        <v>0</v>
      </c>
      <c r="J568" s="310">
        <f>ROUND(I568*H568,2)</f>
        <v>0</v>
      </c>
      <c r="K568" s="307" t="s">
        <v>145</v>
      </c>
      <c r="L568" s="224"/>
      <c r="M568" s="311" t="s">
        <v>5</v>
      </c>
      <c r="N568" s="312" t="s">
        <v>42</v>
      </c>
      <c r="O568" s="225"/>
      <c r="P568" s="313">
        <f>O568*H568</f>
        <v>0</v>
      </c>
      <c r="Q568" s="313">
        <v>0</v>
      </c>
      <c r="R568" s="313">
        <f>Q568*H568</f>
        <v>0</v>
      </c>
      <c r="S568" s="313">
        <v>0.183</v>
      </c>
      <c r="T568" s="314">
        <f>S568*H568</f>
        <v>0.46591799999999994</v>
      </c>
      <c r="AR568" s="213" t="s">
        <v>146</v>
      </c>
      <c r="AT568" s="213" t="s">
        <v>141</v>
      </c>
      <c r="AU568" s="213" t="s">
        <v>81</v>
      </c>
      <c r="AY568" s="213" t="s">
        <v>138</v>
      </c>
      <c r="BE568" s="315">
        <f>IF(N568="základní",J568,0)</f>
        <v>0</v>
      </c>
      <c r="BF568" s="315">
        <f>IF(N568="snížená",J568,0)</f>
        <v>0</v>
      </c>
      <c r="BG568" s="315">
        <f>IF(N568="zákl. přenesená",J568,0)</f>
        <v>0</v>
      </c>
      <c r="BH568" s="315">
        <f>IF(N568="sníž. přenesená",J568,0)</f>
        <v>0</v>
      </c>
      <c r="BI568" s="315">
        <f>IF(N568="nulová",J568,0)</f>
        <v>0</v>
      </c>
      <c r="BJ568" s="213" t="s">
        <v>79</v>
      </c>
      <c r="BK568" s="315">
        <f>ROUND(I568*H568,2)</f>
        <v>0</v>
      </c>
      <c r="BL568" s="213" t="s">
        <v>146</v>
      </c>
      <c r="BM568" s="213" t="s">
        <v>472</v>
      </c>
    </row>
    <row r="569" spans="2:51" s="339" customFormat="1" ht="13.5">
      <c r="B569" s="338"/>
      <c r="D569" s="318" t="s">
        <v>148</v>
      </c>
      <c r="E569" s="340" t="s">
        <v>5</v>
      </c>
      <c r="F569" s="341" t="s">
        <v>177</v>
      </c>
      <c r="H569" s="342" t="s">
        <v>5</v>
      </c>
      <c r="L569" s="338"/>
      <c r="M569" s="343"/>
      <c r="N569" s="344"/>
      <c r="O569" s="344"/>
      <c r="P569" s="344"/>
      <c r="Q569" s="344"/>
      <c r="R569" s="344"/>
      <c r="S569" s="344"/>
      <c r="T569" s="345"/>
      <c r="AT569" s="342" t="s">
        <v>148</v>
      </c>
      <c r="AU569" s="342" t="s">
        <v>81</v>
      </c>
      <c r="AV569" s="339" t="s">
        <v>79</v>
      </c>
      <c r="AW569" s="339" t="s">
        <v>34</v>
      </c>
      <c r="AX569" s="339" t="s">
        <v>71</v>
      </c>
      <c r="AY569" s="342" t="s">
        <v>138</v>
      </c>
    </row>
    <row r="570" spans="2:51" s="317" customFormat="1" ht="13.5">
      <c r="B570" s="316"/>
      <c r="D570" s="318" t="s">
        <v>148</v>
      </c>
      <c r="E570" s="319" t="s">
        <v>5</v>
      </c>
      <c r="F570" s="320" t="s">
        <v>382</v>
      </c>
      <c r="H570" s="321">
        <v>0.294</v>
      </c>
      <c r="L570" s="316"/>
      <c r="M570" s="322"/>
      <c r="N570" s="323"/>
      <c r="O570" s="323"/>
      <c r="P570" s="323"/>
      <c r="Q570" s="323"/>
      <c r="R570" s="323"/>
      <c r="S570" s="323"/>
      <c r="T570" s="324"/>
      <c r="AT570" s="319" t="s">
        <v>148</v>
      </c>
      <c r="AU570" s="319" t="s">
        <v>81</v>
      </c>
      <c r="AV570" s="317" t="s">
        <v>81</v>
      </c>
      <c r="AW570" s="317" t="s">
        <v>34</v>
      </c>
      <c r="AX570" s="317" t="s">
        <v>71</v>
      </c>
      <c r="AY570" s="319" t="s">
        <v>138</v>
      </c>
    </row>
    <row r="571" spans="2:51" s="339" customFormat="1" ht="13.5">
      <c r="B571" s="338"/>
      <c r="D571" s="318" t="s">
        <v>148</v>
      </c>
      <c r="E571" s="340" t="s">
        <v>5</v>
      </c>
      <c r="F571" s="341" t="s">
        <v>181</v>
      </c>
      <c r="H571" s="342" t="s">
        <v>5</v>
      </c>
      <c r="L571" s="338"/>
      <c r="M571" s="343"/>
      <c r="N571" s="344"/>
      <c r="O571" s="344"/>
      <c r="P571" s="344"/>
      <c r="Q571" s="344"/>
      <c r="R571" s="344"/>
      <c r="S571" s="344"/>
      <c r="T571" s="345"/>
      <c r="AT571" s="342" t="s">
        <v>148</v>
      </c>
      <c r="AU571" s="342" t="s">
        <v>81</v>
      </c>
      <c r="AV571" s="339" t="s">
        <v>79</v>
      </c>
      <c r="AW571" s="339" t="s">
        <v>34</v>
      </c>
      <c r="AX571" s="339" t="s">
        <v>71</v>
      </c>
      <c r="AY571" s="342" t="s">
        <v>138</v>
      </c>
    </row>
    <row r="572" spans="2:51" s="317" customFormat="1" ht="13.5">
      <c r="B572" s="316"/>
      <c r="D572" s="318" t="s">
        <v>148</v>
      </c>
      <c r="E572" s="319" t="s">
        <v>5</v>
      </c>
      <c r="F572" s="320" t="s">
        <v>383</v>
      </c>
      <c r="H572" s="321">
        <v>0.839</v>
      </c>
      <c r="L572" s="316"/>
      <c r="M572" s="322"/>
      <c r="N572" s="323"/>
      <c r="O572" s="323"/>
      <c r="P572" s="323"/>
      <c r="Q572" s="323"/>
      <c r="R572" s="323"/>
      <c r="S572" s="323"/>
      <c r="T572" s="324"/>
      <c r="AT572" s="319" t="s">
        <v>148</v>
      </c>
      <c r="AU572" s="319" t="s">
        <v>81</v>
      </c>
      <c r="AV572" s="317" t="s">
        <v>81</v>
      </c>
      <c r="AW572" s="317" t="s">
        <v>34</v>
      </c>
      <c r="AX572" s="317" t="s">
        <v>71</v>
      </c>
      <c r="AY572" s="319" t="s">
        <v>138</v>
      </c>
    </row>
    <row r="573" spans="2:51" s="339" customFormat="1" ht="13.5">
      <c r="B573" s="338"/>
      <c r="D573" s="318" t="s">
        <v>148</v>
      </c>
      <c r="E573" s="340" t="s">
        <v>5</v>
      </c>
      <c r="F573" s="341" t="s">
        <v>183</v>
      </c>
      <c r="H573" s="342" t="s">
        <v>5</v>
      </c>
      <c r="L573" s="338"/>
      <c r="M573" s="343"/>
      <c r="N573" s="344"/>
      <c r="O573" s="344"/>
      <c r="P573" s="344"/>
      <c r="Q573" s="344"/>
      <c r="R573" s="344"/>
      <c r="S573" s="344"/>
      <c r="T573" s="345"/>
      <c r="AT573" s="342" t="s">
        <v>148</v>
      </c>
      <c r="AU573" s="342" t="s">
        <v>81</v>
      </c>
      <c r="AV573" s="339" t="s">
        <v>79</v>
      </c>
      <c r="AW573" s="339" t="s">
        <v>34</v>
      </c>
      <c r="AX573" s="339" t="s">
        <v>71</v>
      </c>
      <c r="AY573" s="342" t="s">
        <v>138</v>
      </c>
    </row>
    <row r="574" spans="2:51" s="317" customFormat="1" ht="13.5">
      <c r="B574" s="316"/>
      <c r="D574" s="318" t="s">
        <v>148</v>
      </c>
      <c r="E574" s="319" t="s">
        <v>5</v>
      </c>
      <c r="F574" s="320" t="s">
        <v>384</v>
      </c>
      <c r="H574" s="321">
        <v>0.858</v>
      </c>
      <c r="L574" s="316"/>
      <c r="M574" s="322"/>
      <c r="N574" s="323"/>
      <c r="O574" s="323"/>
      <c r="P574" s="323"/>
      <c r="Q574" s="323"/>
      <c r="R574" s="323"/>
      <c r="S574" s="323"/>
      <c r="T574" s="324"/>
      <c r="AT574" s="319" t="s">
        <v>148</v>
      </c>
      <c r="AU574" s="319" t="s">
        <v>81</v>
      </c>
      <c r="AV574" s="317" t="s">
        <v>81</v>
      </c>
      <c r="AW574" s="317" t="s">
        <v>34</v>
      </c>
      <c r="AX574" s="317" t="s">
        <v>71</v>
      </c>
      <c r="AY574" s="319" t="s">
        <v>138</v>
      </c>
    </row>
    <row r="575" spans="2:51" s="339" customFormat="1" ht="13.5">
      <c r="B575" s="338"/>
      <c r="D575" s="318" t="s">
        <v>148</v>
      </c>
      <c r="E575" s="340" t="s">
        <v>5</v>
      </c>
      <c r="F575" s="341" t="s">
        <v>186</v>
      </c>
      <c r="H575" s="342" t="s">
        <v>5</v>
      </c>
      <c r="L575" s="338"/>
      <c r="M575" s="343"/>
      <c r="N575" s="344"/>
      <c r="O575" s="344"/>
      <c r="P575" s="344"/>
      <c r="Q575" s="344"/>
      <c r="R575" s="344"/>
      <c r="S575" s="344"/>
      <c r="T575" s="345"/>
      <c r="AT575" s="342" t="s">
        <v>148</v>
      </c>
      <c r="AU575" s="342" t="s">
        <v>81</v>
      </c>
      <c r="AV575" s="339" t="s">
        <v>79</v>
      </c>
      <c r="AW575" s="339" t="s">
        <v>34</v>
      </c>
      <c r="AX575" s="339" t="s">
        <v>71</v>
      </c>
      <c r="AY575" s="342" t="s">
        <v>138</v>
      </c>
    </row>
    <row r="576" spans="2:51" s="317" customFormat="1" ht="13.5">
      <c r="B576" s="316"/>
      <c r="D576" s="318" t="s">
        <v>148</v>
      </c>
      <c r="E576" s="319" t="s">
        <v>5</v>
      </c>
      <c r="F576" s="320" t="s">
        <v>385</v>
      </c>
      <c r="H576" s="321">
        <v>0.25</v>
      </c>
      <c r="L576" s="316"/>
      <c r="M576" s="322"/>
      <c r="N576" s="323"/>
      <c r="O576" s="323"/>
      <c r="P576" s="323"/>
      <c r="Q576" s="323"/>
      <c r="R576" s="323"/>
      <c r="S576" s="323"/>
      <c r="T576" s="324"/>
      <c r="AT576" s="319" t="s">
        <v>148</v>
      </c>
      <c r="AU576" s="319" t="s">
        <v>81</v>
      </c>
      <c r="AV576" s="317" t="s">
        <v>81</v>
      </c>
      <c r="AW576" s="317" t="s">
        <v>34</v>
      </c>
      <c r="AX576" s="317" t="s">
        <v>71</v>
      </c>
      <c r="AY576" s="319" t="s">
        <v>138</v>
      </c>
    </row>
    <row r="577" spans="2:51" s="317" customFormat="1" ht="13.5">
      <c r="B577" s="316"/>
      <c r="D577" s="318" t="s">
        <v>148</v>
      </c>
      <c r="E577" s="319" t="s">
        <v>5</v>
      </c>
      <c r="F577" s="320" t="s">
        <v>386</v>
      </c>
      <c r="H577" s="321">
        <v>0.136</v>
      </c>
      <c r="L577" s="316"/>
      <c r="M577" s="322"/>
      <c r="N577" s="323"/>
      <c r="O577" s="323"/>
      <c r="P577" s="323"/>
      <c r="Q577" s="323"/>
      <c r="R577" s="323"/>
      <c r="S577" s="323"/>
      <c r="T577" s="324"/>
      <c r="AT577" s="319" t="s">
        <v>148</v>
      </c>
      <c r="AU577" s="319" t="s">
        <v>81</v>
      </c>
      <c r="AV577" s="317" t="s">
        <v>81</v>
      </c>
      <c r="AW577" s="317" t="s">
        <v>34</v>
      </c>
      <c r="AX577" s="317" t="s">
        <v>71</v>
      </c>
      <c r="AY577" s="319" t="s">
        <v>138</v>
      </c>
    </row>
    <row r="578" spans="2:51" s="339" customFormat="1" ht="13.5">
      <c r="B578" s="338"/>
      <c r="D578" s="318" t="s">
        <v>148</v>
      </c>
      <c r="E578" s="340" t="s">
        <v>5</v>
      </c>
      <c r="F578" s="341" t="s">
        <v>162</v>
      </c>
      <c r="H578" s="342" t="s">
        <v>5</v>
      </c>
      <c r="L578" s="338"/>
      <c r="M578" s="343"/>
      <c r="N578" s="344"/>
      <c r="O578" s="344"/>
      <c r="P578" s="344"/>
      <c r="Q578" s="344"/>
      <c r="R578" s="344"/>
      <c r="S578" s="344"/>
      <c r="T578" s="345"/>
      <c r="AT578" s="342" t="s">
        <v>148</v>
      </c>
      <c r="AU578" s="342" t="s">
        <v>81</v>
      </c>
      <c r="AV578" s="339" t="s">
        <v>79</v>
      </c>
      <c r="AW578" s="339" t="s">
        <v>34</v>
      </c>
      <c r="AX578" s="339" t="s">
        <v>71</v>
      </c>
      <c r="AY578" s="342" t="s">
        <v>138</v>
      </c>
    </row>
    <row r="579" spans="2:51" s="317" customFormat="1" ht="13.5">
      <c r="B579" s="316"/>
      <c r="D579" s="318" t="s">
        <v>148</v>
      </c>
      <c r="E579" s="319" t="s">
        <v>5</v>
      </c>
      <c r="F579" s="320" t="s">
        <v>387</v>
      </c>
      <c r="H579" s="321">
        <v>0.169</v>
      </c>
      <c r="L579" s="316"/>
      <c r="M579" s="322"/>
      <c r="N579" s="323"/>
      <c r="O579" s="323"/>
      <c r="P579" s="323"/>
      <c r="Q579" s="323"/>
      <c r="R579" s="323"/>
      <c r="S579" s="323"/>
      <c r="T579" s="324"/>
      <c r="AT579" s="319" t="s">
        <v>148</v>
      </c>
      <c r="AU579" s="319" t="s">
        <v>81</v>
      </c>
      <c r="AV579" s="317" t="s">
        <v>81</v>
      </c>
      <c r="AW579" s="317" t="s">
        <v>34</v>
      </c>
      <c r="AX579" s="317" t="s">
        <v>71</v>
      </c>
      <c r="AY579" s="319" t="s">
        <v>138</v>
      </c>
    </row>
    <row r="580" spans="2:51" s="326" customFormat="1" ht="13.5">
      <c r="B580" s="325"/>
      <c r="D580" s="327" t="s">
        <v>148</v>
      </c>
      <c r="E580" s="328" t="s">
        <v>5</v>
      </c>
      <c r="F580" s="329" t="s">
        <v>151</v>
      </c>
      <c r="H580" s="330">
        <v>2.546</v>
      </c>
      <c r="L580" s="325"/>
      <c r="M580" s="331"/>
      <c r="N580" s="332"/>
      <c r="O580" s="332"/>
      <c r="P580" s="332"/>
      <c r="Q580" s="332"/>
      <c r="R580" s="332"/>
      <c r="S580" s="332"/>
      <c r="T580" s="333"/>
      <c r="AT580" s="334" t="s">
        <v>148</v>
      </c>
      <c r="AU580" s="334" t="s">
        <v>81</v>
      </c>
      <c r="AV580" s="326" t="s">
        <v>146</v>
      </c>
      <c r="AW580" s="326" t="s">
        <v>34</v>
      </c>
      <c r="AX580" s="326" t="s">
        <v>79</v>
      </c>
      <c r="AY580" s="334" t="s">
        <v>138</v>
      </c>
    </row>
    <row r="581" spans="2:65" s="223" customFormat="1" ht="31.5" customHeight="1">
      <c r="B581" s="224"/>
      <c r="C581" s="305" t="s">
        <v>473</v>
      </c>
      <c r="D581" s="305" t="s">
        <v>141</v>
      </c>
      <c r="E581" s="306" t="s">
        <v>474</v>
      </c>
      <c r="F581" s="307" t="s">
        <v>475</v>
      </c>
      <c r="G581" s="308" t="s">
        <v>144</v>
      </c>
      <c r="H581" s="309">
        <v>5.109</v>
      </c>
      <c r="I581" s="367">
        <v>0</v>
      </c>
      <c r="J581" s="310">
        <f>ROUND(I581*H581,2)</f>
        <v>0</v>
      </c>
      <c r="K581" s="307" t="s">
        <v>145</v>
      </c>
      <c r="L581" s="224"/>
      <c r="M581" s="311" t="s">
        <v>5</v>
      </c>
      <c r="N581" s="312" t="s">
        <v>42</v>
      </c>
      <c r="O581" s="225"/>
      <c r="P581" s="313">
        <f>O581*H581</f>
        <v>0</v>
      </c>
      <c r="Q581" s="313">
        <v>0</v>
      </c>
      <c r="R581" s="313">
        <f>Q581*H581</f>
        <v>0</v>
      </c>
      <c r="S581" s="313">
        <v>0.076</v>
      </c>
      <c r="T581" s="314">
        <f>S581*H581</f>
        <v>0.38828399999999996</v>
      </c>
      <c r="AR581" s="213" t="s">
        <v>146</v>
      </c>
      <c r="AT581" s="213" t="s">
        <v>141</v>
      </c>
      <c r="AU581" s="213" t="s">
        <v>81</v>
      </c>
      <c r="AY581" s="213" t="s">
        <v>138</v>
      </c>
      <c r="BE581" s="315">
        <f>IF(N581="základní",J581,0)</f>
        <v>0</v>
      </c>
      <c r="BF581" s="315">
        <f>IF(N581="snížená",J581,0)</f>
        <v>0</v>
      </c>
      <c r="BG581" s="315">
        <f>IF(N581="zákl. přenesená",J581,0)</f>
        <v>0</v>
      </c>
      <c r="BH581" s="315">
        <f>IF(N581="sníž. přenesená",J581,0)</f>
        <v>0</v>
      </c>
      <c r="BI581" s="315">
        <f>IF(N581="nulová",J581,0)</f>
        <v>0</v>
      </c>
      <c r="BJ581" s="213" t="s">
        <v>79</v>
      </c>
      <c r="BK581" s="315">
        <f>ROUND(I581*H581,2)</f>
        <v>0</v>
      </c>
      <c r="BL581" s="213" t="s">
        <v>146</v>
      </c>
      <c r="BM581" s="213" t="s">
        <v>476</v>
      </c>
    </row>
    <row r="582" spans="2:51" s="339" customFormat="1" ht="13.5">
      <c r="B582" s="338"/>
      <c r="D582" s="318" t="s">
        <v>148</v>
      </c>
      <c r="E582" s="340" t="s">
        <v>5</v>
      </c>
      <c r="F582" s="341" t="s">
        <v>177</v>
      </c>
      <c r="H582" s="342" t="s">
        <v>5</v>
      </c>
      <c r="L582" s="338"/>
      <c r="M582" s="343"/>
      <c r="N582" s="344"/>
      <c r="O582" s="344"/>
      <c r="P582" s="344"/>
      <c r="Q582" s="344"/>
      <c r="R582" s="344"/>
      <c r="S582" s="344"/>
      <c r="T582" s="345"/>
      <c r="AT582" s="342" t="s">
        <v>148</v>
      </c>
      <c r="AU582" s="342" t="s">
        <v>81</v>
      </c>
      <c r="AV582" s="339" t="s">
        <v>79</v>
      </c>
      <c r="AW582" s="339" t="s">
        <v>34</v>
      </c>
      <c r="AX582" s="339" t="s">
        <v>71</v>
      </c>
      <c r="AY582" s="342" t="s">
        <v>138</v>
      </c>
    </row>
    <row r="583" spans="2:51" s="317" customFormat="1" ht="13.5">
      <c r="B583" s="316"/>
      <c r="D583" s="318" t="s">
        <v>148</v>
      </c>
      <c r="E583" s="319" t="s">
        <v>5</v>
      </c>
      <c r="F583" s="320" t="s">
        <v>477</v>
      </c>
      <c r="H583" s="321">
        <v>1.576</v>
      </c>
      <c r="L583" s="316"/>
      <c r="M583" s="322"/>
      <c r="N583" s="323"/>
      <c r="O583" s="323"/>
      <c r="P583" s="323"/>
      <c r="Q583" s="323"/>
      <c r="R583" s="323"/>
      <c r="S583" s="323"/>
      <c r="T583" s="324"/>
      <c r="AT583" s="319" t="s">
        <v>148</v>
      </c>
      <c r="AU583" s="319" t="s">
        <v>81</v>
      </c>
      <c r="AV583" s="317" t="s">
        <v>81</v>
      </c>
      <c r="AW583" s="317" t="s">
        <v>34</v>
      </c>
      <c r="AX583" s="317" t="s">
        <v>71</v>
      </c>
      <c r="AY583" s="319" t="s">
        <v>138</v>
      </c>
    </row>
    <row r="584" spans="2:51" s="339" customFormat="1" ht="13.5">
      <c r="B584" s="338"/>
      <c r="D584" s="318" t="s">
        <v>148</v>
      </c>
      <c r="E584" s="340" t="s">
        <v>5</v>
      </c>
      <c r="F584" s="341" t="s">
        <v>181</v>
      </c>
      <c r="H584" s="342" t="s">
        <v>5</v>
      </c>
      <c r="L584" s="338"/>
      <c r="M584" s="343"/>
      <c r="N584" s="344"/>
      <c r="O584" s="344"/>
      <c r="P584" s="344"/>
      <c r="Q584" s="344"/>
      <c r="R584" s="344"/>
      <c r="S584" s="344"/>
      <c r="T584" s="345"/>
      <c r="AT584" s="342" t="s">
        <v>148</v>
      </c>
      <c r="AU584" s="342" t="s">
        <v>81</v>
      </c>
      <c r="AV584" s="339" t="s">
        <v>79</v>
      </c>
      <c r="AW584" s="339" t="s">
        <v>34</v>
      </c>
      <c r="AX584" s="339" t="s">
        <v>71</v>
      </c>
      <c r="AY584" s="342" t="s">
        <v>138</v>
      </c>
    </row>
    <row r="585" spans="2:51" s="317" customFormat="1" ht="13.5">
      <c r="B585" s="316"/>
      <c r="D585" s="318" t="s">
        <v>148</v>
      </c>
      <c r="E585" s="319" t="s">
        <v>5</v>
      </c>
      <c r="F585" s="320" t="s">
        <v>155</v>
      </c>
      <c r="H585" s="321">
        <v>1.957</v>
      </c>
      <c r="L585" s="316"/>
      <c r="M585" s="322"/>
      <c r="N585" s="323"/>
      <c r="O585" s="323"/>
      <c r="P585" s="323"/>
      <c r="Q585" s="323"/>
      <c r="R585" s="323"/>
      <c r="S585" s="323"/>
      <c r="T585" s="324"/>
      <c r="AT585" s="319" t="s">
        <v>148</v>
      </c>
      <c r="AU585" s="319" t="s">
        <v>81</v>
      </c>
      <c r="AV585" s="317" t="s">
        <v>81</v>
      </c>
      <c r="AW585" s="317" t="s">
        <v>34</v>
      </c>
      <c r="AX585" s="317" t="s">
        <v>71</v>
      </c>
      <c r="AY585" s="319" t="s">
        <v>138</v>
      </c>
    </row>
    <row r="586" spans="2:51" s="339" customFormat="1" ht="13.5">
      <c r="B586" s="338"/>
      <c r="D586" s="318" t="s">
        <v>148</v>
      </c>
      <c r="E586" s="340" t="s">
        <v>5</v>
      </c>
      <c r="F586" s="341" t="s">
        <v>186</v>
      </c>
      <c r="H586" s="342" t="s">
        <v>5</v>
      </c>
      <c r="L586" s="338"/>
      <c r="M586" s="343"/>
      <c r="N586" s="344"/>
      <c r="O586" s="344"/>
      <c r="P586" s="344"/>
      <c r="Q586" s="344"/>
      <c r="R586" s="344"/>
      <c r="S586" s="344"/>
      <c r="T586" s="345"/>
      <c r="AT586" s="342" t="s">
        <v>148</v>
      </c>
      <c r="AU586" s="342" t="s">
        <v>81</v>
      </c>
      <c r="AV586" s="339" t="s">
        <v>79</v>
      </c>
      <c r="AW586" s="339" t="s">
        <v>34</v>
      </c>
      <c r="AX586" s="339" t="s">
        <v>71</v>
      </c>
      <c r="AY586" s="342" t="s">
        <v>138</v>
      </c>
    </row>
    <row r="587" spans="2:51" s="317" customFormat="1" ht="13.5">
      <c r="B587" s="316"/>
      <c r="D587" s="318" t="s">
        <v>148</v>
      </c>
      <c r="E587" s="319" t="s">
        <v>5</v>
      </c>
      <c r="F587" s="320" t="s">
        <v>477</v>
      </c>
      <c r="H587" s="321">
        <v>1.576</v>
      </c>
      <c r="L587" s="316"/>
      <c r="M587" s="322"/>
      <c r="N587" s="323"/>
      <c r="O587" s="323"/>
      <c r="P587" s="323"/>
      <c r="Q587" s="323"/>
      <c r="R587" s="323"/>
      <c r="S587" s="323"/>
      <c r="T587" s="324"/>
      <c r="AT587" s="319" t="s">
        <v>148</v>
      </c>
      <c r="AU587" s="319" t="s">
        <v>81</v>
      </c>
      <c r="AV587" s="317" t="s">
        <v>81</v>
      </c>
      <c r="AW587" s="317" t="s">
        <v>34</v>
      </c>
      <c r="AX587" s="317" t="s">
        <v>71</v>
      </c>
      <c r="AY587" s="319" t="s">
        <v>138</v>
      </c>
    </row>
    <row r="588" spans="2:51" s="326" customFormat="1" ht="13.5">
      <c r="B588" s="325"/>
      <c r="D588" s="327" t="s">
        <v>148</v>
      </c>
      <c r="E588" s="328" t="s">
        <v>5</v>
      </c>
      <c r="F588" s="329" t="s">
        <v>151</v>
      </c>
      <c r="H588" s="330">
        <v>5.109</v>
      </c>
      <c r="L588" s="325"/>
      <c r="M588" s="331"/>
      <c r="N588" s="332"/>
      <c r="O588" s="332"/>
      <c r="P588" s="332"/>
      <c r="Q588" s="332"/>
      <c r="R588" s="332"/>
      <c r="S588" s="332"/>
      <c r="T588" s="333"/>
      <c r="AT588" s="334" t="s">
        <v>148</v>
      </c>
      <c r="AU588" s="334" t="s">
        <v>81</v>
      </c>
      <c r="AV588" s="326" t="s">
        <v>146</v>
      </c>
      <c r="AW588" s="326" t="s">
        <v>34</v>
      </c>
      <c r="AX588" s="326" t="s">
        <v>79</v>
      </c>
      <c r="AY588" s="334" t="s">
        <v>138</v>
      </c>
    </row>
    <row r="589" spans="2:65" s="223" customFormat="1" ht="44.25" customHeight="1">
      <c r="B589" s="224"/>
      <c r="C589" s="305" t="s">
        <v>478</v>
      </c>
      <c r="D589" s="305" t="s">
        <v>141</v>
      </c>
      <c r="E589" s="306" t="s">
        <v>479</v>
      </c>
      <c r="F589" s="307" t="s">
        <v>480</v>
      </c>
      <c r="G589" s="308" t="s">
        <v>281</v>
      </c>
      <c r="H589" s="309">
        <v>5</v>
      </c>
      <c r="I589" s="367">
        <v>0</v>
      </c>
      <c r="J589" s="310">
        <f>ROUND(I589*H589,2)</f>
        <v>0</v>
      </c>
      <c r="K589" s="307" t="s">
        <v>145</v>
      </c>
      <c r="L589" s="224"/>
      <c r="M589" s="311" t="s">
        <v>5</v>
      </c>
      <c r="N589" s="312" t="s">
        <v>42</v>
      </c>
      <c r="O589" s="225"/>
      <c r="P589" s="313">
        <f>O589*H589</f>
        <v>0</v>
      </c>
      <c r="Q589" s="313">
        <v>0</v>
      </c>
      <c r="R589" s="313">
        <f>Q589*H589</f>
        <v>0</v>
      </c>
      <c r="S589" s="313">
        <v>0.001</v>
      </c>
      <c r="T589" s="314">
        <f>S589*H589</f>
        <v>0.005</v>
      </c>
      <c r="AR589" s="213" t="s">
        <v>146</v>
      </c>
      <c r="AT589" s="213" t="s">
        <v>141</v>
      </c>
      <c r="AU589" s="213" t="s">
        <v>81</v>
      </c>
      <c r="AY589" s="213" t="s">
        <v>138</v>
      </c>
      <c r="BE589" s="315">
        <f>IF(N589="základní",J589,0)</f>
        <v>0</v>
      </c>
      <c r="BF589" s="315">
        <f>IF(N589="snížená",J589,0)</f>
        <v>0</v>
      </c>
      <c r="BG589" s="315">
        <f>IF(N589="zákl. přenesená",J589,0)</f>
        <v>0</v>
      </c>
      <c r="BH589" s="315">
        <f>IF(N589="sníž. přenesená",J589,0)</f>
        <v>0</v>
      </c>
      <c r="BI589" s="315">
        <f>IF(N589="nulová",J589,0)</f>
        <v>0</v>
      </c>
      <c r="BJ589" s="213" t="s">
        <v>79</v>
      </c>
      <c r="BK589" s="315">
        <f>ROUND(I589*H589,2)</f>
        <v>0</v>
      </c>
      <c r="BL589" s="213" t="s">
        <v>146</v>
      </c>
      <c r="BM589" s="213" t="s">
        <v>481</v>
      </c>
    </row>
    <row r="590" spans="2:65" s="223" customFormat="1" ht="44.25" customHeight="1">
      <c r="B590" s="224"/>
      <c r="C590" s="305" t="s">
        <v>482</v>
      </c>
      <c r="D590" s="305" t="s">
        <v>141</v>
      </c>
      <c r="E590" s="306" t="s">
        <v>483</v>
      </c>
      <c r="F590" s="307" t="s">
        <v>484</v>
      </c>
      <c r="G590" s="308" t="s">
        <v>281</v>
      </c>
      <c r="H590" s="309">
        <v>5</v>
      </c>
      <c r="I590" s="367">
        <v>0</v>
      </c>
      <c r="J590" s="310">
        <f>ROUND(I590*H590,2)</f>
        <v>0</v>
      </c>
      <c r="K590" s="307" t="s">
        <v>145</v>
      </c>
      <c r="L590" s="224"/>
      <c r="M590" s="311" t="s">
        <v>5</v>
      </c>
      <c r="N590" s="312" t="s">
        <v>42</v>
      </c>
      <c r="O590" s="225"/>
      <c r="P590" s="313">
        <f>O590*H590</f>
        <v>0</v>
      </c>
      <c r="Q590" s="313">
        <v>0</v>
      </c>
      <c r="R590" s="313">
        <f>Q590*H590</f>
        <v>0</v>
      </c>
      <c r="S590" s="313">
        <v>0.001</v>
      </c>
      <c r="T590" s="314">
        <f>S590*H590</f>
        <v>0.005</v>
      </c>
      <c r="AR590" s="213" t="s">
        <v>146</v>
      </c>
      <c r="AT590" s="213" t="s">
        <v>141</v>
      </c>
      <c r="AU590" s="213" t="s">
        <v>81</v>
      </c>
      <c r="AY590" s="213" t="s">
        <v>138</v>
      </c>
      <c r="BE590" s="315">
        <f>IF(N590="základní",J590,0)</f>
        <v>0</v>
      </c>
      <c r="BF590" s="315">
        <f>IF(N590="snížená",J590,0)</f>
        <v>0</v>
      </c>
      <c r="BG590" s="315">
        <f>IF(N590="zákl. přenesená",J590,0)</f>
        <v>0</v>
      </c>
      <c r="BH590" s="315">
        <f>IF(N590="sníž. přenesená",J590,0)</f>
        <v>0</v>
      </c>
      <c r="BI590" s="315">
        <f>IF(N590="nulová",J590,0)</f>
        <v>0</v>
      </c>
      <c r="BJ590" s="213" t="s">
        <v>79</v>
      </c>
      <c r="BK590" s="315">
        <f>ROUND(I590*H590,2)</f>
        <v>0</v>
      </c>
      <c r="BL590" s="213" t="s">
        <v>146</v>
      </c>
      <c r="BM590" s="213" t="s">
        <v>485</v>
      </c>
    </row>
    <row r="591" spans="2:65" s="223" customFormat="1" ht="44.25" customHeight="1">
      <c r="B591" s="224"/>
      <c r="C591" s="305" t="s">
        <v>486</v>
      </c>
      <c r="D591" s="305" t="s">
        <v>141</v>
      </c>
      <c r="E591" s="306" t="s">
        <v>487</v>
      </c>
      <c r="F591" s="307" t="s">
        <v>488</v>
      </c>
      <c r="G591" s="308" t="s">
        <v>281</v>
      </c>
      <c r="H591" s="309">
        <v>5</v>
      </c>
      <c r="I591" s="367">
        <v>0</v>
      </c>
      <c r="J591" s="310">
        <f>ROUND(I591*H591,2)</f>
        <v>0</v>
      </c>
      <c r="K591" s="307" t="s">
        <v>145</v>
      </c>
      <c r="L591" s="224"/>
      <c r="M591" s="311" t="s">
        <v>5</v>
      </c>
      <c r="N591" s="312" t="s">
        <v>42</v>
      </c>
      <c r="O591" s="225"/>
      <c r="P591" s="313">
        <f>O591*H591</f>
        <v>0</v>
      </c>
      <c r="Q591" s="313">
        <v>0</v>
      </c>
      <c r="R591" s="313">
        <f>Q591*H591</f>
        <v>0</v>
      </c>
      <c r="S591" s="313">
        <v>0.002</v>
      </c>
      <c r="T591" s="314">
        <f>S591*H591</f>
        <v>0.01</v>
      </c>
      <c r="AR591" s="213" t="s">
        <v>146</v>
      </c>
      <c r="AT591" s="213" t="s">
        <v>141</v>
      </c>
      <c r="AU591" s="213" t="s">
        <v>81</v>
      </c>
      <c r="AY591" s="213" t="s">
        <v>138</v>
      </c>
      <c r="BE591" s="315">
        <f>IF(N591="základní",J591,0)</f>
        <v>0</v>
      </c>
      <c r="BF591" s="315">
        <f>IF(N591="snížená",J591,0)</f>
        <v>0</v>
      </c>
      <c r="BG591" s="315">
        <f>IF(N591="zákl. přenesená",J591,0)</f>
        <v>0</v>
      </c>
      <c r="BH591" s="315">
        <f>IF(N591="sníž. přenesená",J591,0)</f>
        <v>0</v>
      </c>
      <c r="BI591" s="315">
        <f>IF(N591="nulová",J591,0)</f>
        <v>0</v>
      </c>
      <c r="BJ591" s="213" t="s">
        <v>79</v>
      </c>
      <c r="BK591" s="315">
        <f>ROUND(I591*H591,2)</f>
        <v>0</v>
      </c>
      <c r="BL591" s="213" t="s">
        <v>146</v>
      </c>
      <c r="BM591" s="213" t="s">
        <v>489</v>
      </c>
    </row>
    <row r="592" spans="2:65" s="223" customFormat="1" ht="31.5" customHeight="1">
      <c r="B592" s="224"/>
      <c r="C592" s="305" t="s">
        <v>490</v>
      </c>
      <c r="D592" s="305" t="s">
        <v>141</v>
      </c>
      <c r="E592" s="306" t="s">
        <v>491</v>
      </c>
      <c r="F592" s="307" t="s">
        <v>492</v>
      </c>
      <c r="G592" s="308" t="s">
        <v>399</v>
      </c>
      <c r="H592" s="309">
        <v>0.275</v>
      </c>
      <c r="I592" s="367">
        <v>0</v>
      </c>
      <c r="J592" s="310">
        <f>ROUND(I592*H592,2)</f>
        <v>0</v>
      </c>
      <c r="K592" s="307" t="s">
        <v>145</v>
      </c>
      <c r="L592" s="224"/>
      <c r="M592" s="311" t="s">
        <v>5</v>
      </c>
      <c r="N592" s="312" t="s">
        <v>42</v>
      </c>
      <c r="O592" s="225"/>
      <c r="P592" s="313">
        <f>O592*H592</f>
        <v>0</v>
      </c>
      <c r="Q592" s="313">
        <v>0</v>
      </c>
      <c r="R592" s="313">
        <f>Q592*H592</f>
        <v>0</v>
      </c>
      <c r="S592" s="313">
        <v>1.8</v>
      </c>
      <c r="T592" s="314">
        <f>S592*H592</f>
        <v>0.49500000000000005</v>
      </c>
      <c r="AR592" s="213" t="s">
        <v>146</v>
      </c>
      <c r="AT592" s="213" t="s">
        <v>141</v>
      </c>
      <c r="AU592" s="213" t="s">
        <v>81</v>
      </c>
      <c r="AY592" s="213" t="s">
        <v>138</v>
      </c>
      <c r="BE592" s="315">
        <f>IF(N592="základní",J592,0)</f>
        <v>0</v>
      </c>
      <c r="BF592" s="315">
        <f>IF(N592="snížená",J592,0)</f>
        <v>0</v>
      </c>
      <c r="BG592" s="315">
        <f>IF(N592="zákl. přenesená",J592,0)</f>
        <v>0</v>
      </c>
      <c r="BH592" s="315">
        <f>IF(N592="sníž. přenesená",J592,0)</f>
        <v>0</v>
      </c>
      <c r="BI592" s="315">
        <f>IF(N592="nulová",J592,0)</f>
        <v>0</v>
      </c>
      <c r="BJ592" s="213" t="s">
        <v>79</v>
      </c>
      <c r="BK592" s="315">
        <f>ROUND(I592*H592,2)</f>
        <v>0</v>
      </c>
      <c r="BL592" s="213" t="s">
        <v>146</v>
      </c>
      <c r="BM592" s="213" t="s">
        <v>493</v>
      </c>
    </row>
    <row r="593" spans="2:51" s="339" customFormat="1" ht="13.5">
      <c r="B593" s="338"/>
      <c r="D593" s="318" t="s">
        <v>148</v>
      </c>
      <c r="E593" s="340" t="s">
        <v>5</v>
      </c>
      <c r="F593" s="341" t="s">
        <v>177</v>
      </c>
      <c r="H593" s="342" t="s">
        <v>5</v>
      </c>
      <c r="L593" s="338"/>
      <c r="M593" s="343"/>
      <c r="N593" s="344"/>
      <c r="O593" s="344"/>
      <c r="P593" s="344"/>
      <c r="Q593" s="344"/>
      <c r="R593" s="344"/>
      <c r="S593" s="344"/>
      <c r="T593" s="345"/>
      <c r="AT593" s="342" t="s">
        <v>148</v>
      </c>
      <c r="AU593" s="342" t="s">
        <v>81</v>
      </c>
      <c r="AV593" s="339" t="s">
        <v>79</v>
      </c>
      <c r="AW593" s="339" t="s">
        <v>34</v>
      </c>
      <c r="AX593" s="339" t="s">
        <v>71</v>
      </c>
      <c r="AY593" s="342" t="s">
        <v>138</v>
      </c>
    </row>
    <row r="594" spans="2:51" s="317" customFormat="1" ht="13.5">
      <c r="B594" s="316"/>
      <c r="D594" s="318" t="s">
        <v>148</v>
      </c>
      <c r="E594" s="319" t="s">
        <v>5</v>
      </c>
      <c r="F594" s="320" t="s">
        <v>494</v>
      </c>
      <c r="H594" s="321">
        <v>0.061</v>
      </c>
      <c r="L594" s="316"/>
      <c r="M594" s="322"/>
      <c r="N594" s="323"/>
      <c r="O594" s="323"/>
      <c r="P594" s="323"/>
      <c r="Q594" s="323"/>
      <c r="R594" s="323"/>
      <c r="S594" s="323"/>
      <c r="T594" s="324"/>
      <c r="AT594" s="319" t="s">
        <v>148</v>
      </c>
      <c r="AU594" s="319" t="s">
        <v>81</v>
      </c>
      <c r="AV594" s="317" t="s">
        <v>81</v>
      </c>
      <c r="AW594" s="317" t="s">
        <v>34</v>
      </c>
      <c r="AX594" s="317" t="s">
        <v>71</v>
      </c>
      <c r="AY594" s="319" t="s">
        <v>138</v>
      </c>
    </row>
    <row r="595" spans="2:51" s="339" customFormat="1" ht="13.5">
      <c r="B595" s="338"/>
      <c r="D595" s="318" t="s">
        <v>148</v>
      </c>
      <c r="E595" s="340" t="s">
        <v>5</v>
      </c>
      <c r="F595" s="341" t="s">
        <v>181</v>
      </c>
      <c r="H595" s="342" t="s">
        <v>5</v>
      </c>
      <c r="L595" s="338"/>
      <c r="M595" s="343"/>
      <c r="N595" s="344"/>
      <c r="O595" s="344"/>
      <c r="P595" s="344"/>
      <c r="Q595" s="344"/>
      <c r="R595" s="344"/>
      <c r="S595" s="344"/>
      <c r="T595" s="345"/>
      <c r="AT595" s="342" t="s">
        <v>148</v>
      </c>
      <c r="AU595" s="342" t="s">
        <v>81</v>
      </c>
      <c r="AV595" s="339" t="s">
        <v>79</v>
      </c>
      <c r="AW595" s="339" t="s">
        <v>34</v>
      </c>
      <c r="AX595" s="339" t="s">
        <v>71</v>
      </c>
      <c r="AY595" s="342" t="s">
        <v>138</v>
      </c>
    </row>
    <row r="596" spans="2:51" s="317" customFormat="1" ht="13.5">
      <c r="B596" s="316"/>
      <c r="D596" s="318" t="s">
        <v>148</v>
      </c>
      <c r="E596" s="319" t="s">
        <v>5</v>
      </c>
      <c r="F596" s="320" t="s">
        <v>495</v>
      </c>
      <c r="H596" s="321">
        <v>0.049</v>
      </c>
      <c r="L596" s="316"/>
      <c r="M596" s="322"/>
      <c r="N596" s="323"/>
      <c r="O596" s="323"/>
      <c r="P596" s="323"/>
      <c r="Q596" s="323"/>
      <c r="R596" s="323"/>
      <c r="S596" s="323"/>
      <c r="T596" s="324"/>
      <c r="AT596" s="319" t="s">
        <v>148</v>
      </c>
      <c r="AU596" s="319" t="s">
        <v>81</v>
      </c>
      <c r="AV596" s="317" t="s">
        <v>81</v>
      </c>
      <c r="AW596" s="317" t="s">
        <v>34</v>
      </c>
      <c r="AX596" s="317" t="s">
        <v>71</v>
      </c>
      <c r="AY596" s="319" t="s">
        <v>138</v>
      </c>
    </row>
    <row r="597" spans="2:51" s="339" customFormat="1" ht="13.5">
      <c r="B597" s="338"/>
      <c r="D597" s="318" t="s">
        <v>148</v>
      </c>
      <c r="E597" s="340" t="s">
        <v>5</v>
      </c>
      <c r="F597" s="341" t="s">
        <v>183</v>
      </c>
      <c r="H597" s="342" t="s">
        <v>5</v>
      </c>
      <c r="L597" s="338"/>
      <c r="M597" s="343"/>
      <c r="N597" s="344"/>
      <c r="O597" s="344"/>
      <c r="P597" s="344"/>
      <c r="Q597" s="344"/>
      <c r="R597" s="344"/>
      <c r="S597" s="344"/>
      <c r="T597" s="345"/>
      <c r="AT597" s="342" t="s">
        <v>148</v>
      </c>
      <c r="AU597" s="342" t="s">
        <v>81</v>
      </c>
      <c r="AV597" s="339" t="s">
        <v>79</v>
      </c>
      <c r="AW597" s="339" t="s">
        <v>34</v>
      </c>
      <c r="AX597" s="339" t="s">
        <v>71</v>
      </c>
      <c r="AY597" s="342" t="s">
        <v>138</v>
      </c>
    </row>
    <row r="598" spans="2:51" s="317" customFormat="1" ht="13.5">
      <c r="B598" s="316"/>
      <c r="D598" s="318" t="s">
        <v>148</v>
      </c>
      <c r="E598" s="319" t="s">
        <v>5</v>
      </c>
      <c r="F598" s="320" t="s">
        <v>494</v>
      </c>
      <c r="H598" s="321">
        <v>0.061</v>
      </c>
      <c r="L598" s="316"/>
      <c r="M598" s="322"/>
      <c r="N598" s="323"/>
      <c r="O598" s="323"/>
      <c r="P598" s="323"/>
      <c r="Q598" s="323"/>
      <c r="R598" s="323"/>
      <c r="S598" s="323"/>
      <c r="T598" s="324"/>
      <c r="AT598" s="319" t="s">
        <v>148</v>
      </c>
      <c r="AU598" s="319" t="s">
        <v>81</v>
      </c>
      <c r="AV598" s="317" t="s">
        <v>81</v>
      </c>
      <c r="AW598" s="317" t="s">
        <v>34</v>
      </c>
      <c r="AX598" s="317" t="s">
        <v>71</v>
      </c>
      <c r="AY598" s="319" t="s">
        <v>138</v>
      </c>
    </row>
    <row r="599" spans="2:51" s="339" customFormat="1" ht="13.5">
      <c r="B599" s="338"/>
      <c r="D599" s="318" t="s">
        <v>148</v>
      </c>
      <c r="E599" s="340" t="s">
        <v>5</v>
      </c>
      <c r="F599" s="341" t="s">
        <v>186</v>
      </c>
      <c r="H599" s="342" t="s">
        <v>5</v>
      </c>
      <c r="L599" s="338"/>
      <c r="M599" s="343"/>
      <c r="N599" s="344"/>
      <c r="O599" s="344"/>
      <c r="P599" s="344"/>
      <c r="Q599" s="344"/>
      <c r="R599" s="344"/>
      <c r="S599" s="344"/>
      <c r="T599" s="345"/>
      <c r="AT599" s="342" t="s">
        <v>148</v>
      </c>
      <c r="AU599" s="342" t="s">
        <v>81</v>
      </c>
      <c r="AV599" s="339" t="s">
        <v>79</v>
      </c>
      <c r="AW599" s="339" t="s">
        <v>34</v>
      </c>
      <c r="AX599" s="339" t="s">
        <v>71</v>
      </c>
      <c r="AY599" s="342" t="s">
        <v>138</v>
      </c>
    </row>
    <row r="600" spans="2:51" s="317" customFormat="1" ht="13.5">
      <c r="B600" s="316"/>
      <c r="D600" s="318" t="s">
        <v>148</v>
      </c>
      <c r="E600" s="319" t="s">
        <v>5</v>
      </c>
      <c r="F600" s="320" t="s">
        <v>494</v>
      </c>
      <c r="H600" s="321">
        <v>0.061</v>
      </c>
      <c r="L600" s="316"/>
      <c r="M600" s="322"/>
      <c r="N600" s="323"/>
      <c r="O600" s="323"/>
      <c r="P600" s="323"/>
      <c r="Q600" s="323"/>
      <c r="R600" s="323"/>
      <c r="S600" s="323"/>
      <c r="T600" s="324"/>
      <c r="AT600" s="319" t="s">
        <v>148</v>
      </c>
      <c r="AU600" s="319" t="s">
        <v>81</v>
      </c>
      <c r="AV600" s="317" t="s">
        <v>81</v>
      </c>
      <c r="AW600" s="317" t="s">
        <v>34</v>
      </c>
      <c r="AX600" s="317" t="s">
        <v>71</v>
      </c>
      <c r="AY600" s="319" t="s">
        <v>138</v>
      </c>
    </row>
    <row r="601" spans="2:51" s="339" customFormat="1" ht="13.5">
      <c r="B601" s="338"/>
      <c r="D601" s="318" t="s">
        <v>148</v>
      </c>
      <c r="E601" s="340" t="s">
        <v>5</v>
      </c>
      <c r="F601" s="341" t="s">
        <v>162</v>
      </c>
      <c r="H601" s="342" t="s">
        <v>5</v>
      </c>
      <c r="L601" s="338"/>
      <c r="M601" s="343"/>
      <c r="N601" s="344"/>
      <c r="O601" s="344"/>
      <c r="P601" s="344"/>
      <c r="Q601" s="344"/>
      <c r="R601" s="344"/>
      <c r="S601" s="344"/>
      <c r="T601" s="345"/>
      <c r="AT601" s="342" t="s">
        <v>148</v>
      </c>
      <c r="AU601" s="342" t="s">
        <v>81</v>
      </c>
      <c r="AV601" s="339" t="s">
        <v>79</v>
      </c>
      <c r="AW601" s="339" t="s">
        <v>34</v>
      </c>
      <c r="AX601" s="339" t="s">
        <v>71</v>
      </c>
      <c r="AY601" s="342" t="s">
        <v>138</v>
      </c>
    </row>
    <row r="602" spans="2:51" s="317" customFormat="1" ht="13.5">
      <c r="B602" s="316"/>
      <c r="D602" s="318" t="s">
        <v>148</v>
      </c>
      <c r="E602" s="319" t="s">
        <v>5</v>
      </c>
      <c r="F602" s="320" t="s">
        <v>496</v>
      </c>
      <c r="H602" s="321">
        <v>0.043</v>
      </c>
      <c r="L602" s="316"/>
      <c r="M602" s="322"/>
      <c r="N602" s="323"/>
      <c r="O602" s="323"/>
      <c r="P602" s="323"/>
      <c r="Q602" s="323"/>
      <c r="R602" s="323"/>
      <c r="S602" s="323"/>
      <c r="T602" s="324"/>
      <c r="AT602" s="319" t="s">
        <v>148</v>
      </c>
      <c r="AU602" s="319" t="s">
        <v>81</v>
      </c>
      <c r="AV602" s="317" t="s">
        <v>81</v>
      </c>
      <c r="AW602" s="317" t="s">
        <v>34</v>
      </c>
      <c r="AX602" s="317" t="s">
        <v>71</v>
      </c>
      <c r="AY602" s="319" t="s">
        <v>138</v>
      </c>
    </row>
    <row r="603" spans="2:51" s="326" customFormat="1" ht="13.5">
      <c r="B603" s="325"/>
      <c r="D603" s="327" t="s">
        <v>148</v>
      </c>
      <c r="E603" s="328" t="s">
        <v>5</v>
      </c>
      <c r="F603" s="329" t="s">
        <v>151</v>
      </c>
      <c r="H603" s="330">
        <v>0.275</v>
      </c>
      <c r="L603" s="325"/>
      <c r="M603" s="331"/>
      <c r="N603" s="332"/>
      <c r="O603" s="332"/>
      <c r="P603" s="332"/>
      <c r="Q603" s="332"/>
      <c r="R603" s="332"/>
      <c r="S603" s="332"/>
      <c r="T603" s="333"/>
      <c r="AT603" s="334" t="s">
        <v>148</v>
      </c>
      <c r="AU603" s="334" t="s">
        <v>81</v>
      </c>
      <c r="AV603" s="326" t="s">
        <v>146</v>
      </c>
      <c r="AW603" s="326" t="s">
        <v>34</v>
      </c>
      <c r="AX603" s="326" t="s">
        <v>79</v>
      </c>
      <c r="AY603" s="334" t="s">
        <v>138</v>
      </c>
    </row>
    <row r="604" spans="2:65" s="223" customFormat="1" ht="31.5" customHeight="1">
      <c r="B604" s="224"/>
      <c r="C604" s="305" t="s">
        <v>497</v>
      </c>
      <c r="D604" s="305" t="s">
        <v>141</v>
      </c>
      <c r="E604" s="306" t="s">
        <v>498</v>
      </c>
      <c r="F604" s="307" t="s">
        <v>499</v>
      </c>
      <c r="G604" s="308" t="s">
        <v>281</v>
      </c>
      <c r="H604" s="309">
        <v>145</v>
      </c>
      <c r="I604" s="367">
        <v>0</v>
      </c>
      <c r="J604" s="310">
        <f>ROUND(I604*H604,2)</f>
        <v>0</v>
      </c>
      <c r="K604" s="307" t="s">
        <v>145</v>
      </c>
      <c r="L604" s="224"/>
      <c r="M604" s="311" t="s">
        <v>5</v>
      </c>
      <c r="N604" s="312" t="s">
        <v>42</v>
      </c>
      <c r="O604" s="225"/>
      <c r="P604" s="313">
        <f>O604*H604</f>
        <v>0</v>
      </c>
      <c r="Q604" s="313">
        <v>0</v>
      </c>
      <c r="R604" s="313">
        <f>Q604*H604</f>
        <v>0</v>
      </c>
      <c r="S604" s="313">
        <v>0.001</v>
      </c>
      <c r="T604" s="314">
        <f>S604*H604</f>
        <v>0.145</v>
      </c>
      <c r="AR604" s="213" t="s">
        <v>146</v>
      </c>
      <c r="AT604" s="213" t="s">
        <v>141</v>
      </c>
      <c r="AU604" s="213" t="s">
        <v>81</v>
      </c>
      <c r="AY604" s="213" t="s">
        <v>138</v>
      </c>
      <c r="BE604" s="315">
        <f>IF(N604="základní",J604,0)</f>
        <v>0</v>
      </c>
      <c r="BF604" s="315">
        <f>IF(N604="snížená",J604,0)</f>
        <v>0</v>
      </c>
      <c r="BG604" s="315">
        <f>IF(N604="zákl. přenesená",J604,0)</f>
        <v>0</v>
      </c>
      <c r="BH604" s="315">
        <f>IF(N604="sníž. přenesená",J604,0)</f>
        <v>0</v>
      </c>
      <c r="BI604" s="315">
        <f>IF(N604="nulová",J604,0)</f>
        <v>0</v>
      </c>
      <c r="BJ604" s="213" t="s">
        <v>79</v>
      </c>
      <c r="BK604" s="315">
        <f>ROUND(I604*H604,2)</f>
        <v>0</v>
      </c>
      <c r="BL604" s="213" t="s">
        <v>146</v>
      </c>
      <c r="BM604" s="213" t="s">
        <v>500</v>
      </c>
    </row>
    <row r="605" spans="2:65" s="223" customFormat="1" ht="31.5" customHeight="1">
      <c r="B605" s="224"/>
      <c r="C605" s="305" t="s">
        <v>501</v>
      </c>
      <c r="D605" s="305" t="s">
        <v>141</v>
      </c>
      <c r="E605" s="306" t="s">
        <v>502</v>
      </c>
      <c r="F605" s="307" t="s">
        <v>503</v>
      </c>
      <c r="G605" s="308" t="s">
        <v>338</v>
      </c>
      <c r="H605" s="309">
        <v>4.12</v>
      </c>
      <c r="I605" s="367">
        <v>0</v>
      </c>
      <c r="J605" s="310">
        <f>ROUND(I605*H605,2)</f>
        <v>0</v>
      </c>
      <c r="K605" s="307" t="s">
        <v>145</v>
      </c>
      <c r="L605" s="224"/>
      <c r="M605" s="311" t="s">
        <v>5</v>
      </c>
      <c r="N605" s="312" t="s">
        <v>42</v>
      </c>
      <c r="O605" s="225"/>
      <c r="P605" s="313">
        <f>O605*H605</f>
        <v>0</v>
      </c>
      <c r="Q605" s="313">
        <v>0</v>
      </c>
      <c r="R605" s="313">
        <f>Q605*H605</f>
        <v>0</v>
      </c>
      <c r="S605" s="313">
        <v>0.009</v>
      </c>
      <c r="T605" s="314">
        <f>S605*H605</f>
        <v>0.037079999999999995</v>
      </c>
      <c r="AR605" s="213" t="s">
        <v>146</v>
      </c>
      <c r="AT605" s="213" t="s">
        <v>141</v>
      </c>
      <c r="AU605" s="213" t="s">
        <v>81</v>
      </c>
      <c r="AY605" s="213" t="s">
        <v>138</v>
      </c>
      <c r="BE605" s="315">
        <f>IF(N605="základní",J605,0)</f>
        <v>0</v>
      </c>
      <c r="BF605" s="315">
        <f>IF(N605="snížená",J605,0)</f>
        <v>0</v>
      </c>
      <c r="BG605" s="315">
        <f>IF(N605="zákl. přenesená",J605,0)</f>
        <v>0</v>
      </c>
      <c r="BH605" s="315">
        <f>IF(N605="sníž. přenesená",J605,0)</f>
        <v>0</v>
      </c>
      <c r="BI605" s="315">
        <f>IF(N605="nulová",J605,0)</f>
        <v>0</v>
      </c>
      <c r="BJ605" s="213" t="s">
        <v>79</v>
      </c>
      <c r="BK605" s="315">
        <f>ROUND(I605*H605,2)</f>
        <v>0</v>
      </c>
      <c r="BL605" s="213" t="s">
        <v>146</v>
      </c>
      <c r="BM605" s="213" t="s">
        <v>504</v>
      </c>
    </row>
    <row r="606" spans="2:51" s="339" customFormat="1" ht="13.5">
      <c r="B606" s="338"/>
      <c r="D606" s="318" t="s">
        <v>148</v>
      </c>
      <c r="E606" s="340" t="s">
        <v>5</v>
      </c>
      <c r="F606" s="341" t="s">
        <v>181</v>
      </c>
      <c r="H606" s="342" t="s">
        <v>5</v>
      </c>
      <c r="L606" s="338"/>
      <c r="M606" s="343"/>
      <c r="N606" s="344"/>
      <c r="O606" s="344"/>
      <c r="P606" s="344"/>
      <c r="Q606" s="344"/>
      <c r="R606" s="344"/>
      <c r="S606" s="344"/>
      <c r="T606" s="345"/>
      <c r="AT606" s="342" t="s">
        <v>148</v>
      </c>
      <c r="AU606" s="342" t="s">
        <v>81</v>
      </c>
      <c r="AV606" s="339" t="s">
        <v>79</v>
      </c>
      <c r="AW606" s="339" t="s">
        <v>34</v>
      </c>
      <c r="AX606" s="339" t="s">
        <v>71</v>
      </c>
      <c r="AY606" s="342" t="s">
        <v>138</v>
      </c>
    </row>
    <row r="607" spans="2:51" s="317" customFormat="1" ht="13.5">
      <c r="B607" s="316"/>
      <c r="D607" s="318" t="s">
        <v>148</v>
      </c>
      <c r="E607" s="319" t="s">
        <v>5</v>
      </c>
      <c r="F607" s="320" t="s">
        <v>505</v>
      </c>
      <c r="H607" s="321">
        <v>4.12</v>
      </c>
      <c r="L607" s="316"/>
      <c r="M607" s="322"/>
      <c r="N607" s="323"/>
      <c r="O607" s="323"/>
      <c r="P607" s="323"/>
      <c r="Q607" s="323"/>
      <c r="R607" s="323"/>
      <c r="S607" s="323"/>
      <c r="T607" s="324"/>
      <c r="AT607" s="319" t="s">
        <v>148</v>
      </c>
      <c r="AU607" s="319" t="s">
        <v>81</v>
      </c>
      <c r="AV607" s="317" t="s">
        <v>81</v>
      </c>
      <c r="AW607" s="317" t="s">
        <v>34</v>
      </c>
      <c r="AX607" s="317" t="s">
        <v>71</v>
      </c>
      <c r="AY607" s="319" t="s">
        <v>138</v>
      </c>
    </row>
    <row r="608" spans="2:51" s="326" customFormat="1" ht="13.5">
      <c r="B608" s="325"/>
      <c r="D608" s="327" t="s">
        <v>148</v>
      </c>
      <c r="E608" s="328" t="s">
        <v>5</v>
      </c>
      <c r="F608" s="329" t="s">
        <v>151</v>
      </c>
      <c r="H608" s="330">
        <v>4.12</v>
      </c>
      <c r="L608" s="325"/>
      <c r="M608" s="331"/>
      <c r="N608" s="332"/>
      <c r="O608" s="332"/>
      <c r="P608" s="332"/>
      <c r="Q608" s="332"/>
      <c r="R608" s="332"/>
      <c r="S608" s="332"/>
      <c r="T608" s="333"/>
      <c r="AT608" s="334" t="s">
        <v>148</v>
      </c>
      <c r="AU608" s="334" t="s">
        <v>81</v>
      </c>
      <c r="AV608" s="326" t="s">
        <v>146</v>
      </c>
      <c r="AW608" s="326" t="s">
        <v>34</v>
      </c>
      <c r="AX608" s="326" t="s">
        <v>79</v>
      </c>
      <c r="AY608" s="334" t="s">
        <v>138</v>
      </c>
    </row>
    <row r="609" spans="2:65" s="223" customFormat="1" ht="31.5" customHeight="1">
      <c r="B609" s="224"/>
      <c r="C609" s="305" t="s">
        <v>506</v>
      </c>
      <c r="D609" s="305" t="s">
        <v>141</v>
      </c>
      <c r="E609" s="306" t="s">
        <v>507</v>
      </c>
      <c r="F609" s="307" t="s">
        <v>508</v>
      </c>
      <c r="G609" s="308" t="s">
        <v>338</v>
      </c>
      <c r="H609" s="309">
        <v>2</v>
      </c>
      <c r="I609" s="367">
        <v>0</v>
      </c>
      <c r="J609" s="310">
        <f>ROUND(I609*H609,2)</f>
        <v>0</v>
      </c>
      <c r="K609" s="307" t="s">
        <v>145</v>
      </c>
      <c r="L609" s="224"/>
      <c r="M609" s="311" t="s">
        <v>5</v>
      </c>
      <c r="N609" s="312" t="s">
        <v>42</v>
      </c>
      <c r="O609" s="225"/>
      <c r="P609" s="313">
        <f>O609*H609</f>
        <v>0</v>
      </c>
      <c r="Q609" s="313">
        <v>0</v>
      </c>
      <c r="R609" s="313">
        <f>Q609*H609</f>
        <v>0</v>
      </c>
      <c r="S609" s="313">
        <v>0.006</v>
      </c>
      <c r="T609" s="314">
        <f>S609*H609</f>
        <v>0.012</v>
      </c>
      <c r="AR609" s="213" t="s">
        <v>146</v>
      </c>
      <c r="AT609" s="213" t="s">
        <v>141</v>
      </c>
      <c r="AU609" s="213" t="s">
        <v>81</v>
      </c>
      <c r="AY609" s="213" t="s">
        <v>138</v>
      </c>
      <c r="BE609" s="315">
        <f>IF(N609="základní",J609,0)</f>
        <v>0</v>
      </c>
      <c r="BF609" s="315">
        <f>IF(N609="snížená",J609,0)</f>
        <v>0</v>
      </c>
      <c r="BG609" s="315">
        <f>IF(N609="zákl. přenesená",J609,0)</f>
        <v>0</v>
      </c>
      <c r="BH609" s="315">
        <f>IF(N609="sníž. přenesená",J609,0)</f>
        <v>0</v>
      </c>
      <c r="BI609" s="315">
        <f>IF(N609="nulová",J609,0)</f>
        <v>0</v>
      </c>
      <c r="BJ609" s="213" t="s">
        <v>79</v>
      </c>
      <c r="BK609" s="315">
        <f>ROUND(I609*H609,2)</f>
        <v>0</v>
      </c>
      <c r="BL609" s="213" t="s">
        <v>146</v>
      </c>
      <c r="BM609" s="213" t="s">
        <v>509</v>
      </c>
    </row>
    <row r="610" spans="2:51" s="339" customFormat="1" ht="13.5">
      <c r="B610" s="338"/>
      <c r="D610" s="318" t="s">
        <v>148</v>
      </c>
      <c r="E610" s="340" t="s">
        <v>5</v>
      </c>
      <c r="F610" s="341" t="s">
        <v>510</v>
      </c>
      <c r="H610" s="342" t="s">
        <v>5</v>
      </c>
      <c r="L610" s="338"/>
      <c r="M610" s="343"/>
      <c r="N610" s="344"/>
      <c r="O610" s="344"/>
      <c r="P610" s="344"/>
      <c r="Q610" s="344"/>
      <c r="R610" s="344"/>
      <c r="S610" s="344"/>
      <c r="T610" s="345"/>
      <c r="AT610" s="342" t="s">
        <v>148</v>
      </c>
      <c r="AU610" s="342" t="s">
        <v>81</v>
      </c>
      <c r="AV610" s="339" t="s">
        <v>79</v>
      </c>
      <c r="AW610" s="339" t="s">
        <v>34</v>
      </c>
      <c r="AX610" s="339" t="s">
        <v>71</v>
      </c>
      <c r="AY610" s="342" t="s">
        <v>138</v>
      </c>
    </row>
    <row r="611" spans="2:51" s="317" customFormat="1" ht="13.5">
      <c r="B611" s="316"/>
      <c r="D611" s="318" t="s">
        <v>148</v>
      </c>
      <c r="E611" s="319" t="s">
        <v>5</v>
      </c>
      <c r="F611" s="320" t="s">
        <v>511</v>
      </c>
      <c r="H611" s="321">
        <v>2</v>
      </c>
      <c r="L611" s="316"/>
      <c r="M611" s="322"/>
      <c r="N611" s="323"/>
      <c r="O611" s="323"/>
      <c r="P611" s="323"/>
      <c r="Q611" s="323"/>
      <c r="R611" s="323"/>
      <c r="S611" s="323"/>
      <c r="T611" s="324"/>
      <c r="AT611" s="319" t="s">
        <v>148</v>
      </c>
      <c r="AU611" s="319" t="s">
        <v>81</v>
      </c>
      <c r="AV611" s="317" t="s">
        <v>81</v>
      </c>
      <c r="AW611" s="317" t="s">
        <v>34</v>
      </c>
      <c r="AX611" s="317" t="s">
        <v>71</v>
      </c>
      <c r="AY611" s="319" t="s">
        <v>138</v>
      </c>
    </row>
    <row r="612" spans="2:51" s="326" customFormat="1" ht="13.5">
      <c r="B612" s="325"/>
      <c r="D612" s="327" t="s">
        <v>148</v>
      </c>
      <c r="E612" s="328" t="s">
        <v>5</v>
      </c>
      <c r="F612" s="329" t="s">
        <v>151</v>
      </c>
      <c r="H612" s="330">
        <v>2</v>
      </c>
      <c r="L612" s="325"/>
      <c r="M612" s="331"/>
      <c r="N612" s="332"/>
      <c r="O612" s="332"/>
      <c r="P612" s="332"/>
      <c r="Q612" s="332"/>
      <c r="R612" s="332"/>
      <c r="S612" s="332"/>
      <c r="T612" s="333"/>
      <c r="AT612" s="334" t="s">
        <v>148</v>
      </c>
      <c r="AU612" s="334" t="s">
        <v>81</v>
      </c>
      <c r="AV612" s="326" t="s">
        <v>146</v>
      </c>
      <c r="AW612" s="326" t="s">
        <v>34</v>
      </c>
      <c r="AX612" s="326" t="s">
        <v>79</v>
      </c>
      <c r="AY612" s="334" t="s">
        <v>138</v>
      </c>
    </row>
    <row r="613" spans="2:65" s="223" customFormat="1" ht="31.5" customHeight="1">
      <c r="B613" s="224"/>
      <c r="C613" s="305" t="s">
        <v>512</v>
      </c>
      <c r="D613" s="305" t="s">
        <v>141</v>
      </c>
      <c r="E613" s="306" t="s">
        <v>513</v>
      </c>
      <c r="F613" s="307" t="s">
        <v>514</v>
      </c>
      <c r="G613" s="308" t="s">
        <v>338</v>
      </c>
      <c r="H613" s="309">
        <v>2</v>
      </c>
      <c r="I613" s="367">
        <v>0</v>
      </c>
      <c r="J613" s="310">
        <f>ROUND(I613*H613,2)</f>
        <v>0</v>
      </c>
      <c r="K613" s="307" t="s">
        <v>145</v>
      </c>
      <c r="L613" s="224"/>
      <c r="M613" s="311" t="s">
        <v>5</v>
      </c>
      <c r="N613" s="312" t="s">
        <v>42</v>
      </c>
      <c r="O613" s="225"/>
      <c r="P613" s="313">
        <f>O613*H613</f>
        <v>0</v>
      </c>
      <c r="Q613" s="313">
        <v>0</v>
      </c>
      <c r="R613" s="313">
        <f>Q613*H613</f>
        <v>0</v>
      </c>
      <c r="S613" s="313">
        <v>0.009</v>
      </c>
      <c r="T613" s="314">
        <f>S613*H613</f>
        <v>0.018</v>
      </c>
      <c r="AR613" s="213" t="s">
        <v>146</v>
      </c>
      <c r="AT613" s="213" t="s">
        <v>141</v>
      </c>
      <c r="AU613" s="213" t="s">
        <v>81</v>
      </c>
      <c r="AY613" s="213" t="s">
        <v>138</v>
      </c>
      <c r="BE613" s="315">
        <f>IF(N613="základní",J613,0)</f>
        <v>0</v>
      </c>
      <c r="BF613" s="315">
        <f>IF(N613="snížená",J613,0)</f>
        <v>0</v>
      </c>
      <c r="BG613" s="315">
        <f>IF(N613="zákl. přenesená",J613,0)</f>
        <v>0</v>
      </c>
      <c r="BH613" s="315">
        <f>IF(N613="sníž. přenesená",J613,0)</f>
        <v>0</v>
      </c>
      <c r="BI613" s="315">
        <f>IF(N613="nulová",J613,0)</f>
        <v>0</v>
      </c>
      <c r="BJ613" s="213" t="s">
        <v>79</v>
      </c>
      <c r="BK613" s="315">
        <f>ROUND(I613*H613,2)</f>
        <v>0</v>
      </c>
      <c r="BL613" s="213" t="s">
        <v>146</v>
      </c>
      <c r="BM613" s="213" t="s">
        <v>515</v>
      </c>
    </row>
    <row r="614" spans="2:51" s="339" customFormat="1" ht="13.5">
      <c r="B614" s="338"/>
      <c r="D614" s="318" t="s">
        <v>148</v>
      </c>
      <c r="E614" s="340" t="s">
        <v>5</v>
      </c>
      <c r="F614" s="341" t="s">
        <v>516</v>
      </c>
      <c r="H614" s="342" t="s">
        <v>5</v>
      </c>
      <c r="L614" s="338"/>
      <c r="M614" s="343"/>
      <c r="N614" s="344"/>
      <c r="O614" s="344"/>
      <c r="P614" s="344"/>
      <c r="Q614" s="344"/>
      <c r="R614" s="344"/>
      <c r="S614" s="344"/>
      <c r="T614" s="345"/>
      <c r="AT614" s="342" t="s">
        <v>148</v>
      </c>
      <c r="AU614" s="342" t="s">
        <v>81</v>
      </c>
      <c r="AV614" s="339" t="s">
        <v>79</v>
      </c>
      <c r="AW614" s="339" t="s">
        <v>34</v>
      </c>
      <c r="AX614" s="339" t="s">
        <v>71</v>
      </c>
      <c r="AY614" s="342" t="s">
        <v>138</v>
      </c>
    </row>
    <row r="615" spans="2:51" s="317" customFormat="1" ht="13.5">
      <c r="B615" s="316"/>
      <c r="D615" s="318" t="s">
        <v>148</v>
      </c>
      <c r="E615" s="319" t="s">
        <v>5</v>
      </c>
      <c r="F615" s="320" t="s">
        <v>511</v>
      </c>
      <c r="H615" s="321">
        <v>2</v>
      </c>
      <c r="L615" s="316"/>
      <c r="M615" s="322"/>
      <c r="N615" s="323"/>
      <c r="O615" s="323"/>
      <c r="P615" s="323"/>
      <c r="Q615" s="323"/>
      <c r="R615" s="323"/>
      <c r="S615" s="323"/>
      <c r="T615" s="324"/>
      <c r="AT615" s="319" t="s">
        <v>148</v>
      </c>
      <c r="AU615" s="319" t="s">
        <v>81</v>
      </c>
      <c r="AV615" s="317" t="s">
        <v>81</v>
      </c>
      <c r="AW615" s="317" t="s">
        <v>34</v>
      </c>
      <c r="AX615" s="317" t="s">
        <v>71</v>
      </c>
      <c r="AY615" s="319" t="s">
        <v>138</v>
      </c>
    </row>
    <row r="616" spans="2:51" s="326" customFormat="1" ht="13.5">
      <c r="B616" s="325"/>
      <c r="D616" s="327" t="s">
        <v>148</v>
      </c>
      <c r="E616" s="328" t="s">
        <v>5</v>
      </c>
      <c r="F616" s="329" t="s">
        <v>151</v>
      </c>
      <c r="H616" s="330">
        <v>2</v>
      </c>
      <c r="L616" s="325"/>
      <c r="M616" s="331"/>
      <c r="N616" s="332"/>
      <c r="O616" s="332"/>
      <c r="P616" s="332"/>
      <c r="Q616" s="332"/>
      <c r="R616" s="332"/>
      <c r="S616" s="332"/>
      <c r="T616" s="333"/>
      <c r="AT616" s="334" t="s">
        <v>148</v>
      </c>
      <c r="AU616" s="334" t="s">
        <v>81</v>
      </c>
      <c r="AV616" s="326" t="s">
        <v>146</v>
      </c>
      <c r="AW616" s="326" t="s">
        <v>34</v>
      </c>
      <c r="AX616" s="326" t="s">
        <v>79</v>
      </c>
      <c r="AY616" s="334" t="s">
        <v>138</v>
      </c>
    </row>
    <row r="617" spans="2:65" s="223" customFormat="1" ht="22.5" customHeight="1">
      <c r="B617" s="224"/>
      <c r="C617" s="305" t="s">
        <v>517</v>
      </c>
      <c r="D617" s="305" t="s">
        <v>141</v>
      </c>
      <c r="E617" s="306" t="s">
        <v>518</v>
      </c>
      <c r="F617" s="307" t="s">
        <v>519</v>
      </c>
      <c r="G617" s="308" t="s">
        <v>338</v>
      </c>
      <c r="H617" s="309">
        <v>275</v>
      </c>
      <c r="I617" s="367">
        <v>0</v>
      </c>
      <c r="J617" s="310">
        <f>ROUND(I617*H617,2)</f>
        <v>0</v>
      </c>
      <c r="K617" s="307" t="s">
        <v>145</v>
      </c>
      <c r="L617" s="224"/>
      <c r="M617" s="311" t="s">
        <v>5</v>
      </c>
      <c r="N617" s="312" t="s">
        <v>42</v>
      </c>
      <c r="O617" s="225"/>
      <c r="P617" s="313">
        <f>O617*H617</f>
        <v>0</v>
      </c>
      <c r="Q617" s="313">
        <v>0</v>
      </c>
      <c r="R617" s="313">
        <f>Q617*H617</f>
        <v>0</v>
      </c>
      <c r="S617" s="313">
        <v>0.001</v>
      </c>
      <c r="T617" s="314">
        <f>S617*H617</f>
        <v>0.275</v>
      </c>
      <c r="AR617" s="213" t="s">
        <v>146</v>
      </c>
      <c r="AT617" s="213" t="s">
        <v>141</v>
      </c>
      <c r="AU617" s="213" t="s">
        <v>81</v>
      </c>
      <c r="AY617" s="213" t="s">
        <v>138</v>
      </c>
      <c r="BE617" s="315">
        <f>IF(N617="základní",J617,0)</f>
        <v>0</v>
      </c>
      <c r="BF617" s="315">
        <f>IF(N617="snížená",J617,0)</f>
        <v>0</v>
      </c>
      <c r="BG617" s="315">
        <f>IF(N617="zákl. přenesená",J617,0)</f>
        <v>0</v>
      </c>
      <c r="BH617" s="315">
        <f>IF(N617="sníž. přenesená",J617,0)</f>
        <v>0</v>
      </c>
      <c r="BI617" s="315">
        <f>IF(N617="nulová",J617,0)</f>
        <v>0</v>
      </c>
      <c r="BJ617" s="213" t="s">
        <v>79</v>
      </c>
      <c r="BK617" s="315">
        <f>ROUND(I617*H617,2)</f>
        <v>0</v>
      </c>
      <c r="BL617" s="213" t="s">
        <v>146</v>
      </c>
      <c r="BM617" s="213" t="s">
        <v>520</v>
      </c>
    </row>
    <row r="618" spans="2:65" s="223" customFormat="1" ht="31.5" customHeight="1">
      <c r="B618" s="224"/>
      <c r="C618" s="305" t="s">
        <v>521</v>
      </c>
      <c r="D618" s="305" t="s">
        <v>141</v>
      </c>
      <c r="E618" s="306" t="s">
        <v>522</v>
      </c>
      <c r="F618" s="307" t="s">
        <v>523</v>
      </c>
      <c r="G618" s="308" t="s">
        <v>144</v>
      </c>
      <c r="H618" s="309">
        <v>321.613</v>
      </c>
      <c r="I618" s="367">
        <v>0</v>
      </c>
      <c r="J618" s="310">
        <f>ROUND(I618*H618,2)</f>
        <v>0</v>
      </c>
      <c r="K618" s="307" t="s">
        <v>145</v>
      </c>
      <c r="L618" s="224"/>
      <c r="M618" s="311" t="s">
        <v>5</v>
      </c>
      <c r="N618" s="312" t="s">
        <v>42</v>
      </c>
      <c r="O618" s="225"/>
      <c r="P618" s="313">
        <f>O618*H618</f>
        <v>0</v>
      </c>
      <c r="Q618" s="313">
        <v>0</v>
      </c>
      <c r="R618" s="313">
        <f>Q618*H618</f>
        <v>0</v>
      </c>
      <c r="S618" s="313">
        <v>0.01</v>
      </c>
      <c r="T618" s="314">
        <f>S618*H618</f>
        <v>3.21613</v>
      </c>
      <c r="AR618" s="213" t="s">
        <v>146</v>
      </c>
      <c r="AT618" s="213" t="s">
        <v>141</v>
      </c>
      <c r="AU618" s="213" t="s">
        <v>81</v>
      </c>
      <c r="AY618" s="213" t="s">
        <v>138</v>
      </c>
      <c r="BE618" s="315">
        <f>IF(N618="základní",J618,0)</f>
        <v>0</v>
      </c>
      <c r="BF618" s="315">
        <f>IF(N618="snížená",J618,0)</f>
        <v>0</v>
      </c>
      <c r="BG618" s="315">
        <f>IF(N618="zákl. přenesená",J618,0)</f>
        <v>0</v>
      </c>
      <c r="BH618" s="315">
        <f>IF(N618="sníž. přenesená",J618,0)</f>
        <v>0</v>
      </c>
      <c r="BI618" s="315">
        <f>IF(N618="nulová",J618,0)</f>
        <v>0</v>
      </c>
      <c r="BJ618" s="213" t="s">
        <v>79</v>
      </c>
      <c r="BK618" s="315">
        <f>ROUND(I618*H618,2)</f>
        <v>0</v>
      </c>
      <c r="BL618" s="213" t="s">
        <v>146</v>
      </c>
      <c r="BM618" s="213" t="s">
        <v>524</v>
      </c>
    </row>
    <row r="619" spans="2:51" s="339" customFormat="1" ht="13.5">
      <c r="B619" s="338"/>
      <c r="D619" s="318" t="s">
        <v>148</v>
      </c>
      <c r="E619" s="340" t="s">
        <v>5</v>
      </c>
      <c r="F619" s="341" t="s">
        <v>177</v>
      </c>
      <c r="H619" s="342" t="s">
        <v>5</v>
      </c>
      <c r="L619" s="338"/>
      <c r="M619" s="343"/>
      <c r="N619" s="344"/>
      <c r="O619" s="344"/>
      <c r="P619" s="344"/>
      <c r="Q619" s="344"/>
      <c r="R619" s="344"/>
      <c r="S619" s="344"/>
      <c r="T619" s="345"/>
      <c r="AT619" s="342" t="s">
        <v>148</v>
      </c>
      <c r="AU619" s="342" t="s">
        <v>81</v>
      </c>
      <c r="AV619" s="339" t="s">
        <v>79</v>
      </c>
      <c r="AW619" s="339" t="s">
        <v>34</v>
      </c>
      <c r="AX619" s="339" t="s">
        <v>71</v>
      </c>
      <c r="AY619" s="342" t="s">
        <v>138</v>
      </c>
    </row>
    <row r="620" spans="2:51" s="317" customFormat="1" ht="13.5">
      <c r="B620" s="316"/>
      <c r="D620" s="318" t="s">
        <v>148</v>
      </c>
      <c r="E620" s="319" t="s">
        <v>5</v>
      </c>
      <c r="F620" s="320" t="s">
        <v>178</v>
      </c>
      <c r="H620" s="321">
        <v>32.99</v>
      </c>
      <c r="L620" s="316"/>
      <c r="M620" s="322"/>
      <c r="N620" s="323"/>
      <c r="O620" s="323"/>
      <c r="P620" s="323"/>
      <c r="Q620" s="323"/>
      <c r="R620" s="323"/>
      <c r="S620" s="323"/>
      <c r="T620" s="324"/>
      <c r="AT620" s="319" t="s">
        <v>148</v>
      </c>
      <c r="AU620" s="319" t="s">
        <v>81</v>
      </c>
      <c r="AV620" s="317" t="s">
        <v>81</v>
      </c>
      <c r="AW620" s="317" t="s">
        <v>34</v>
      </c>
      <c r="AX620" s="317" t="s">
        <v>71</v>
      </c>
      <c r="AY620" s="319" t="s">
        <v>138</v>
      </c>
    </row>
    <row r="621" spans="2:51" s="317" customFormat="1" ht="13.5">
      <c r="B621" s="316"/>
      <c r="D621" s="318" t="s">
        <v>148</v>
      </c>
      <c r="E621" s="319" t="s">
        <v>5</v>
      </c>
      <c r="F621" s="320" t="s">
        <v>179</v>
      </c>
      <c r="H621" s="321">
        <v>35.531</v>
      </c>
      <c r="L621" s="316"/>
      <c r="M621" s="322"/>
      <c r="N621" s="323"/>
      <c r="O621" s="323"/>
      <c r="P621" s="323"/>
      <c r="Q621" s="323"/>
      <c r="R621" s="323"/>
      <c r="S621" s="323"/>
      <c r="T621" s="324"/>
      <c r="AT621" s="319" t="s">
        <v>148</v>
      </c>
      <c r="AU621" s="319" t="s">
        <v>81</v>
      </c>
      <c r="AV621" s="317" t="s">
        <v>81</v>
      </c>
      <c r="AW621" s="317" t="s">
        <v>34</v>
      </c>
      <c r="AX621" s="317" t="s">
        <v>71</v>
      </c>
      <c r="AY621" s="319" t="s">
        <v>138</v>
      </c>
    </row>
    <row r="622" spans="2:51" s="339" customFormat="1" ht="13.5">
      <c r="B622" s="338"/>
      <c r="D622" s="318" t="s">
        <v>148</v>
      </c>
      <c r="E622" s="340" t="s">
        <v>5</v>
      </c>
      <c r="F622" s="341" t="s">
        <v>167</v>
      </c>
      <c r="H622" s="342" t="s">
        <v>5</v>
      </c>
      <c r="L622" s="338"/>
      <c r="M622" s="343"/>
      <c r="N622" s="344"/>
      <c r="O622" s="344"/>
      <c r="P622" s="344"/>
      <c r="Q622" s="344"/>
      <c r="R622" s="344"/>
      <c r="S622" s="344"/>
      <c r="T622" s="345"/>
      <c r="AT622" s="342" t="s">
        <v>148</v>
      </c>
      <c r="AU622" s="342" t="s">
        <v>81</v>
      </c>
      <c r="AV622" s="339" t="s">
        <v>79</v>
      </c>
      <c r="AW622" s="339" t="s">
        <v>34</v>
      </c>
      <c r="AX622" s="339" t="s">
        <v>71</v>
      </c>
      <c r="AY622" s="342" t="s">
        <v>138</v>
      </c>
    </row>
    <row r="623" spans="2:51" s="317" customFormat="1" ht="13.5">
      <c r="B623" s="316"/>
      <c r="D623" s="318" t="s">
        <v>148</v>
      </c>
      <c r="E623" s="319" t="s">
        <v>5</v>
      </c>
      <c r="F623" s="320" t="s">
        <v>168</v>
      </c>
      <c r="H623" s="321">
        <v>7.32</v>
      </c>
      <c r="L623" s="316"/>
      <c r="M623" s="322"/>
      <c r="N623" s="323"/>
      <c r="O623" s="323"/>
      <c r="P623" s="323"/>
      <c r="Q623" s="323"/>
      <c r="R623" s="323"/>
      <c r="S623" s="323"/>
      <c r="T623" s="324"/>
      <c r="AT623" s="319" t="s">
        <v>148</v>
      </c>
      <c r="AU623" s="319" t="s">
        <v>81</v>
      </c>
      <c r="AV623" s="317" t="s">
        <v>81</v>
      </c>
      <c r="AW623" s="317" t="s">
        <v>34</v>
      </c>
      <c r="AX623" s="317" t="s">
        <v>71</v>
      </c>
      <c r="AY623" s="319" t="s">
        <v>138</v>
      </c>
    </row>
    <row r="624" spans="2:51" s="317" customFormat="1" ht="13.5">
      <c r="B624" s="316"/>
      <c r="D624" s="318" t="s">
        <v>148</v>
      </c>
      <c r="E624" s="319" t="s">
        <v>5</v>
      </c>
      <c r="F624" s="320" t="s">
        <v>169</v>
      </c>
      <c r="H624" s="321">
        <v>2.898</v>
      </c>
      <c r="L624" s="316"/>
      <c r="M624" s="322"/>
      <c r="N624" s="323"/>
      <c r="O624" s="323"/>
      <c r="P624" s="323"/>
      <c r="Q624" s="323"/>
      <c r="R624" s="323"/>
      <c r="S624" s="323"/>
      <c r="T624" s="324"/>
      <c r="AT624" s="319" t="s">
        <v>148</v>
      </c>
      <c r="AU624" s="319" t="s">
        <v>81</v>
      </c>
      <c r="AV624" s="317" t="s">
        <v>81</v>
      </c>
      <c r="AW624" s="317" t="s">
        <v>34</v>
      </c>
      <c r="AX624" s="317" t="s">
        <v>71</v>
      </c>
      <c r="AY624" s="319" t="s">
        <v>138</v>
      </c>
    </row>
    <row r="625" spans="2:51" s="347" customFormat="1" ht="13.5">
      <c r="B625" s="346"/>
      <c r="D625" s="318" t="s">
        <v>148</v>
      </c>
      <c r="E625" s="348" t="s">
        <v>5</v>
      </c>
      <c r="F625" s="349" t="s">
        <v>180</v>
      </c>
      <c r="H625" s="350">
        <v>78.739</v>
      </c>
      <c r="L625" s="346"/>
      <c r="M625" s="351"/>
      <c r="N625" s="352"/>
      <c r="O625" s="352"/>
      <c r="P625" s="352"/>
      <c r="Q625" s="352"/>
      <c r="R625" s="352"/>
      <c r="S625" s="352"/>
      <c r="T625" s="353"/>
      <c r="AT625" s="348" t="s">
        <v>148</v>
      </c>
      <c r="AU625" s="348" t="s">
        <v>81</v>
      </c>
      <c r="AV625" s="347" t="s">
        <v>139</v>
      </c>
      <c r="AW625" s="347" t="s">
        <v>34</v>
      </c>
      <c r="AX625" s="347" t="s">
        <v>71</v>
      </c>
      <c r="AY625" s="348" t="s">
        <v>138</v>
      </c>
    </row>
    <row r="626" spans="2:51" s="339" customFormat="1" ht="13.5">
      <c r="B626" s="338"/>
      <c r="D626" s="318" t="s">
        <v>148</v>
      </c>
      <c r="E626" s="340" t="s">
        <v>5</v>
      </c>
      <c r="F626" s="341" t="s">
        <v>181</v>
      </c>
      <c r="H626" s="342" t="s">
        <v>5</v>
      </c>
      <c r="L626" s="338"/>
      <c r="M626" s="343"/>
      <c r="N626" s="344"/>
      <c r="O626" s="344"/>
      <c r="P626" s="344"/>
      <c r="Q626" s="344"/>
      <c r="R626" s="344"/>
      <c r="S626" s="344"/>
      <c r="T626" s="345"/>
      <c r="AT626" s="342" t="s">
        <v>148</v>
      </c>
      <c r="AU626" s="342" t="s">
        <v>81</v>
      </c>
      <c r="AV626" s="339" t="s">
        <v>79</v>
      </c>
      <c r="AW626" s="339" t="s">
        <v>34</v>
      </c>
      <c r="AX626" s="339" t="s">
        <v>71</v>
      </c>
      <c r="AY626" s="342" t="s">
        <v>138</v>
      </c>
    </row>
    <row r="627" spans="2:51" s="317" customFormat="1" ht="13.5">
      <c r="B627" s="316"/>
      <c r="D627" s="318" t="s">
        <v>148</v>
      </c>
      <c r="E627" s="319" t="s">
        <v>5</v>
      </c>
      <c r="F627" s="320" t="s">
        <v>182</v>
      </c>
      <c r="H627" s="321">
        <v>36.4</v>
      </c>
      <c r="L627" s="316"/>
      <c r="M627" s="322"/>
      <c r="N627" s="323"/>
      <c r="O627" s="323"/>
      <c r="P627" s="323"/>
      <c r="Q627" s="323"/>
      <c r="R627" s="323"/>
      <c r="S627" s="323"/>
      <c r="T627" s="324"/>
      <c r="AT627" s="319" t="s">
        <v>148</v>
      </c>
      <c r="AU627" s="319" t="s">
        <v>81</v>
      </c>
      <c r="AV627" s="317" t="s">
        <v>81</v>
      </c>
      <c r="AW627" s="317" t="s">
        <v>34</v>
      </c>
      <c r="AX627" s="317" t="s">
        <v>71</v>
      </c>
      <c r="AY627" s="319" t="s">
        <v>138</v>
      </c>
    </row>
    <row r="628" spans="2:51" s="347" customFormat="1" ht="13.5">
      <c r="B628" s="346"/>
      <c r="D628" s="318" t="s">
        <v>148</v>
      </c>
      <c r="E628" s="348" t="s">
        <v>5</v>
      </c>
      <c r="F628" s="349" t="s">
        <v>180</v>
      </c>
      <c r="H628" s="350">
        <v>36.4</v>
      </c>
      <c r="L628" s="346"/>
      <c r="M628" s="351"/>
      <c r="N628" s="352"/>
      <c r="O628" s="352"/>
      <c r="P628" s="352"/>
      <c r="Q628" s="352"/>
      <c r="R628" s="352"/>
      <c r="S628" s="352"/>
      <c r="T628" s="353"/>
      <c r="AT628" s="348" t="s">
        <v>148</v>
      </c>
      <c r="AU628" s="348" t="s">
        <v>81</v>
      </c>
      <c r="AV628" s="347" t="s">
        <v>139</v>
      </c>
      <c r="AW628" s="347" t="s">
        <v>34</v>
      </c>
      <c r="AX628" s="347" t="s">
        <v>71</v>
      </c>
      <c r="AY628" s="348" t="s">
        <v>138</v>
      </c>
    </row>
    <row r="629" spans="2:51" s="339" customFormat="1" ht="13.5">
      <c r="B629" s="338"/>
      <c r="D629" s="318" t="s">
        <v>148</v>
      </c>
      <c r="E629" s="340" t="s">
        <v>5</v>
      </c>
      <c r="F629" s="341" t="s">
        <v>183</v>
      </c>
      <c r="H629" s="342" t="s">
        <v>5</v>
      </c>
      <c r="L629" s="338"/>
      <c r="M629" s="343"/>
      <c r="N629" s="344"/>
      <c r="O629" s="344"/>
      <c r="P629" s="344"/>
      <c r="Q629" s="344"/>
      <c r="R629" s="344"/>
      <c r="S629" s="344"/>
      <c r="T629" s="345"/>
      <c r="AT629" s="342" t="s">
        <v>148</v>
      </c>
      <c r="AU629" s="342" t="s">
        <v>81</v>
      </c>
      <c r="AV629" s="339" t="s">
        <v>79</v>
      </c>
      <c r="AW629" s="339" t="s">
        <v>34</v>
      </c>
      <c r="AX629" s="339" t="s">
        <v>71</v>
      </c>
      <c r="AY629" s="342" t="s">
        <v>138</v>
      </c>
    </row>
    <row r="630" spans="2:51" s="317" customFormat="1" ht="13.5">
      <c r="B630" s="316"/>
      <c r="D630" s="318" t="s">
        <v>148</v>
      </c>
      <c r="E630" s="319" t="s">
        <v>5</v>
      </c>
      <c r="F630" s="320" t="s">
        <v>184</v>
      </c>
      <c r="H630" s="321">
        <v>37.859</v>
      </c>
      <c r="L630" s="316"/>
      <c r="M630" s="322"/>
      <c r="N630" s="323"/>
      <c r="O630" s="323"/>
      <c r="P630" s="323"/>
      <c r="Q630" s="323"/>
      <c r="R630" s="323"/>
      <c r="S630" s="323"/>
      <c r="T630" s="324"/>
      <c r="AT630" s="319" t="s">
        <v>148</v>
      </c>
      <c r="AU630" s="319" t="s">
        <v>81</v>
      </c>
      <c r="AV630" s="317" t="s">
        <v>81</v>
      </c>
      <c r="AW630" s="317" t="s">
        <v>34</v>
      </c>
      <c r="AX630" s="317" t="s">
        <v>71</v>
      </c>
      <c r="AY630" s="319" t="s">
        <v>138</v>
      </c>
    </row>
    <row r="631" spans="2:51" s="317" customFormat="1" ht="13.5">
      <c r="B631" s="316"/>
      <c r="D631" s="318" t="s">
        <v>148</v>
      </c>
      <c r="E631" s="319" t="s">
        <v>5</v>
      </c>
      <c r="F631" s="320" t="s">
        <v>185</v>
      </c>
      <c r="H631" s="321">
        <v>27.354</v>
      </c>
      <c r="L631" s="316"/>
      <c r="M631" s="322"/>
      <c r="N631" s="323"/>
      <c r="O631" s="323"/>
      <c r="P631" s="323"/>
      <c r="Q631" s="323"/>
      <c r="R631" s="323"/>
      <c r="S631" s="323"/>
      <c r="T631" s="324"/>
      <c r="AT631" s="319" t="s">
        <v>148</v>
      </c>
      <c r="AU631" s="319" t="s">
        <v>81</v>
      </c>
      <c r="AV631" s="317" t="s">
        <v>81</v>
      </c>
      <c r="AW631" s="317" t="s">
        <v>34</v>
      </c>
      <c r="AX631" s="317" t="s">
        <v>71</v>
      </c>
      <c r="AY631" s="319" t="s">
        <v>138</v>
      </c>
    </row>
    <row r="632" spans="2:51" s="339" customFormat="1" ht="13.5">
      <c r="B632" s="338"/>
      <c r="D632" s="318" t="s">
        <v>148</v>
      </c>
      <c r="E632" s="340" t="s">
        <v>5</v>
      </c>
      <c r="F632" s="341" t="s">
        <v>170</v>
      </c>
      <c r="H632" s="342" t="s">
        <v>5</v>
      </c>
      <c r="L632" s="338"/>
      <c r="M632" s="343"/>
      <c r="N632" s="344"/>
      <c r="O632" s="344"/>
      <c r="P632" s="344"/>
      <c r="Q632" s="344"/>
      <c r="R632" s="344"/>
      <c r="S632" s="344"/>
      <c r="T632" s="345"/>
      <c r="AT632" s="342" t="s">
        <v>148</v>
      </c>
      <c r="AU632" s="342" t="s">
        <v>81</v>
      </c>
      <c r="AV632" s="339" t="s">
        <v>79</v>
      </c>
      <c r="AW632" s="339" t="s">
        <v>34</v>
      </c>
      <c r="AX632" s="339" t="s">
        <v>71</v>
      </c>
      <c r="AY632" s="342" t="s">
        <v>138</v>
      </c>
    </row>
    <row r="633" spans="2:51" s="317" customFormat="1" ht="13.5">
      <c r="B633" s="316"/>
      <c r="D633" s="318" t="s">
        <v>148</v>
      </c>
      <c r="E633" s="319" t="s">
        <v>5</v>
      </c>
      <c r="F633" s="320" t="s">
        <v>171</v>
      </c>
      <c r="H633" s="321">
        <v>5.914</v>
      </c>
      <c r="L633" s="316"/>
      <c r="M633" s="322"/>
      <c r="N633" s="323"/>
      <c r="O633" s="323"/>
      <c r="P633" s="323"/>
      <c r="Q633" s="323"/>
      <c r="R633" s="323"/>
      <c r="S633" s="323"/>
      <c r="T633" s="324"/>
      <c r="AT633" s="319" t="s">
        <v>148</v>
      </c>
      <c r="AU633" s="319" t="s">
        <v>81</v>
      </c>
      <c r="AV633" s="317" t="s">
        <v>81</v>
      </c>
      <c r="AW633" s="317" t="s">
        <v>34</v>
      </c>
      <c r="AX633" s="317" t="s">
        <v>71</v>
      </c>
      <c r="AY633" s="319" t="s">
        <v>138</v>
      </c>
    </row>
    <row r="634" spans="2:51" s="317" customFormat="1" ht="13.5">
      <c r="B634" s="316"/>
      <c r="D634" s="318" t="s">
        <v>148</v>
      </c>
      <c r="E634" s="319" t="s">
        <v>5</v>
      </c>
      <c r="F634" s="320" t="s">
        <v>172</v>
      </c>
      <c r="H634" s="321">
        <v>2.052</v>
      </c>
      <c r="L634" s="316"/>
      <c r="M634" s="322"/>
      <c r="N634" s="323"/>
      <c r="O634" s="323"/>
      <c r="P634" s="323"/>
      <c r="Q634" s="323"/>
      <c r="R634" s="323"/>
      <c r="S634" s="323"/>
      <c r="T634" s="324"/>
      <c r="AT634" s="319" t="s">
        <v>148</v>
      </c>
      <c r="AU634" s="319" t="s">
        <v>81</v>
      </c>
      <c r="AV634" s="317" t="s">
        <v>81</v>
      </c>
      <c r="AW634" s="317" t="s">
        <v>34</v>
      </c>
      <c r="AX634" s="317" t="s">
        <v>71</v>
      </c>
      <c r="AY634" s="319" t="s">
        <v>138</v>
      </c>
    </row>
    <row r="635" spans="2:51" s="347" customFormat="1" ht="13.5">
      <c r="B635" s="346"/>
      <c r="D635" s="318" t="s">
        <v>148</v>
      </c>
      <c r="E635" s="348" t="s">
        <v>5</v>
      </c>
      <c r="F635" s="349" t="s">
        <v>180</v>
      </c>
      <c r="H635" s="350">
        <v>73.179</v>
      </c>
      <c r="L635" s="346"/>
      <c r="M635" s="351"/>
      <c r="N635" s="352"/>
      <c r="O635" s="352"/>
      <c r="P635" s="352"/>
      <c r="Q635" s="352"/>
      <c r="R635" s="352"/>
      <c r="S635" s="352"/>
      <c r="T635" s="353"/>
      <c r="AT635" s="348" t="s">
        <v>148</v>
      </c>
      <c r="AU635" s="348" t="s">
        <v>81</v>
      </c>
      <c r="AV635" s="347" t="s">
        <v>139</v>
      </c>
      <c r="AW635" s="347" t="s">
        <v>34</v>
      </c>
      <c r="AX635" s="347" t="s">
        <v>71</v>
      </c>
      <c r="AY635" s="348" t="s">
        <v>138</v>
      </c>
    </row>
    <row r="636" spans="2:51" s="339" customFormat="1" ht="13.5">
      <c r="B636" s="338"/>
      <c r="D636" s="318" t="s">
        <v>148</v>
      </c>
      <c r="E636" s="340" t="s">
        <v>5</v>
      </c>
      <c r="F636" s="341" t="s">
        <v>186</v>
      </c>
      <c r="H636" s="342" t="s">
        <v>5</v>
      </c>
      <c r="L636" s="338"/>
      <c r="M636" s="343"/>
      <c r="N636" s="344"/>
      <c r="O636" s="344"/>
      <c r="P636" s="344"/>
      <c r="Q636" s="344"/>
      <c r="R636" s="344"/>
      <c r="S636" s="344"/>
      <c r="T636" s="345"/>
      <c r="AT636" s="342" t="s">
        <v>148</v>
      </c>
      <c r="AU636" s="342" t="s">
        <v>81</v>
      </c>
      <c r="AV636" s="339" t="s">
        <v>79</v>
      </c>
      <c r="AW636" s="339" t="s">
        <v>34</v>
      </c>
      <c r="AX636" s="339" t="s">
        <v>71</v>
      </c>
      <c r="AY636" s="342" t="s">
        <v>138</v>
      </c>
    </row>
    <row r="637" spans="2:51" s="317" customFormat="1" ht="13.5">
      <c r="B637" s="316"/>
      <c r="D637" s="318" t="s">
        <v>148</v>
      </c>
      <c r="E637" s="319" t="s">
        <v>5</v>
      </c>
      <c r="F637" s="320" t="s">
        <v>187</v>
      </c>
      <c r="H637" s="321">
        <v>59.465</v>
      </c>
      <c r="L637" s="316"/>
      <c r="M637" s="322"/>
      <c r="N637" s="323"/>
      <c r="O637" s="323"/>
      <c r="P637" s="323"/>
      <c r="Q637" s="323"/>
      <c r="R637" s="323"/>
      <c r="S637" s="323"/>
      <c r="T637" s="324"/>
      <c r="AT637" s="319" t="s">
        <v>148</v>
      </c>
      <c r="AU637" s="319" t="s">
        <v>81</v>
      </c>
      <c r="AV637" s="317" t="s">
        <v>81</v>
      </c>
      <c r="AW637" s="317" t="s">
        <v>34</v>
      </c>
      <c r="AX637" s="317" t="s">
        <v>71</v>
      </c>
      <c r="AY637" s="319" t="s">
        <v>138</v>
      </c>
    </row>
    <row r="638" spans="2:51" s="347" customFormat="1" ht="13.5">
      <c r="B638" s="346"/>
      <c r="D638" s="318" t="s">
        <v>148</v>
      </c>
      <c r="E638" s="348" t="s">
        <v>5</v>
      </c>
      <c r="F638" s="349" t="s">
        <v>180</v>
      </c>
      <c r="H638" s="350">
        <v>59.465</v>
      </c>
      <c r="L638" s="346"/>
      <c r="M638" s="351"/>
      <c r="N638" s="352"/>
      <c r="O638" s="352"/>
      <c r="P638" s="352"/>
      <c r="Q638" s="352"/>
      <c r="R638" s="352"/>
      <c r="S638" s="352"/>
      <c r="T638" s="353"/>
      <c r="AT638" s="348" t="s">
        <v>148</v>
      </c>
      <c r="AU638" s="348" t="s">
        <v>81</v>
      </c>
      <c r="AV638" s="347" t="s">
        <v>139</v>
      </c>
      <c r="AW638" s="347" t="s">
        <v>34</v>
      </c>
      <c r="AX638" s="347" t="s">
        <v>71</v>
      </c>
      <c r="AY638" s="348" t="s">
        <v>138</v>
      </c>
    </row>
    <row r="639" spans="2:51" s="339" customFormat="1" ht="13.5">
      <c r="B639" s="338"/>
      <c r="D639" s="318" t="s">
        <v>148</v>
      </c>
      <c r="E639" s="340" t="s">
        <v>5</v>
      </c>
      <c r="F639" s="341" t="s">
        <v>162</v>
      </c>
      <c r="H639" s="342" t="s">
        <v>5</v>
      </c>
      <c r="L639" s="338"/>
      <c r="M639" s="343"/>
      <c r="N639" s="344"/>
      <c r="O639" s="344"/>
      <c r="P639" s="344"/>
      <c r="Q639" s="344"/>
      <c r="R639" s="344"/>
      <c r="S639" s="344"/>
      <c r="T639" s="345"/>
      <c r="AT639" s="342" t="s">
        <v>148</v>
      </c>
      <c r="AU639" s="342" t="s">
        <v>81</v>
      </c>
      <c r="AV639" s="339" t="s">
        <v>79</v>
      </c>
      <c r="AW639" s="339" t="s">
        <v>34</v>
      </c>
      <c r="AX639" s="339" t="s">
        <v>71</v>
      </c>
      <c r="AY639" s="342" t="s">
        <v>138</v>
      </c>
    </row>
    <row r="640" spans="2:51" s="317" customFormat="1" ht="13.5">
      <c r="B640" s="316"/>
      <c r="D640" s="318" t="s">
        <v>148</v>
      </c>
      <c r="E640" s="319" t="s">
        <v>5</v>
      </c>
      <c r="F640" s="320" t="s">
        <v>188</v>
      </c>
      <c r="H640" s="321">
        <v>73.83</v>
      </c>
      <c r="L640" s="316"/>
      <c r="M640" s="322"/>
      <c r="N640" s="323"/>
      <c r="O640" s="323"/>
      <c r="P640" s="323"/>
      <c r="Q640" s="323"/>
      <c r="R640" s="323"/>
      <c r="S640" s="323"/>
      <c r="T640" s="324"/>
      <c r="AT640" s="319" t="s">
        <v>148</v>
      </c>
      <c r="AU640" s="319" t="s">
        <v>81</v>
      </c>
      <c r="AV640" s="317" t="s">
        <v>81</v>
      </c>
      <c r="AW640" s="317" t="s">
        <v>34</v>
      </c>
      <c r="AX640" s="317" t="s">
        <v>71</v>
      </c>
      <c r="AY640" s="319" t="s">
        <v>138</v>
      </c>
    </row>
    <row r="641" spans="2:51" s="347" customFormat="1" ht="13.5">
      <c r="B641" s="346"/>
      <c r="D641" s="318" t="s">
        <v>148</v>
      </c>
      <c r="E641" s="348" t="s">
        <v>5</v>
      </c>
      <c r="F641" s="349" t="s">
        <v>180</v>
      </c>
      <c r="H641" s="350">
        <v>73.83</v>
      </c>
      <c r="L641" s="346"/>
      <c r="M641" s="351"/>
      <c r="N641" s="352"/>
      <c r="O641" s="352"/>
      <c r="P641" s="352"/>
      <c r="Q641" s="352"/>
      <c r="R641" s="352"/>
      <c r="S641" s="352"/>
      <c r="T641" s="353"/>
      <c r="AT641" s="348" t="s">
        <v>148</v>
      </c>
      <c r="AU641" s="348" t="s">
        <v>81</v>
      </c>
      <c r="AV641" s="347" t="s">
        <v>139</v>
      </c>
      <c r="AW641" s="347" t="s">
        <v>34</v>
      </c>
      <c r="AX641" s="347" t="s">
        <v>71</v>
      </c>
      <c r="AY641" s="348" t="s">
        <v>138</v>
      </c>
    </row>
    <row r="642" spans="2:51" s="326" customFormat="1" ht="13.5">
      <c r="B642" s="325"/>
      <c r="D642" s="327" t="s">
        <v>148</v>
      </c>
      <c r="E642" s="328" t="s">
        <v>5</v>
      </c>
      <c r="F642" s="329" t="s">
        <v>151</v>
      </c>
      <c r="H642" s="330">
        <v>321.613</v>
      </c>
      <c r="L642" s="325"/>
      <c r="M642" s="331"/>
      <c r="N642" s="332"/>
      <c r="O642" s="332"/>
      <c r="P642" s="332"/>
      <c r="Q642" s="332"/>
      <c r="R642" s="332"/>
      <c r="S642" s="332"/>
      <c r="T642" s="333"/>
      <c r="AT642" s="334" t="s">
        <v>148</v>
      </c>
      <c r="AU642" s="334" t="s">
        <v>81</v>
      </c>
      <c r="AV642" s="326" t="s">
        <v>146</v>
      </c>
      <c r="AW642" s="326" t="s">
        <v>34</v>
      </c>
      <c r="AX642" s="326" t="s">
        <v>79</v>
      </c>
      <c r="AY642" s="334" t="s">
        <v>138</v>
      </c>
    </row>
    <row r="643" spans="2:65" s="223" customFormat="1" ht="31.5" customHeight="1">
      <c r="B643" s="224"/>
      <c r="C643" s="305" t="s">
        <v>525</v>
      </c>
      <c r="D643" s="305" t="s">
        <v>141</v>
      </c>
      <c r="E643" s="306" t="s">
        <v>526</v>
      </c>
      <c r="F643" s="307" t="s">
        <v>527</v>
      </c>
      <c r="G643" s="308" t="s">
        <v>144</v>
      </c>
      <c r="H643" s="309">
        <v>510.929</v>
      </c>
      <c r="I643" s="367">
        <v>0</v>
      </c>
      <c r="J643" s="310">
        <f>ROUND(I643*H643,2)</f>
        <v>0</v>
      </c>
      <c r="K643" s="307" t="s">
        <v>145</v>
      </c>
      <c r="L643" s="224"/>
      <c r="M643" s="311" t="s">
        <v>5</v>
      </c>
      <c r="N643" s="312" t="s">
        <v>42</v>
      </c>
      <c r="O643" s="225"/>
      <c r="P643" s="313">
        <f>O643*H643</f>
        <v>0</v>
      </c>
      <c r="Q643" s="313">
        <v>0</v>
      </c>
      <c r="R643" s="313">
        <f>Q643*H643</f>
        <v>0</v>
      </c>
      <c r="S643" s="313">
        <v>0.01</v>
      </c>
      <c r="T643" s="314">
        <f>S643*H643</f>
        <v>5.10929</v>
      </c>
      <c r="AR643" s="213" t="s">
        <v>146</v>
      </c>
      <c r="AT643" s="213" t="s">
        <v>141</v>
      </c>
      <c r="AU643" s="213" t="s">
        <v>81</v>
      </c>
      <c r="AY643" s="213" t="s">
        <v>138</v>
      </c>
      <c r="BE643" s="315">
        <f>IF(N643="základní",J643,0)</f>
        <v>0</v>
      </c>
      <c r="BF643" s="315">
        <f>IF(N643="snížená",J643,0)</f>
        <v>0</v>
      </c>
      <c r="BG643" s="315">
        <f>IF(N643="zákl. přenesená",J643,0)</f>
        <v>0</v>
      </c>
      <c r="BH643" s="315">
        <f>IF(N643="sníž. přenesená",J643,0)</f>
        <v>0</v>
      </c>
      <c r="BI643" s="315">
        <f>IF(N643="nulová",J643,0)</f>
        <v>0</v>
      </c>
      <c r="BJ643" s="213" t="s">
        <v>79</v>
      </c>
      <c r="BK643" s="315">
        <f>ROUND(I643*H643,2)</f>
        <v>0</v>
      </c>
      <c r="BL643" s="213" t="s">
        <v>146</v>
      </c>
      <c r="BM643" s="213" t="s">
        <v>528</v>
      </c>
    </row>
    <row r="644" spans="2:51" s="339" customFormat="1" ht="13.5">
      <c r="B644" s="338"/>
      <c r="D644" s="318" t="s">
        <v>148</v>
      </c>
      <c r="E644" s="340" t="s">
        <v>5</v>
      </c>
      <c r="F644" s="341" t="s">
        <v>177</v>
      </c>
      <c r="H644" s="342" t="s">
        <v>5</v>
      </c>
      <c r="L644" s="338"/>
      <c r="M644" s="343"/>
      <c r="N644" s="344"/>
      <c r="O644" s="344"/>
      <c r="P644" s="344"/>
      <c r="Q644" s="344"/>
      <c r="R644" s="344"/>
      <c r="S644" s="344"/>
      <c r="T644" s="345"/>
      <c r="AT644" s="342" t="s">
        <v>148</v>
      </c>
      <c r="AU644" s="342" t="s">
        <v>81</v>
      </c>
      <c r="AV644" s="339" t="s">
        <v>79</v>
      </c>
      <c r="AW644" s="339" t="s">
        <v>34</v>
      </c>
      <c r="AX644" s="339" t="s">
        <v>71</v>
      </c>
      <c r="AY644" s="342" t="s">
        <v>138</v>
      </c>
    </row>
    <row r="645" spans="2:51" s="317" customFormat="1" ht="13.5">
      <c r="B645" s="316"/>
      <c r="D645" s="318" t="s">
        <v>148</v>
      </c>
      <c r="E645" s="319" t="s">
        <v>5</v>
      </c>
      <c r="F645" s="320" t="s">
        <v>198</v>
      </c>
      <c r="H645" s="321">
        <v>3.088</v>
      </c>
      <c r="L645" s="316"/>
      <c r="M645" s="322"/>
      <c r="N645" s="323"/>
      <c r="O645" s="323"/>
      <c r="P645" s="323"/>
      <c r="Q645" s="323"/>
      <c r="R645" s="323"/>
      <c r="S645" s="323"/>
      <c r="T645" s="324"/>
      <c r="AT645" s="319" t="s">
        <v>148</v>
      </c>
      <c r="AU645" s="319" t="s">
        <v>81</v>
      </c>
      <c r="AV645" s="317" t="s">
        <v>81</v>
      </c>
      <c r="AW645" s="317" t="s">
        <v>34</v>
      </c>
      <c r="AX645" s="317" t="s">
        <v>71</v>
      </c>
      <c r="AY645" s="319" t="s">
        <v>138</v>
      </c>
    </row>
    <row r="646" spans="2:51" s="317" customFormat="1" ht="13.5">
      <c r="B646" s="316"/>
      <c r="D646" s="318" t="s">
        <v>148</v>
      </c>
      <c r="E646" s="319" t="s">
        <v>5</v>
      </c>
      <c r="F646" s="320" t="s">
        <v>199</v>
      </c>
      <c r="H646" s="321">
        <v>66.605</v>
      </c>
      <c r="L646" s="316"/>
      <c r="M646" s="322"/>
      <c r="N646" s="323"/>
      <c r="O646" s="323"/>
      <c r="P646" s="323"/>
      <c r="Q646" s="323"/>
      <c r="R646" s="323"/>
      <c r="S646" s="323"/>
      <c r="T646" s="324"/>
      <c r="AT646" s="319" t="s">
        <v>148</v>
      </c>
      <c r="AU646" s="319" t="s">
        <v>81</v>
      </c>
      <c r="AV646" s="317" t="s">
        <v>81</v>
      </c>
      <c r="AW646" s="317" t="s">
        <v>34</v>
      </c>
      <c r="AX646" s="317" t="s">
        <v>71</v>
      </c>
      <c r="AY646" s="319" t="s">
        <v>138</v>
      </c>
    </row>
    <row r="647" spans="2:51" s="317" customFormat="1" ht="13.5">
      <c r="B647" s="316"/>
      <c r="D647" s="318" t="s">
        <v>148</v>
      </c>
      <c r="E647" s="319" t="s">
        <v>5</v>
      </c>
      <c r="F647" s="320" t="s">
        <v>200</v>
      </c>
      <c r="H647" s="321">
        <v>3.669</v>
      </c>
      <c r="L647" s="316"/>
      <c r="M647" s="322"/>
      <c r="N647" s="323"/>
      <c r="O647" s="323"/>
      <c r="P647" s="323"/>
      <c r="Q647" s="323"/>
      <c r="R647" s="323"/>
      <c r="S647" s="323"/>
      <c r="T647" s="324"/>
      <c r="AT647" s="319" t="s">
        <v>148</v>
      </c>
      <c r="AU647" s="319" t="s">
        <v>81</v>
      </c>
      <c r="AV647" s="317" t="s">
        <v>81</v>
      </c>
      <c r="AW647" s="317" t="s">
        <v>34</v>
      </c>
      <c r="AX647" s="317" t="s">
        <v>71</v>
      </c>
      <c r="AY647" s="319" t="s">
        <v>138</v>
      </c>
    </row>
    <row r="648" spans="2:51" s="317" customFormat="1" ht="13.5">
      <c r="B648" s="316"/>
      <c r="D648" s="318" t="s">
        <v>148</v>
      </c>
      <c r="E648" s="319" t="s">
        <v>5</v>
      </c>
      <c r="F648" s="320" t="s">
        <v>201</v>
      </c>
      <c r="H648" s="321">
        <v>2.706</v>
      </c>
      <c r="L648" s="316"/>
      <c r="M648" s="322"/>
      <c r="N648" s="323"/>
      <c r="O648" s="323"/>
      <c r="P648" s="323"/>
      <c r="Q648" s="323"/>
      <c r="R648" s="323"/>
      <c r="S648" s="323"/>
      <c r="T648" s="324"/>
      <c r="AT648" s="319" t="s">
        <v>148</v>
      </c>
      <c r="AU648" s="319" t="s">
        <v>81</v>
      </c>
      <c r="AV648" s="317" t="s">
        <v>81</v>
      </c>
      <c r="AW648" s="317" t="s">
        <v>34</v>
      </c>
      <c r="AX648" s="317" t="s">
        <v>71</v>
      </c>
      <c r="AY648" s="319" t="s">
        <v>138</v>
      </c>
    </row>
    <row r="649" spans="2:51" s="317" customFormat="1" ht="13.5">
      <c r="B649" s="316"/>
      <c r="D649" s="318" t="s">
        <v>148</v>
      </c>
      <c r="E649" s="319" t="s">
        <v>5</v>
      </c>
      <c r="F649" s="320" t="s">
        <v>202</v>
      </c>
      <c r="H649" s="321">
        <v>2.644</v>
      </c>
      <c r="L649" s="316"/>
      <c r="M649" s="322"/>
      <c r="N649" s="323"/>
      <c r="O649" s="323"/>
      <c r="P649" s="323"/>
      <c r="Q649" s="323"/>
      <c r="R649" s="323"/>
      <c r="S649" s="323"/>
      <c r="T649" s="324"/>
      <c r="AT649" s="319" t="s">
        <v>148</v>
      </c>
      <c r="AU649" s="319" t="s">
        <v>81</v>
      </c>
      <c r="AV649" s="317" t="s">
        <v>81</v>
      </c>
      <c r="AW649" s="317" t="s">
        <v>34</v>
      </c>
      <c r="AX649" s="317" t="s">
        <v>71</v>
      </c>
      <c r="AY649" s="319" t="s">
        <v>138</v>
      </c>
    </row>
    <row r="650" spans="2:51" s="317" customFormat="1" ht="13.5">
      <c r="B650" s="316"/>
      <c r="D650" s="318" t="s">
        <v>148</v>
      </c>
      <c r="E650" s="319" t="s">
        <v>5</v>
      </c>
      <c r="F650" s="320" t="s">
        <v>203</v>
      </c>
      <c r="H650" s="321">
        <v>2.628</v>
      </c>
      <c r="L650" s="316"/>
      <c r="M650" s="322"/>
      <c r="N650" s="323"/>
      <c r="O650" s="323"/>
      <c r="P650" s="323"/>
      <c r="Q650" s="323"/>
      <c r="R650" s="323"/>
      <c r="S650" s="323"/>
      <c r="T650" s="324"/>
      <c r="AT650" s="319" t="s">
        <v>148</v>
      </c>
      <c r="AU650" s="319" t="s">
        <v>81</v>
      </c>
      <c r="AV650" s="317" t="s">
        <v>81</v>
      </c>
      <c r="AW650" s="317" t="s">
        <v>34</v>
      </c>
      <c r="AX650" s="317" t="s">
        <v>71</v>
      </c>
      <c r="AY650" s="319" t="s">
        <v>138</v>
      </c>
    </row>
    <row r="651" spans="2:51" s="317" customFormat="1" ht="13.5">
      <c r="B651" s="316"/>
      <c r="D651" s="318" t="s">
        <v>148</v>
      </c>
      <c r="E651" s="319" t="s">
        <v>5</v>
      </c>
      <c r="F651" s="320" t="s">
        <v>204</v>
      </c>
      <c r="H651" s="321">
        <v>2.57</v>
      </c>
      <c r="L651" s="316"/>
      <c r="M651" s="322"/>
      <c r="N651" s="323"/>
      <c r="O651" s="323"/>
      <c r="P651" s="323"/>
      <c r="Q651" s="323"/>
      <c r="R651" s="323"/>
      <c r="S651" s="323"/>
      <c r="T651" s="324"/>
      <c r="AT651" s="319" t="s">
        <v>148</v>
      </c>
      <c r="AU651" s="319" t="s">
        <v>81</v>
      </c>
      <c r="AV651" s="317" t="s">
        <v>81</v>
      </c>
      <c r="AW651" s="317" t="s">
        <v>34</v>
      </c>
      <c r="AX651" s="317" t="s">
        <v>71</v>
      </c>
      <c r="AY651" s="319" t="s">
        <v>138</v>
      </c>
    </row>
    <row r="652" spans="2:51" s="317" customFormat="1" ht="13.5">
      <c r="B652" s="316"/>
      <c r="D652" s="318" t="s">
        <v>148</v>
      </c>
      <c r="E652" s="319" t="s">
        <v>5</v>
      </c>
      <c r="F652" s="320" t="s">
        <v>205</v>
      </c>
      <c r="H652" s="321">
        <v>0.355</v>
      </c>
      <c r="L652" s="316"/>
      <c r="M652" s="322"/>
      <c r="N652" s="323"/>
      <c r="O652" s="323"/>
      <c r="P652" s="323"/>
      <c r="Q652" s="323"/>
      <c r="R652" s="323"/>
      <c r="S652" s="323"/>
      <c r="T652" s="324"/>
      <c r="AT652" s="319" t="s">
        <v>148</v>
      </c>
      <c r="AU652" s="319" t="s">
        <v>81</v>
      </c>
      <c r="AV652" s="317" t="s">
        <v>81</v>
      </c>
      <c r="AW652" s="317" t="s">
        <v>34</v>
      </c>
      <c r="AX652" s="317" t="s">
        <v>71</v>
      </c>
      <c r="AY652" s="319" t="s">
        <v>138</v>
      </c>
    </row>
    <row r="653" spans="2:51" s="317" customFormat="1" ht="13.5">
      <c r="B653" s="316"/>
      <c r="D653" s="318" t="s">
        <v>148</v>
      </c>
      <c r="E653" s="319" t="s">
        <v>5</v>
      </c>
      <c r="F653" s="320" t="s">
        <v>206</v>
      </c>
      <c r="H653" s="321">
        <v>0.341</v>
      </c>
      <c r="L653" s="316"/>
      <c r="M653" s="322"/>
      <c r="N653" s="323"/>
      <c r="O653" s="323"/>
      <c r="P653" s="323"/>
      <c r="Q653" s="323"/>
      <c r="R653" s="323"/>
      <c r="S653" s="323"/>
      <c r="T653" s="324"/>
      <c r="AT653" s="319" t="s">
        <v>148</v>
      </c>
      <c r="AU653" s="319" t="s">
        <v>81</v>
      </c>
      <c r="AV653" s="317" t="s">
        <v>81</v>
      </c>
      <c r="AW653" s="317" t="s">
        <v>34</v>
      </c>
      <c r="AX653" s="317" t="s">
        <v>71</v>
      </c>
      <c r="AY653" s="319" t="s">
        <v>138</v>
      </c>
    </row>
    <row r="654" spans="2:51" s="317" customFormat="1" ht="13.5">
      <c r="B654" s="316"/>
      <c r="D654" s="318" t="s">
        <v>148</v>
      </c>
      <c r="E654" s="319" t="s">
        <v>5</v>
      </c>
      <c r="F654" s="320" t="s">
        <v>207</v>
      </c>
      <c r="H654" s="321">
        <v>0.346</v>
      </c>
      <c r="L654" s="316"/>
      <c r="M654" s="322"/>
      <c r="N654" s="323"/>
      <c r="O654" s="323"/>
      <c r="P654" s="323"/>
      <c r="Q654" s="323"/>
      <c r="R654" s="323"/>
      <c r="S654" s="323"/>
      <c r="T654" s="324"/>
      <c r="AT654" s="319" t="s">
        <v>148</v>
      </c>
      <c r="AU654" s="319" t="s">
        <v>81</v>
      </c>
      <c r="AV654" s="317" t="s">
        <v>81</v>
      </c>
      <c r="AW654" s="317" t="s">
        <v>34</v>
      </c>
      <c r="AX654" s="317" t="s">
        <v>71</v>
      </c>
      <c r="AY654" s="319" t="s">
        <v>138</v>
      </c>
    </row>
    <row r="655" spans="2:51" s="317" customFormat="1" ht="13.5">
      <c r="B655" s="316"/>
      <c r="D655" s="318" t="s">
        <v>148</v>
      </c>
      <c r="E655" s="319" t="s">
        <v>5</v>
      </c>
      <c r="F655" s="320" t="s">
        <v>208</v>
      </c>
      <c r="H655" s="321">
        <v>0.331</v>
      </c>
      <c r="L655" s="316"/>
      <c r="M655" s="322"/>
      <c r="N655" s="323"/>
      <c r="O655" s="323"/>
      <c r="P655" s="323"/>
      <c r="Q655" s="323"/>
      <c r="R655" s="323"/>
      <c r="S655" s="323"/>
      <c r="T655" s="324"/>
      <c r="AT655" s="319" t="s">
        <v>148</v>
      </c>
      <c r="AU655" s="319" t="s">
        <v>81</v>
      </c>
      <c r="AV655" s="317" t="s">
        <v>81</v>
      </c>
      <c r="AW655" s="317" t="s">
        <v>34</v>
      </c>
      <c r="AX655" s="317" t="s">
        <v>71</v>
      </c>
      <c r="AY655" s="319" t="s">
        <v>138</v>
      </c>
    </row>
    <row r="656" spans="2:51" s="317" customFormat="1" ht="13.5">
      <c r="B656" s="316"/>
      <c r="D656" s="318" t="s">
        <v>148</v>
      </c>
      <c r="E656" s="319" t="s">
        <v>5</v>
      </c>
      <c r="F656" s="320" t="s">
        <v>209</v>
      </c>
      <c r="H656" s="321">
        <v>-3.92</v>
      </c>
      <c r="L656" s="316"/>
      <c r="M656" s="322"/>
      <c r="N656" s="323"/>
      <c r="O656" s="323"/>
      <c r="P656" s="323"/>
      <c r="Q656" s="323"/>
      <c r="R656" s="323"/>
      <c r="S656" s="323"/>
      <c r="T656" s="324"/>
      <c r="AT656" s="319" t="s">
        <v>148</v>
      </c>
      <c r="AU656" s="319" t="s">
        <v>81</v>
      </c>
      <c r="AV656" s="317" t="s">
        <v>81</v>
      </c>
      <c r="AW656" s="317" t="s">
        <v>34</v>
      </c>
      <c r="AX656" s="317" t="s">
        <v>71</v>
      </c>
      <c r="AY656" s="319" t="s">
        <v>138</v>
      </c>
    </row>
    <row r="657" spans="2:51" s="317" customFormat="1" ht="13.5">
      <c r="B657" s="316"/>
      <c r="D657" s="318" t="s">
        <v>148</v>
      </c>
      <c r="E657" s="319" t="s">
        <v>5</v>
      </c>
      <c r="F657" s="320" t="s">
        <v>210</v>
      </c>
      <c r="H657" s="321">
        <v>-1.664</v>
      </c>
      <c r="L657" s="316"/>
      <c r="M657" s="322"/>
      <c r="N657" s="323"/>
      <c r="O657" s="323"/>
      <c r="P657" s="323"/>
      <c r="Q657" s="323"/>
      <c r="R657" s="323"/>
      <c r="S657" s="323"/>
      <c r="T657" s="324"/>
      <c r="AT657" s="319" t="s">
        <v>148</v>
      </c>
      <c r="AU657" s="319" t="s">
        <v>81</v>
      </c>
      <c r="AV657" s="317" t="s">
        <v>81</v>
      </c>
      <c r="AW657" s="317" t="s">
        <v>34</v>
      </c>
      <c r="AX657" s="317" t="s">
        <v>71</v>
      </c>
      <c r="AY657" s="319" t="s">
        <v>138</v>
      </c>
    </row>
    <row r="658" spans="2:51" s="317" customFormat="1" ht="13.5">
      <c r="B658" s="316"/>
      <c r="D658" s="318" t="s">
        <v>148</v>
      </c>
      <c r="E658" s="319" t="s">
        <v>5</v>
      </c>
      <c r="F658" s="320" t="s">
        <v>211</v>
      </c>
      <c r="H658" s="321">
        <v>-3.752</v>
      </c>
      <c r="L658" s="316"/>
      <c r="M658" s="322"/>
      <c r="N658" s="323"/>
      <c r="O658" s="323"/>
      <c r="P658" s="323"/>
      <c r="Q658" s="323"/>
      <c r="R658" s="323"/>
      <c r="S658" s="323"/>
      <c r="T658" s="324"/>
      <c r="AT658" s="319" t="s">
        <v>148</v>
      </c>
      <c r="AU658" s="319" t="s">
        <v>81</v>
      </c>
      <c r="AV658" s="317" t="s">
        <v>81</v>
      </c>
      <c r="AW658" s="317" t="s">
        <v>34</v>
      </c>
      <c r="AX658" s="317" t="s">
        <v>71</v>
      </c>
      <c r="AY658" s="319" t="s">
        <v>138</v>
      </c>
    </row>
    <row r="659" spans="2:51" s="317" customFormat="1" ht="13.5">
      <c r="B659" s="316"/>
      <c r="D659" s="318" t="s">
        <v>148</v>
      </c>
      <c r="E659" s="319" t="s">
        <v>5</v>
      </c>
      <c r="F659" s="320" t="s">
        <v>212</v>
      </c>
      <c r="H659" s="321">
        <v>-3.778</v>
      </c>
      <c r="L659" s="316"/>
      <c r="M659" s="322"/>
      <c r="N659" s="323"/>
      <c r="O659" s="323"/>
      <c r="P659" s="323"/>
      <c r="Q659" s="323"/>
      <c r="R659" s="323"/>
      <c r="S659" s="323"/>
      <c r="T659" s="324"/>
      <c r="AT659" s="319" t="s">
        <v>148</v>
      </c>
      <c r="AU659" s="319" t="s">
        <v>81</v>
      </c>
      <c r="AV659" s="317" t="s">
        <v>81</v>
      </c>
      <c r="AW659" s="317" t="s">
        <v>34</v>
      </c>
      <c r="AX659" s="317" t="s">
        <v>71</v>
      </c>
      <c r="AY659" s="319" t="s">
        <v>138</v>
      </c>
    </row>
    <row r="660" spans="2:51" s="317" customFormat="1" ht="13.5">
      <c r="B660" s="316"/>
      <c r="D660" s="318" t="s">
        <v>148</v>
      </c>
      <c r="E660" s="319" t="s">
        <v>5</v>
      </c>
      <c r="F660" s="320" t="s">
        <v>213</v>
      </c>
      <c r="H660" s="321">
        <v>-3.712</v>
      </c>
      <c r="L660" s="316"/>
      <c r="M660" s="322"/>
      <c r="N660" s="323"/>
      <c r="O660" s="323"/>
      <c r="P660" s="323"/>
      <c r="Q660" s="323"/>
      <c r="R660" s="323"/>
      <c r="S660" s="323"/>
      <c r="T660" s="324"/>
      <c r="AT660" s="319" t="s">
        <v>148</v>
      </c>
      <c r="AU660" s="319" t="s">
        <v>81</v>
      </c>
      <c r="AV660" s="317" t="s">
        <v>81</v>
      </c>
      <c r="AW660" s="317" t="s">
        <v>34</v>
      </c>
      <c r="AX660" s="317" t="s">
        <v>71</v>
      </c>
      <c r="AY660" s="319" t="s">
        <v>138</v>
      </c>
    </row>
    <row r="661" spans="2:51" s="317" customFormat="1" ht="13.5">
      <c r="B661" s="316"/>
      <c r="D661" s="318" t="s">
        <v>148</v>
      </c>
      <c r="E661" s="319" t="s">
        <v>5</v>
      </c>
      <c r="F661" s="320" t="s">
        <v>214</v>
      </c>
      <c r="H661" s="321">
        <v>-3.727</v>
      </c>
      <c r="L661" s="316"/>
      <c r="M661" s="322"/>
      <c r="N661" s="323"/>
      <c r="O661" s="323"/>
      <c r="P661" s="323"/>
      <c r="Q661" s="323"/>
      <c r="R661" s="323"/>
      <c r="S661" s="323"/>
      <c r="T661" s="324"/>
      <c r="AT661" s="319" t="s">
        <v>148</v>
      </c>
      <c r="AU661" s="319" t="s">
        <v>81</v>
      </c>
      <c r="AV661" s="317" t="s">
        <v>81</v>
      </c>
      <c r="AW661" s="317" t="s">
        <v>34</v>
      </c>
      <c r="AX661" s="317" t="s">
        <v>71</v>
      </c>
      <c r="AY661" s="319" t="s">
        <v>138</v>
      </c>
    </row>
    <row r="662" spans="2:51" s="317" customFormat="1" ht="13.5">
      <c r="B662" s="316"/>
      <c r="D662" s="318" t="s">
        <v>148</v>
      </c>
      <c r="E662" s="319" t="s">
        <v>5</v>
      </c>
      <c r="F662" s="320" t="s">
        <v>215</v>
      </c>
      <c r="H662" s="321">
        <v>-1.8</v>
      </c>
      <c r="L662" s="316"/>
      <c r="M662" s="322"/>
      <c r="N662" s="323"/>
      <c r="O662" s="323"/>
      <c r="P662" s="323"/>
      <c r="Q662" s="323"/>
      <c r="R662" s="323"/>
      <c r="S662" s="323"/>
      <c r="T662" s="324"/>
      <c r="AT662" s="319" t="s">
        <v>148</v>
      </c>
      <c r="AU662" s="319" t="s">
        <v>81</v>
      </c>
      <c r="AV662" s="317" t="s">
        <v>81</v>
      </c>
      <c r="AW662" s="317" t="s">
        <v>34</v>
      </c>
      <c r="AX662" s="317" t="s">
        <v>71</v>
      </c>
      <c r="AY662" s="319" t="s">
        <v>138</v>
      </c>
    </row>
    <row r="663" spans="2:51" s="317" customFormat="1" ht="13.5">
      <c r="B663" s="316"/>
      <c r="D663" s="318" t="s">
        <v>148</v>
      </c>
      <c r="E663" s="319" t="s">
        <v>5</v>
      </c>
      <c r="F663" s="320" t="s">
        <v>216</v>
      </c>
      <c r="H663" s="321">
        <v>-0.675</v>
      </c>
      <c r="L663" s="316"/>
      <c r="M663" s="322"/>
      <c r="N663" s="323"/>
      <c r="O663" s="323"/>
      <c r="P663" s="323"/>
      <c r="Q663" s="323"/>
      <c r="R663" s="323"/>
      <c r="S663" s="323"/>
      <c r="T663" s="324"/>
      <c r="AT663" s="319" t="s">
        <v>148</v>
      </c>
      <c r="AU663" s="319" t="s">
        <v>81</v>
      </c>
      <c r="AV663" s="317" t="s">
        <v>81</v>
      </c>
      <c r="AW663" s="317" t="s">
        <v>34</v>
      </c>
      <c r="AX663" s="317" t="s">
        <v>71</v>
      </c>
      <c r="AY663" s="319" t="s">
        <v>138</v>
      </c>
    </row>
    <row r="664" spans="2:51" s="347" customFormat="1" ht="13.5">
      <c r="B664" s="346"/>
      <c r="D664" s="318" t="s">
        <v>148</v>
      </c>
      <c r="E664" s="348" t="s">
        <v>5</v>
      </c>
      <c r="F664" s="349" t="s">
        <v>180</v>
      </c>
      <c r="H664" s="350">
        <v>62.255</v>
      </c>
      <c r="L664" s="346"/>
      <c r="M664" s="351"/>
      <c r="N664" s="352"/>
      <c r="O664" s="352"/>
      <c r="P664" s="352"/>
      <c r="Q664" s="352"/>
      <c r="R664" s="352"/>
      <c r="S664" s="352"/>
      <c r="T664" s="353"/>
      <c r="AT664" s="348" t="s">
        <v>148</v>
      </c>
      <c r="AU664" s="348" t="s">
        <v>81</v>
      </c>
      <c r="AV664" s="347" t="s">
        <v>139</v>
      </c>
      <c r="AW664" s="347" t="s">
        <v>34</v>
      </c>
      <c r="AX664" s="347" t="s">
        <v>71</v>
      </c>
      <c r="AY664" s="348" t="s">
        <v>138</v>
      </c>
    </row>
    <row r="665" spans="2:51" s="339" customFormat="1" ht="13.5">
      <c r="B665" s="338"/>
      <c r="D665" s="318" t="s">
        <v>148</v>
      </c>
      <c r="E665" s="340" t="s">
        <v>5</v>
      </c>
      <c r="F665" s="341" t="s">
        <v>181</v>
      </c>
      <c r="H665" s="342" t="s">
        <v>5</v>
      </c>
      <c r="L665" s="338"/>
      <c r="M665" s="343"/>
      <c r="N665" s="344"/>
      <c r="O665" s="344"/>
      <c r="P665" s="344"/>
      <c r="Q665" s="344"/>
      <c r="R665" s="344"/>
      <c r="S665" s="344"/>
      <c r="T665" s="345"/>
      <c r="AT665" s="342" t="s">
        <v>148</v>
      </c>
      <c r="AU665" s="342" t="s">
        <v>81</v>
      </c>
      <c r="AV665" s="339" t="s">
        <v>79</v>
      </c>
      <c r="AW665" s="339" t="s">
        <v>34</v>
      </c>
      <c r="AX665" s="339" t="s">
        <v>71</v>
      </c>
      <c r="AY665" s="342" t="s">
        <v>138</v>
      </c>
    </row>
    <row r="666" spans="2:51" s="317" customFormat="1" ht="13.5">
      <c r="B666" s="316"/>
      <c r="D666" s="318" t="s">
        <v>148</v>
      </c>
      <c r="E666" s="319" t="s">
        <v>5</v>
      </c>
      <c r="F666" s="320" t="s">
        <v>217</v>
      </c>
      <c r="H666" s="321">
        <v>91.622</v>
      </c>
      <c r="L666" s="316"/>
      <c r="M666" s="322"/>
      <c r="N666" s="323"/>
      <c r="O666" s="323"/>
      <c r="P666" s="323"/>
      <c r="Q666" s="323"/>
      <c r="R666" s="323"/>
      <c r="S666" s="323"/>
      <c r="T666" s="324"/>
      <c r="AT666" s="319" t="s">
        <v>148</v>
      </c>
      <c r="AU666" s="319" t="s">
        <v>81</v>
      </c>
      <c r="AV666" s="317" t="s">
        <v>81</v>
      </c>
      <c r="AW666" s="317" t="s">
        <v>34</v>
      </c>
      <c r="AX666" s="317" t="s">
        <v>71</v>
      </c>
      <c r="AY666" s="319" t="s">
        <v>138</v>
      </c>
    </row>
    <row r="667" spans="2:51" s="317" customFormat="1" ht="13.5">
      <c r="B667" s="316"/>
      <c r="D667" s="318" t="s">
        <v>148</v>
      </c>
      <c r="E667" s="319" t="s">
        <v>5</v>
      </c>
      <c r="F667" s="320" t="s">
        <v>218</v>
      </c>
      <c r="H667" s="321">
        <v>2.564</v>
      </c>
      <c r="L667" s="316"/>
      <c r="M667" s="322"/>
      <c r="N667" s="323"/>
      <c r="O667" s="323"/>
      <c r="P667" s="323"/>
      <c r="Q667" s="323"/>
      <c r="R667" s="323"/>
      <c r="S667" s="323"/>
      <c r="T667" s="324"/>
      <c r="AT667" s="319" t="s">
        <v>148</v>
      </c>
      <c r="AU667" s="319" t="s">
        <v>81</v>
      </c>
      <c r="AV667" s="317" t="s">
        <v>81</v>
      </c>
      <c r="AW667" s="317" t="s">
        <v>34</v>
      </c>
      <c r="AX667" s="317" t="s">
        <v>71</v>
      </c>
      <c r="AY667" s="319" t="s">
        <v>138</v>
      </c>
    </row>
    <row r="668" spans="2:51" s="317" customFormat="1" ht="13.5">
      <c r="B668" s="316"/>
      <c r="D668" s="318" t="s">
        <v>148</v>
      </c>
      <c r="E668" s="319" t="s">
        <v>5</v>
      </c>
      <c r="F668" s="320" t="s">
        <v>219</v>
      </c>
      <c r="H668" s="321">
        <v>2.519</v>
      </c>
      <c r="L668" s="316"/>
      <c r="M668" s="322"/>
      <c r="N668" s="323"/>
      <c r="O668" s="323"/>
      <c r="P668" s="323"/>
      <c r="Q668" s="323"/>
      <c r="R668" s="323"/>
      <c r="S668" s="323"/>
      <c r="T668" s="324"/>
      <c r="AT668" s="319" t="s">
        <v>148</v>
      </c>
      <c r="AU668" s="319" t="s">
        <v>81</v>
      </c>
      <c r="AV668" s="317" t="s">
        <v>81</v>
      </c>
      <c r="AW668" s="317" t="s">
        <v>34</v>
      </c>
      <c r="AX668" s="317" t="s">
        <v>71</v>
      </c>
      <c r="AY668" s="319" t="s">
        <v>138</v>
      </c>
    </row>
    <row r="669" spans="2:51" s="317" customFormat="1" ht="13.5">
      <c r="B669" s="316"/>
      <c r="D669" s="318" t="s">
        <v>148</v>
      </c>
      <c r="E669" s="319" t="s">
        <v>5</v>
      </c>
      <c r="F669" s="320" t="s">
        <v>220</v>
      </c>
      <c r="H669" s="321">
        <v>0.333</v>
      </c>
      <c r="L669" s="316"/>
      <c r="M669" s="322"/>
      <c r="N669" s="323"/>
      <c r="O669" s="323"/>
      <c r="P669" s="323"/>
      <c r="Q669" s="323"/>
      <c r="R669" s="323"/>
      <c r="S669" s="323"/>
      <c r="T669" s="324"/>
      <c r="AT669" s="319" t="s">
        <v>148</v>
      </c>
      <c r="AU669" s="319" t="s">
        <v>81</v>
      </c>
      <c r="AV669" s="317" t="s">
        <v>81</v>
      </c>
      <c r="AW669" s="317" t="s">
        <v>34</v>
      </c>
      <c r="AX669" s="317" t="s">
        <v>71</v>
      </c>
      <c r="AY669" s="319" t="s">
        <v>138</v>
      </c>
    </row>
    <row r="670" spans="2:51" s="317" customFormat="1" ht="13.5">
      <c r="B670" s="316"/>
      <c r="D670" s="318" t="s">
        <v>148</v>
      </c>
      <c r="E670" s="319" t="s">
        <v>5</v>
      </c>
      <c r="F670" s="320" t="s">
        <v>221</v>
      </c>
      <c r="H670" s="321">
        <v>0.334</v>
      </c>
      <c r="L670" s="316"/>
      <c r="M670" s="322"/>
      <c r="N670" s="323"/>
      <c r="O670" s="323"/>
      <c r="P670" s="323"/>
      <c r="Q670" s="323"/>
      <c r="R670" s="323"/>
      <c r="S670" s="323"/>
      <c r="T670" s="324"/>
      <c r="AT670" s="319" t="s">
        <v>148</v>
      </c>
      <c r="AU670" s="319" t="s">
        <v>81</v>
      </c>
      <c r="AV670" s="317" t="s">
        <v>81</v>
      </c>
      <c r="AW670" s="317" t="s">
        <v>34</v>
      </c>
      <c r="AX670" s="317" t="s">
        <v>71</v>
      </c>
      <c r="AY670" s="319" t="s">
        <v>138</v>
      </c>
    </row>
    <row r="671" spans="2:51" s="317" customFormat="1" ht="13.5">
      <c r="B671" s="316"/>
      <c r="D671" s="318" t="s">
        <v>148</v>
      </c>
      <c r="E671" s="319" t="s">
        <v>5</v>
      </c>
      <c r="F671" s="320" t="s">
        <v>287</v>
      </c>
      <c r="H671" s="321">
        <v>-1.957</v>
      </c>
      <c r="L671" s="316"/>
      <c r="M671" s="322"/>
      <c r="N671" s="323"/>
      <c r="O671" s="323"/>
      <c r="P671" s="323"/>
      <c r="Q671" s="323"/>
      <c r="R671" s="323"/>
      <c r="S671" s="323"/>
      <c r="T671" s="324"/>
      <c r="AT671" s="319" t="s">
        <v>148</v>
      </c>
      <c r="AU671" s="319" t="s">
        <v>81</v>
      </c>
      <c r="AV671" s="317" t="s">
        <v>81</v>
      </c>
      <c r="AW671" s="317" t="s">
        <v>34</v>
      </c>
      <c r="AX671" s="317" t="s">
        <v>71</v>
      </c>
      <c r="AY671" s="319" t="s">
        <v>138</v>
      </c>
    </row>
    <row r="672" spans="2:51" s="317" customFormat="1" ht="13.5">
      <c r="B672" s="316"/>
      <c r="D672" s="318" t="s">
        <v>148</v>
      </c>
      <c r="E672" s="319" t="s">
        <v>5</v>
      </c>
      <c r="F672" s="320" t="s">
        <v>223</v>
      </c>
      <c r="H672" s="321">
        <v>-4.032</v>
      </c>
      <c r="L672" s="316"/>
      <c r="M672" s="322"/>
      <c r="N672" s="323"/>
      <c r="O672" s="323"/>
      <c r="P672" s="323"/>
      <c r="Q672" s="323"/>
      <c r="R672" s="323"/>
      <c r="S672" s="323"/>
      <c r="T672" s="324"/>
      <c r="AT672" s="319" t="s">
        <v>148</v>
      </c>
      <c r="AU672" s="319" t="s">
        <v>81</v>
      </c>
      <c r="AV672" s="317" t="s">
        <v>81</v>
      </c>
      <c r="AW672" s="317" t="s">
        <v>34</v>
      </c>
      <c r="AX672" s="317" t="s">
        <v>71</v>
      </c>
      <c r="AY672" s="319" t="s">
        <v>138</v>
      </c>
    </row>
    <row r="673" spans="2:51" s="317" customFormat="1" ht="13.5">
      <c r="B673" s="316"/>
      <c r="D673" s="318" t="s">
        <v>148</v>
      </c>
      <c r="E673" s="319" t="s">
        <v>5</v>
      </c>
      <c r="F673" s="320" t="s">
        <v>224</v>
      </c>
      <c r="H673" s="321">
        <v>-3.581</v>
      </c>
      <c r="L673" s="316"/>
      <c r="M673" s="322"/>
      <c r="N673" s="323"/>
      <c r="O673" s="323"/>
      <c r="P673" s="323"/>
      <c r="Q673" s="323"/>
      <c r="R673" s="323"/>
      <c r="S673" s="323"/>
      <c r="T673" s="324"/>
      <c r="AT673" s="319" t="s">
        <v>148</v>
      </c>
      <c r="AU673" s="319" t="s">
        <v>81</v>
      </c>
      <c r="AV673" s="317" t="s">
        <v>81</v>
      </c>
      <c r="AW673" s="317" t="s">
        <v>34</v>
      </c>
      <c r="AX673" s="317" t="s">
        <v>71</v>
      </c>
      <c r="AY673" s="319" t="s">
        <v>138</v>
      </c>
    </row>
    <row r="674" spans="2:51" s="317" customFormat="1" ht="13.5">
      <c r="B674" s="316"/>
      <c r="D674" s="318" t="s">
        <v>148</v>
      </c>
      <c r="E674" s="319" t="s">
        <v>5</v>
      </c>
      <c r="F674" s="320" t="s">
        <v>225</v>
      </c>
      <c r="H674" s="321">
        <v>-3.578</v>
      </c>
      <c r="L674" s="316"/>
      <c r="M674" s="322"/>
      <c r="N674" s="323"/>
      <c r="O674" s="323"/>
      <c r="P674" s="323"/>
      <c r="Q674" s="323"/>
      <c r="R674" s="323"/>
      <c r="S674" s="323"/>
      <c r="T674" s="324"/>
      <c r="AT674" s="319" t="s">
        <v>148</v>
      </c>
      <c r="AU674" s="319" t="s">
        <v>81</v>
      </c>
      <c r="AV674" s="317" t="s">
        <v>81</v>
      </c>
      <c r="AW674" s="317" t="s">
        <v>34</v>
      </c>
      <c r="AX674" s="317" t="s">
        <v>71</v>
      </c>
      <c r="AY674" s="319" t="s">
        <v>138</v>
      </c>
    </row>
    <row r="675" spans="2:51" s="347" customFormat="1" ht="13.5">
      <c r="B675" s="346"/>
      <c r="D675" s="318" t="s">
        <v>148</v>
      </c>
      <c r="E675" s="348" t="s">
        <v>5</v>
      </c>
      <c r="F675" s="349" t="s">
        <v>180</v>
      </c>
      <c r="H675" s="350">
        <v>84.224</v>
      </c>
      <c r="L675" s="346"/>
      <c r="M675" s="351"/>
      <c r="N675" s="352"/>
      <c r="O675" s="352"/>
      <c r="P675" s="352"/>
      <c r="Q675" s="352"/>
      <c r="R675" s="352"/>
      <c r="S675" s="352"/>
      <c r="T675" s="353"/>
      <c r="AT675" s="348" t="s">
        <v>148</v>
      </c>
      <c r="AU675" s="348" t="s">
        <v>81</v>
      </c>
      <c r="AV675" s="347" t="s">
        <v>139</v>
      </c>
      <c r="AW675" s="347" t="s">
        <v>34</v>
      </c>
      <c r="AX675" s="347" t="s">
        <v>71</v>
      </c>
      <c r="AY675" s="348" t="s">
        <v>138</v>
      </c>
    </row>
    <row r="676" spans="2:51" s="339" customFormat="1" ht="13.5">
      <c r="B676" s="338"/>
      <c r="D676" s="318" t="s">
        <v>148</v>
      </c>
      <c r="E676" s="340" t="s">
        <v>5</v>
      </c>
      <c r="F676" s="341" t="s">
        <v>183</v>
      </c>
      <c r="H676" s="342" t="s">
        <v>5</v>
      </c>
      <c r="L676" s="338"/>
      <c r="M676" s="343"/>
      <c r="N676" s="344"/>
      <c r="O676" s="344"/>
      <c r="P676" s="344"/>
      <c r="Q676" s="344"/>
      <c r="R676" s="344"/>
      <c r="S676" s="344"/>
      <c r="T676" s="345"/>
      <c r="AT676" s="342" t="s">
        <v>148</v>
      </c>
      <c r="AU676" s="342" t="s">
        <v>81</v>
      </c>
      <c r="AV676" s="339" t="s">
        <v>79</v>
      </c>
      <c r="AW676" s="339" t="s">
        <v>34</v>
      </c>
      <c r="AX676" s="339" t="s">
        <v>71</v>
      </c>
      <c r="AY676" s="342" t="s">
        <v>138</v>
      </c>
    </row>
    <row r="677" spans="2:51" s="317" customFormat="1" ht="13.5">
      <c r="B677" s="316"/>
      <c r="D677" s="318" t="s">
        <v>148</v>
      </c>
      <c r="E677" s="319" t="s">
        <v>5</v>
      </c>
      <c r="F677" s="320" t="s">
        <v>226</v>
      </c>
      <c r="H677" s="321">
        <v>70.65</v>
      </c>
      <c r="L677" s="316"/>
      <c r="M677" s="322"/>
      <c r="N677" s="323"/>
      <c r="O677" s="323"/>
      <c r="P677" s="323"/>
      <c r="Q677" s="323"/>
      <c r="R677" s="323"/>
      <c r="S677" s="323"/>
      <c r="T677" s="324"/>
      <c r="AT677" s="319" t="s">
        <v>148</v>
      </c>
      <c r="AU677" s="319" t="s">
        <v>81</v>
      </c>
      <c r="AV677" s="317" t="s">
        <v>81</v>
      </c>
      <c r="AW677" s="317" t="s">
        <v>34</v>
      </c>
      <c r="AX677" s="317" t="s">
        <v>71</v>
      </c>
      <c r="AY677" s="319" t="s">
        <v>138</v>
      </c>
    </row>
    <row r="678" spans="2:51" s="317" customFormat="1" ht="13.5">
      <c r="B678" s="316"/>
      <c r="D678" s="318" t="s">
        <v>148</v>
      </c>
      <c r="E678" s="319" t="s">
        <v>5</v>
      </c>
      <c r="F678" s="320" t="s">
        <v>227</v>
      </c>
      <c r="H678" s="321">
        <v>59.446</v>
      </c>
      <c r="L678" s="316"/>
      <c r="M678" s="322"/>
      <c r="N678" s="323"/>
      <c r="O678" s="323"/>
      <c r="P678" s="323"/>
      <c r="Q678" s="323"/>
      <c r="R678" s="323"/>
      <c r="S678" s="323"/>
      <c r="T678" s="324"/>
      <c r="AT678" s="319" t="s">
        <v>148</v>
      </c>
      <c r="AU678" s="319" t="s">
        <v>81</v>
      </c>
      <c r="AV678" s="317" t="s">
        <v>81</v>
      </c>
      <c r="AW678" s="317" t="s">
        <v>34</v>
      </c>
      <c r="AX678" s="317" t="s">
        <v>71</v>
      </c>
      <c r="AY678" s="319" t="s">
        <v>138</v>
      </c>
    </row>
    <row r="679" spans="2:51" s="317" customFormat="1" ht="13.5">
      <c r="B679" s="316"/>
      <c r="D679" s="318" t="s">
        <v>148</v>
      </c>
      <c r="E679" s="319" t="s">
        <v>5</v>
      </c>
      <c r="F679" s="320" t="s">
        <v>228</v>
      </c>
      <c r="H679" s="321">
        <v>3.394</v>
      </c>
      <c r="L679" s="316"/>
      <c r="M679" s="322"/>
      <c r="N679" s="323"/>
      <c r="O679" s="323"/>
      <c r="P679" s="323"/>
      <c r="Q679" s="323"/>
      <c r="R679" s="323"/>
      <c r="S679" s="323"/>
      <c r="T679" s="324"/>
      <c r="AT679" s="319" t="s">
        <v>148</v>
      </c>
      <c r="AU679" s="319" t="s">
        <v>81</v>
      </c>
      <c r="AV679" s="317" t="s">
        <v>81</v>
      </c>
      <c r="AW679" s="317" t="s">
        <v>34</v>
      </c>
      <c r="AX679" s="317" t="s">
        <v>71</v>
      </c>
      <c r="AY679" s="319" t="s">
        <v>138</v>
      </c>
    </row>
    <row r="680" spans="2:51" s="317" customFormat="1" ht="13.5">
      <c r="B680" s="316"/>
      <c r="D680" s="318" t="s">
        <v>148</v>
      </c>
      <c r="E680" s="319" t="s">
        <v>5</v>
      </c>
      <c r="F680" s="320" t="s">
        <v>229</v>
      </c>
      <c r="H680" s="321">
        <v>2.741</v>
      </c>
      <c r="L680" s="316"/>
      <c r="M680" s="322"/>
      <c r="N680" s="323"/>
      <c r="O680" s="323"/>
      <c r="P680" s="323"/>
      <c r="Q680" s="323"/>
      <c r="R680" s="323"/>
      <c r="S680" s="323"/>
      <c r="T680" s="324"/>
      <c r="AT680" s="319" t="s">
        <v>148</v>
      </c>
      <c r="AU680" s="319" t="s">
        <v>81</v>
      </c>
      <c r="AV680" s="317" t="s">
        <v>81</v>
      </c>
      <c r="AW680" s="317" t="s">
        <v>34</v>
      </c>
      <c r="AX680" s="317" t="s">
        <v>71</v>
      </c>
      <c r="AY680" s="319" t="s">
        <v>138</v>
      </c>
    </row>
    <row r="681" spans="2:51" s="317" customFormat="1" ht="13.5">
      <c r="B681" s="316"/>
      <c r="D681" s="318" t="s">
        <v>148</v>
      </c>
      <c r="E681" s="319" t="s">
        <v>5</v>
      </c>
      <c r="F681" s="320" t="s">
        <v>230</v>
      </c>
      <c r="H681" s="321">
        <v>0.44</v>
      </c>
      <c r="L681" s="316"/>
      <c r="M681" s="322"/>
      <c r="N681" s="323"/>
      <c r="O681" s="323"/>
      <c r="P681" s="323"/>
      <c r="Q681" s="323"/>
      <c r="R681" s="323"/>
      <c r="S681" s="323"/>
      <c r="T681" s="324"/>
      <c r="AT681" s="319" t="s">
        <v>148</v>
      </c>
      <c r="AU681" s="319" t="s">
        <v>81</v>
      </c>
      <c r="AV681" s="317" t="s">
        <v>81</v>
      </c>
      <c r="AW681" s="317" t="s">
        <v>34</v>
      </c>
      <c r="AX681" s="317" t="s">
        <v>71</v>
      </c>
      <c r="AY681" s="319" t="s">
        <v>138</v>
      </c>
    </row>
    <row r="682" spans="2:51" s="317" customFormat="1" ht="13.5">
      <c r="B682" s="316"/>
      <c r="D682" s="318" t="s">
        <v>148</v>
      </c>
      <c r="E682" s="319" t="s">
        <v>5</v>
      </c>
      <c r="F682" s="320" t="s">
        <v>231</v>
      </c>
      <c r="H682" s="321">
        <v>1.02</v>
      </c>
      <c r="L682" s="316"/>
      <c r="M682" s="322"/>
      <c r="N682" s="323"/>
      <c r="O682" s="323"/>
      <c r="P682" s="323"/>
      <c r="Q682" s="323"/>
      <c r="R682" s="323"/>
      <c r="S682" s="323"/>
      <c r="T682" s="324"/>
      <c r="AT682" s="319" t="s">
        <v>148</v>
      </c>
      <c r="AU682" s="319" t="s">
        <v>81</v>
      </c>
      <c r="AV682" s="317" t="s">
        <v>81</v>
      </c>
      <c r="AW682" s="317" t="s">
        <v>34</v>
      </c>
      <c r="AX682" s="317" t="s">
        <v>71</v>
      </c>
      <c r="AY682" s="319" t="s">
        <v>138</v>
      </c>
    </row>
    <row r="683" spans="2:51" s="317" customFormat="1" ht="13.5">
      <c r="B683" s="316"/>
      <c r="D683" s="318" t="s">
        <v>148</v>
      </c>
      <c r="E683" s="319" t="s">
        <v>5</v>
      </c>
      <c r="F683" s="320" t="s">
        <v>232</v>
      </c>
      <c r="H683" s="321">
        <v>0.935</v>
      </c>
      <c r="L683" s="316"/>
      <c r="M683" s="322"/>
      <c r="N683" s="323"/>
      <c r="O683" s="323"/>
      <c r="P683" s="323"/>
      <c r="Q683" s="323"/>
      <c r="R683" s="323"/>
      <c r="S683" s="323"/>
      <c r="T683" s="324"/>
      <c r="AT683" s="319" t="s">
        <v>148</v>
      </c>
      <c r="AU683" s="319" t="s">
        <v>81</v>
      </c>
      <c r="AV683" s="317" t="s">
        <v>81</v>
      </c>
      <c r="AW683" s="317" t="s">
        <v>34</v>
      </c>
      <c r="AX683" s="317" t="s">
        <v>71</v>
      </c>
      <c r="AY683" s="319" t="s">
        <v>138</v>
      </c>
    </row>
    <row r="684" spans="2:51" s="317" customFormat="1" ht="13.5">
      <c r="B684" s="316"/>
      <c r="D684" s="318" t="s">
        <v>148</v>
      </c>
      <c r="E684" s="319" t="s">
        <v>5</v>
      </c>
      <c r="F684" s="320" t="s">
        <v>233</v>
      </c>
      <c r="H684" s="321">
        <v>2.318</v>
      </c>
      <c r="L684" s="316"/>
      <c r="M684" s="322"/>
      <c r="N684" s="323"/>
      <c r="O684" s="323"/>
      <c r="P684" s="323"/>
      <c r="Q684" s="323"/>
      <c r="R684" s="323"/>
      <c r="S684" s="323"/>
      <c r="T684" s="324"/>
      <c r="AT684" s="319" t="s">
        <v>148</v>
      </c>
      <c r="AU684" s="319" t="s">
        <v>81</v>
      </c>
      <c r="AV684" s="317" t="s">
        <v>81</v>
      </c>
      <c r="AW684" s="317" t="s">
        <v>34</v>
      </c>
      <c r="AX684" s="317" t="s">
        <v>71</v>
      </c>
      <c r="AY684" s="319" t="s">
        <v>138</v>
      </c>
    </row>
    <row r="685" spans="2:51" s="317" customFormat="1" ht="13.5">
      <c r="B685" s="316"/>
      <c r="D685" s="318" t="s">
        <v>148</v>
      </c>
      <c r="E685" s="319" t="s">
        <v>5</v>
      </c>
      <c r="F685" s="320" t="s">
        <v>234</v>
      </c>
      <c r="H685" s="321">
        <v>2.657</v>
      </c>
      <c r="L685" s="316"/>
      <c r="M685" s="322"/>
      <c r="N685" s="323"/>
      <c r="O685" s="323"/>
      <c r="P685" s="323"/>
      <c r="Q685" s="323"/>
      <c r="R685" s="323"/>
      <c r="S685" s="323"/>
      <c r="T685" s="324"/>
      <c r="AT685" s="319" t="s">
        <v>148</v>
      </c>
      <c r="AU685" s="319" t="s">
        <v>81</v>
      </c>
      <c r="AV685" s="317" t="s">
        <v>81</v>
      </c>
      <c r="AW685" s="317" t="s">
        <v>34</v>
      </c>
      <c r="AX685" s="317" t="s">
        <v>71</v>
      </c>
      <c r="AY685" s="319" t="s">
        <v>138</v>
      </c>
    </row>
    <row r="686" spans="2:51" s="317" customFormat="1" ht="13.5">
      <c r="B686" s="316"/>
      <c r="D686" s="318" t="s">
        <v>148</v>
      </c>
      <c r="E686" s="319" t="s">
        <v>5</v>
      </c>
      <c r="F686" s="320" t="s">
        <v>235</v>
      </c>
      <c r="H686" s="321">
        <v>4.347</v>
      </c>
      <c r="L686" s="316"/>
      <c r="M686" s="322"/>
      <c r="N686" s="323"/>
      <c r="O686" s="323"/>
      <c r="P686" s="323"/>
      <c r="Q686" s="323"/>
      <c r="R686" s="323"/>
      <c r="S686" s="323"/>
      <c r="T686" s="324"/>
      <c r="AT686" s="319" t="s">
        <v>148</v>
      </c>
      <c r="AU686" s="319" t="s">
        <v>81</v>
      </c>
      <c r="AV686" s="317" t="s">
        <v>81</v>
      </c>
      <c r="AW686" s="317" t="s">
        <v>34</v>
      </c>
      <c r="AX686" s="317" t="s">
        <v>71</v>
      </c>
      <c r="AY686" s="319" t="s">
        <v>138</v>
      </c>
    </row>
    <row r="687" spans="2:51" s="317" customFormat="1" ht="13.5">
      <c r="B687" s="316"/>
      <c r="D687" s="318" t="s">
        <v>148</v>
      </c>
      <c r="E687" s="319" t="s">
        <v>5</v>
      </c>
      <c r="F687" s="320" t="s">
        <v>236</v>
      </c>
      <c r="H687" s="321">
        <v>0.462</v>
      </c>
      <c r="L687" s="316"/>
      <c r="M687" s="322"/>
      <c r="N687" s="323"/>
      <c r="O687" s="323"/>
      <c r="P687" s="323"/>
      <c r="Q687" s="323"/>
      <c r="R687" s="323"/>
      <c r="S687" s="323"/>
      <c r="T687" s="324"/>
      <c r="AT687" s="319" t="s">
        <v>148</v>
      </c>
      <c r="AU687" s="319" t="s">
        <v>81</v>
      </c>
      <c r="AV687" s="317" t="s">
        <v>81</v>
      </c>
      <c r="AW687" s="317" t="s">
        <v>34</v>
      </c>
      <c r="AX687" s="317" t="s">
        <v>71</v>
      </c>
      <c r="AY687" s="319" t="s">
        <v>138</v>
      </c>
    </row>
    <row r="688" spans="2:51" s="317" customFormat="1" ht="13.5">
      <c r="B688" s="316"/>
      <c r="D688" s="318" t="s">
        <v>148</v>
      </c>
      <c r="E688" s="319" t="s">
        <v>5</v>
      </c>
      <c r="F688" s="320" t="s">
        <v>237</v>
      </c>
      <c r="H688" s="321">
        <v>0.464</v>
      </c>
      <c r="L688" s="316"/>
      <c r="M688" s="322"/>
      <c r="N688" s="323"/>
      <c r="O688" s="323"/>
      <c r="P688" s="323"/>
      <c r="Q688" s="323"/>
      <c r="R688" s="323"/>
      <c r="S688" s="323"/>
      <c r="T688" s="324"/>
      <c r="AT688" s="319" t="s">
        <v>148</v>
      </c>
      <c r="AU688" s="319" t="s">
        <v>81</v>
      </c>
      <c r="AV688" s="317" t="s">
        <v>81</v>
      </c>
      <c r="AW688" s="317" t="s">
        <v>34</v>
      </c>
      <c r="AX688" s="317" t="s">
        <v>71</v>
      </c>
      <c r="AY688" s="319" t="s">
        <v>138</v>
      </c>
    </row>
    <row r="689" spans="2:51" s="317" customFormat="1" ht="13.5">
      <c r="B689" s="316"/>
      <c r="D689" s="318" t="s">
        <v>148</v>
      </c>
      <c r="E689" s="319" t="s">
        <v>5</v>
      </c>
      <c r="F689" s="320" t="s">
        <v>238</v>
      </c>
      <c r="H689" s="321">
        <v>0.456</v>
      </c>
      <c r="L689" s="316"/>
      <c r="M689" s="322"/>
      <c r="N689" s="323"/>
      <c r="O689" s="323"/>
      <c r="P689" s="323"/>
      <c r="Q689" s="323"/>
      <c r="R689" s="323"/>
      <c r="S689" s="323"/>
      <c r="T689" s="324"/>
      <c r="AT689" s="319" t="s">
        <v>148</v>
      </c>
      <c r="AU689" s="319" t="s">
        <v>81</v>
      </c>
      <c r="AV689" s="317" t="s">
        <v>81</v>
      </c>
      <c r="AW689" s="317" t="s">
        <v>34</v>
      </c>
      <c r="AX689" s="317" t="s">
        <v>71</v>
      </c>
      <c r="AY689" s="319" t="s">
        <v>138</v>
      </c>
    </row>
    <row r="690" spans="2:51" s="317" customFormat="1" ht="13.5">
      <c r="B690" s="316"/>
      <c r="D690" s="318" t="s">
        <v>148</v>
      </c>
      <c r="E690" s="319" t="s">
        <v>5</v>
      </c>
      <c r="F690" s="320" t="s">
        <v>239</v>
      </c>
      <c r="H690" s="321">
        <v>-3.654</v>
      </c>
      <c r="L690" s="316"/>
      <c r="M690" s="322"/>
      <c r="N690" s="323"/>
      <c r="O690" s="323"/>
      <c r="P690" s="323"/>
      <c r="Q690" s="323"/>
      <c r="R690" s="323"/>
      <c r="S690" s="323"/>
      <c r="T690" s="324"/>
      <c r="AT690" s="319" t="s">
        <v>148</v>
      </c>
      <c r="AU690" s="319" t="s">
        <v>81</v>
      </c>
      <c r="AV690" s="317" t="s">
        <v>81</v>
      </c>
      <c r="AW690" s="317" t="s">
        <v>34</v>
      </c>
      <c r="AX690" s="317" t="s">
        <v>71</v>
      </c>
      <c r="AY690" s="319" t="s">
        <v>138</v>
      </c>
    </row>
    <row r="691" spans="2:51" s="317" customFormat="1" ht="13.5">
      <c r="B691" s="316"/>
      <c r="D691" s="318" t="s">
        <v>148</v>
      </c>
      <c r="E691" s="319" t="s">
        <v>5</v>
      </c>
      <c r="F691" s="320" t="s">
        <v>240</v>
      </c>
      <c r="H691" s="321">
        <v>-3.564</v>
      </c>
      <c r="L691" s="316"/>
      <c r="M691" s="322"/>
      <c r="N691" s="323"/>
      <c r="O691" s="323"/>
      <c r="P691" s="323"/>
      <c r="Q691" s="323"/>
      <c r="R691" s="323"/>
      <c r="S691" s="323"/>
      <c r="T691" s="324"/>
      <c r="AT691" s="319" t="s">
        <v>148</v>
      </c>
      <c r="AU691" s="319" t="s">
        <v>81</v>
      </c>
      <c r="AV691" s="317" t="s">
        <v>81</v>
      </c>
      <c r="AW691" s="317" t="s">
        <v>34</v>
      </c>
      <c r="AX691" s="317" t="s">
        <v>71</v>
      </c>
      <c r="AY691" s="319" t="s">
        <v>138</v>
      </c>
    </row>
    <row r="692" spans="2:51" s="317" customFormat="1" ht="13.5">
      <c r="B692" s="316"/>
      <c r="D692" s="318" t="s">
        <v>148</v>
      </c>
      <c r="E692" s="319" t="s">
        <v>5</v>
      </c>
      <c r="F692" s="320" t="s">
        <v>241</v>
      </c>
      <c r="H692" s="321">
        <v>-3.593</v>
      </c>
      <c r="L692" s="316"/>
      <c r="M692" s="322"/>
      <c r="N692" s="323"/>
      <c r="O692" s="323"/>
      <c r="P692" s="323"/>
      <c r="Q692" s="323"/>
      <c r="R692" s="323"/>
      <c r="S692" s="323"/>
      <c r="T692" s="324"/>
      <c r="AT692" s="319" t="s">
        <v>148</v>
      </c>
      <c r="AU692" s="319" t="s">
        <v>81</v>
      </c>
      <c r="AV692" s="317" t="s">
        <v>81</v>
      </c>
      <c r="AW692" s="317" t="s">
        <v>34</v>
      </c>
      <c r="AX692" s="317" t="s">
        <v>71</v>
      </c>
      <c r="AY692" s="319" t="s">
        <v>138</v>
      </c>
    </row>
    <row r="693" spans="2:51" s="317" customFormat="1" ht="13.5">
      <c r="B693" s="316"/>
      <c r="D693" s="318" t="s">
        <v>148</v>
      </c>
      <c r="E693" s="319" t="s">
        <v>5</v>
      </c>
      <c r="F693" s="320" t="s">
        <v>242</v>
      </c>
      <c r="H693" s="321">
        <v>-3.647</v>
      </c>
      <c r="L693" s="316"/>
      <c r="M693" s="322"/>
      <c r="N693" s="323"/>
      <c r="O693" s="323"/>
      <c r="P693" s="323"/>
      <c r="Q693" s="323"/>
      <c r="R693" s="323"/>
      <c r="S693" s="323"/>
      <c r="T693" s="324"/>
      <c r="AT693" s="319" t="s">
        <v>148</v>
      </c>
      <c r="AU693" s="319" t="s">
        <v>81</v>
      </c>
      <c r="AV693" s="317" t="s">
        <v>81</v>
      </c>
      <c r="AW693" s="317" t="s">
        <v>34</v>
      </c>
      <c r="AX693" s="317" t="s">
        <v>71</v>
      </c>
      <c r="AY693" s="319" t="s">
        <v>138</v>
      </c>
    </row>
    <row r="694" spans="2:51" s="317" customFormat="1" ht="13.5">
      <c r="B694" s="316"/>
      <c r="D694" s="318" t="s">
        <v>148</v>
      </c>
      <c r="E694" s="319" t="s">
        <v>5</v>
      </c>
      <c r="F694" s="320" t="s">
        <v>215</v>
      </c>
      <c r="H694" s="321">
        <v>-1.8</v>
      </c>
      <c r="L694" s="316"/>
      <c r="M694" s="322"/>
      <c r="N694" s="323"/>
      <c r="O694" s="323"/>
      <c r="P694" s="323"/>
      <c r="Q694" s="323"/>
      <c r="R694" s="323"/>
      <c r="S694" s="323"/>
      <c r="T694" s="324"/>
      <c r="AT694" s="319" t="s">
        <v>148</v>
      </c>
      <c r="AU694" s="319" t="s">
        <v>81</v>
      </c>
      <c r="AV694" s="317" t="s">
        <v>81</v>
      </c>
      <c r="AW694" s="317" t="s">
        <v>34</v>
      </c>
      <c r="AX694" s="317" t="s">
        <v>71</v>
      </c>
      <c r="AY694" s="319" t="s">
        <v>138</v>
      </c>
    </row>
    <row r="695" spans="2:51" s="317" customFormat="1" ht="13.5">
      <c r="B695" s="316"/>
      <c r="D695" s="318" t="s">
        <v>148</v>
      </c>
      <c r="E695" s="319" t="s">
        <v>5</v>
      </c>
      <c r="F695" s="320" t="s">
        <v>243</v>
      </c>
      <c r="H695" s="321">
        <v>-0.93</v>
      </c>
      <c r="L695" s="316"/>
      <c r="M695" s="322"/>
      <c r="N695" s="323"/>
      <c r="O695" s="323"/>
      <c r="P695" s="323"/>
      <c r="Q695" s="323"/>
      <c r="R695" s="323"/>
      <c r="S695" s="323"/>
      <c r="T695" s="324"/>
      <c r="AT695" s="319" t="s">
        <v>148</v>
      </c>
      <c r="AU695" s="319" t="s">
        <v>81</v>
      </c>
      <c r="AV695" s="317" t="s">
        <v>81</v>
      </c>
      <c r="AW695" s="317" t="s">
        <v>34</v>
      </c>
      <c r="AX695" s="317" t="s">
        <v>71</v>
      </c>
      <c r="AY695" s="319" t="s">
        <v>138</v>
      </c>
    </row>
    <row r="696" spans="2:51" s="347" customFormat="1" ht="13.5">
      <c r="B696" s="346"/>
      <c r="D696" s="318" t="s">
        <v>148</v>
      </c>
      <c r="E696" s="348" t="s">
        <v>5</v>
      </c>
      <c r="F696" s="349" t="s">
        <v>180</v>
      </c>
      <c r="H696" s="350">
        <v>132.142</v>
      </c>
      <c r="L696" s="346"/>
      <c r="M696" s="351"/>
      <c r="N696" s="352"/>
      <c r="O696" s="352"/>
      <c r="P696" s="352"/>
      <c r="Q696" s="352"/>
      <c r="R696" s="352"/>
      <c r="S696" s="352"/>
      <c r="T696" s="353"/>
      <c r="AT696" s="348" t="s">
        <v>148</v>
      </c>
      <c r="AU696" s="348" t="s">
        <v>81</v>
      </c>
      <c r="AV696" s="347" t="s">
        <v>139</v>
      </c>
      <c r="AW696" s="347" t="s">
        <v>34</v>
      </c>
      <c r="AX696" s="347" t="s">
        <v>71</v>
      </c>
      <c r="AY696" s="348" t="s">
        <v>138</v>
      </c>
    </row>
    <row r="697" spans="2:51" s="339" customFormat="1" ht="13.5">
      <c r="B697" s="338"/>
      <c r="D697" s="318" t="s">
        <v>148</v>
      </c>
      <c r="E697" s="340" t="s">
        <v>5</v>
      </c>
      <c r="F697" s="341" t="s">
        <v>186</v>
      </c>
      <c r="H697" s="342" t="s">
        <v>5</v>
      </c>
      <c r="L697" s="338"/>
      <c r="M697" s="343"/>
      <c r="N697" s="344"/>
      <c r="O697" s="344"/>
      <c r="P697" s="344"/>
      <c r="Q697" s="344"/>
      <c r="R697" s="344"/>
      <c r="S697" s="344"/>
      <c r="T697" s="345"/>
      <c r="AT697" s="342" t="s">
        <v>148</v>
      </c>
      <c r="AU697" s="342" t="s">
        <v>81</v>
      </c>
      <c r="AV697" s="339" t="s">
        <v>79</v>
      </c>
      <c r="AW697" s="339" t="s">
        <v>34</v>
      </c>
      <c r="AX697" s="339" t="s">
        <v>71</v>
      </c>
      <c r="AY697" s="342" t="s">
        <v>138</v>
      </c>
    </row>
    <row r="698" spans="2:51" s="317" customFormat="1" ht="13.5">
      <c r="B698" s="316"/>
      <c r="D698" s="318" t="s">
        <v>148</v>
      </c>
      <c r="E698" s="319" t="s">
        <v>5</v>
      </c>
      <c r="F698" s="320" t="s">
        <v>244</v>
      </c>
      <c r="H698" s="321">
        <v>116.522</v>
      </c>
      <c r="L698" s="316"/>
      <c r="M698" s="322"/>
      <c r="N698" s="323"/>
      <c r="O698" s="323"/>
      <c r="P698" s="323"/>
      <c r="Q698" s="323"/>
      <c r="R698" s="323"/>
      <c r="S698" s="323"/>
      <c r="T698" s="324"/>
      <c r="AT698" s="319" t="s">
        <v>148</v>
      </c>
      <c r="AU698" s="319" t="s">
        <v>81</v>
      </c>
      <c r="AV698" s="317" t="s">
        <v>81</v>
      </c>
      <c r="AW698" s="317" t="s">
        <v>34</v>
      </c>
      <c r="AX698" s="317" t="s">
        <v>71</v>
      </c>
      <c r="AY698" s="319" t="s">
        <v>138</v>
      </c>
    </row>
    <row r="699" spans="2:51" s="317" customFormat="1" ht="13.5">
      <c r="B699" s="316"/>
      <c r="D699" s="318" t="s">
        <v>148</v>
      </c>
      <c r="E699" s="319" t="s">
        <v>5</v>
      </c>
      <c r="F699" s="320" t="s">
        <v>245</v>
      </c>
      <c r="H699" s="321">
        <v>2.573</v>
      </c>
      <c r="L699" s="316"/>
      <c r="M699" s="322"/>
      <c r="N699" s="323"/>
      <c r="O699" s="323"/>
      <c r="P699" s="323"/>
      <c r="Q699" s="323"/>
      <c r="R699" s="323"/>
      <c r="S699" s="323"/>
      <c r="T699" s="324"/>
      <c r="AT699" s="319" t="s">
        <v>148</v>
      </c>
      <c r="AU699" s="319" t="s">
        <v>81</v>
      </c>
      <c r="AV699" s="317" t="s">
        <v>81</v>
      </c>
      <c r="AW699" s="317" t="s">
        <v>34</v>
      </c>
      <c r="AX699" s="317" t="s">
        <v>71</v>
      </c>
      <c r="AY699" s="319" t="s">
        <v>138</v>
      </c>
    </row>
    <row r="700" spans="2:51" s="317" customFormat="1" ht="13.5">
      <c r="B700" s="316"/>
      <c r="D700" s="318" t="s">
        <v>148</v>
      </c>
      <c r="E700" s="319" t="s">
        <v>5</v>
      </c>
      <c r="F700" s="320" t="s">
        <v>246</v>
      </c>
      <c r="H700" s="321">
        <v>2.37</v>
      </c>
      <c r="L700" s="316"/>
      <c r="M700" s="322"/>
      <c r="N700" s="323"/>
      <c r="O700" s="323"/>
      <c r="P700" s="323"/>
      <c r="Q700" s="323"/>
      <c r="R700" s="323"/>
      <c r="S700" s="323"/>
      <c r="T700" s="324"/>
      <c r="AT700" s="319" t="s">
        <v>148</v>
      </c>
      <c r="AU700" s="319" t="s">
        <v>81</v>
      </c>
      <c r="AV700" s="317" t="s">
        <v>81</v>
      </c>
      <c r="AW700" s="317" t="s">
        <v>34</v>
      </c>
      <c r="AX700" s="317" t="s">
        <v>71</v>
      </c>
      <c r="AY700" s="319" t="s">
        <v>138</v>
      </c>
    </row>
    <row r="701" spans="2:51" s="317" customFormat="1" ht="13.5">
      <c r="B701" s="316"/>
      <c r="D701" s="318" t="s">
        <v>148</v>
      </c>
      <c r="E701" s="319" t="s">
        <v>5</v>
      </c>
      <c r="F701" s="320" t="s">
        <v>246</v>
      </c>
      <c r="H701" s="321">
        <v>2.37</v>
      </c>
      <c r="L701" s="316"/>
      <c r="M701" s="322"/>
      <c r="N701" s="323"/>
      <c r="O701" s="323"/>
      <c r="P701" s="323"/>
      <c r="Q701" s="323"/>
      <c r="R701" s="323"/>
      <c r="S701" s="323"/>
      <c r="T701" s="324"/>
      <c r="AT701" s="319" t="s">
        <v>148</v>
      </c>
      <c r="AU701" s="319" t="s">
        <v>81</v>
      </c>
      <c r="AV701" s="317" t="s">
        <v>81</v>
      </c>
      <c r="AW701" s="317" t="s">
        <v>34</v>
      </c>
      <c r="AX701" s="317" t="s">
        <v>71</v>
      </c>
      <c r="AY701" s="319" t="s">
        <v>138</v>
      </c>
    </row>
    <row r="702" spans="2:51" s="317" customFormat="1" ht="13.5">
      <c r="B702" s="316"/>
      <c r="D702" s="318" t="s">
        <v>148</v>
      </c>
      <c r="E702" s="319" t="s">
        <v>5</v>
      </c>
      <c r="F702" s="320" t="s">
        <v>247</v>
      </c>
      <c r="H702" s="321">
        <v>0.434</v>
      </c>
      <c r="L702" s="316"/>
      <c r="M702" s="322"/>
      <c r="N702" s="323"/>
      <c r="O702" s="323"/>
      <c r="P702" s="323"/>
      <c r="Q702" s="323"/>
      <c r="R702" s="323"/>
      <c r="S702" s="323"/>
      <c r="T702" s="324"/>
      <c r="AT702" s="319" t="s">
        <v>148</v>
      </c>
      <c r="AU702" s="319" t="s">
        <v>81</v>
      </c>
      <c r="AV702" s="317" t="s">
        <v>81</v>
      </c>
      <c r="AW702" s="317" t="s">
        <v>34</v>
      </c>
      <c r="AX702" s="317" t="s">
        <v>71</v>
      </c>
      <c r="AY702" s="319" t="s">
        <v>138</v>
      </c>
    </row>
    <row r="703" spans="2:51" s="317" customFormat="1" ht="13.5">
      <c r="B703" s="316"/>
      <c r="D703" s="318" t="s">
        <v>148</v>
      </c>
      <c r="E703" s="319" t="s">
        <v>5</v>
      </c>
      <c r="F703" s="320" t="s">
        <v>248</v>
      </c>
      <c r="H703" s="321">
        <v>0.414</v>
      </c>
      <c r="L703" s="316"/>
      <c r="M703" s="322"/>
      <c r="N703" s="323"/>
      <c r="O703" s="323"/>
      <c r="P703" s="323"/>
      <c r="Q703" s="323"/>
      <c r="R703" s="323"/>
      <c r="S703" s="323"/>
      <c r="T703" s="324"/>
      <c r="AT703" s="319" t="s">
        <v>148</v>
      </c>
      <c r="AU703" s="319" t="s">
        <v>81</v>
      </c>
      <c r="AV703" s="317" t="s">
        <v>81</v>
      </c>
      <c r="AW703" s="317" t="s">
        <v>34</v>
      </c>
      <c r="AX703" s="317" t="s">
        <v>71</v>
      </c>
      <c r="AY703" s="319" t="s">
        <v>138</v>
      </c>
    </row>
    <row r="704" spans="2:51" s="317" customFormat="1" ht="13.5">
      <c r="B704" s="316"/>
      <c r="D704" s="318" t="s">
        <v>148</v>
      </c>
      <c r="E704" s="319" t="s">
        <v>5</v>
      </c>
      <c r="F704" s="320" t="s">
        <v>249</v>
      </c>
      <c r="H704" s="321">
        <v>0.419</v>
      </c>
      <c r="L704" s="316"/>
      <c r="M704" s="322"/>
      <c r="N704" s="323"/>
      <c r="O704" s="323"/>
      <c r="P704" s="323"/>
      <c r="Q704" s="323"/>
      <c r="R704" s="323"/>
      <c r="S704" s="323"/>
      <c r="T704" s="324"/>
      <c r="AT704" s="319" t="s">
        <v>148</v>
      </c>
      <c r="AU704" s="319" t="s">
        <v>81</v>
      </c>
      <c r="AV704" s="317" t="s">
        <v>81</v>
      </c>
      <c r="AW704" s="317" t="s">
        <v>34</v>
      </c>
      <c r="AX704" s="317" t="s">
        <v>71</v>
      </c>
      <c r="AY704" s="319" t="s">
        <v>138</v>
      </c>
    </row>
    <row r="705" spans="2:51" s="317" customFormat="1" ht="13.5">
      <c r="B705" s="316"/>
      <c r="D705" s="318" t="s">
        <v>148</v>
      </c>
      <c r="E705" s="319" t="s">
        <v>5</v>
      </c>
      <c r="F705" s="320" t="s">
        <v>250</v>
      </c>
      <c r="H705" s="321">
        <v>-3.618</v>
      </c>
      <c r="L705" s="316"/>
      <c r="M705" s="322"/>
      <c r="N705" s="323"/>
      <c r="O705" s="323"/>
      <c r="P705" s="323"/>
      <c r="Q705" s="323"/>
      <c r="R705" s="323"/>
      <c r="S705" s="323"/>
      <c r="T705" s="324"/>
      <c r="AT705" s="319" t="s">
        <v>148</v>
      </c>
      <c r="AU705" s="319" t="s">
        <v>81</v>
      </c>
      <c r="AV705" s="317" t="s">
        <v>81</v>
      </c>
      <c r="AW705" s="317" t="s">
        <v>34</v>
      </c>
      <c r="AX705" s="317" t="s">
        <v>71</v>
      </c>
      <c r="AY705" s="319" t="s">
        <v>138</v>
      </c>
    </row>
    <row r="706" spans="2:51" s="317" customFormat="1" ht="13.5">
      <c r="B706" s="316"/>
      <c r="D706" s="318" t="s">
        <v>148</v>
      </c>
      <c r="E706" s="319" t="s">
        <v>5</v>
      </c>
      <c r="F706" s="320" t="s">
        <v>251</v>
      </c>
      <c r="H706" s="321">
        <v>-2.387</v>
      </c>
      <c r="L706" s="316"/>
      <c r="M706" s="322"/>
      <c r="N706" s="323"/>
      <c r="O706" s="323"/>
      <c r="P706" s="323"/>
      <c r="Q706" s="323"/>
      <c r="R706" s="323"/>
      <c r="S706" s="323"/>
      <c r="T706" s="324"/>
      <c r="AT706" s="319" t="s">
        <v>148</v>
      </c>
      <c r="AU706" s="319" t="s">
        <v>81</v>
      </c>
      <c r="AV706" s="317" t="s">
        <v>81</v>
      </c>
      <c r="AW706" s="317" t="s">
        <v>34</v>
      </c>
      <c r="AX706" s="317" t="s">
        <v>71</v>
      </c>
      <c r="AY706" s="319" t="s">
        <v>138</v>
      </c>
    </row>
    <row r="707" spans="2:51" s="317" customFormat="1" ht="13.5">
      <c r="B707" s="316"/>
      <c r="D707" s="318" t="s">
        <v>148</v>
      </c>
      <c r="E707" s="319" t="s">
        <v>5</v>
      </c>
      <c r="F707" s="320" t="s">
        <v>252</v>
      </c>
      <c r="H707" s="321">
        <v>-1.64</v>
      </c>
      <c r="L707" s="316"/>
      <c r="M707" s="322"/>
      <c r="N707" s="323"/>
      <c r="O707" s="323"/>
      <c r="P707" s="323"/>
      <c r="Q707" s="323"/>
      <c r="R707" s="323"/>
      <c r="S707" s="323"/>
      <c r="T707" s="324"/>
      <c r="AT707" s="319" t="s">
        <v>148</v>
      </c>
      <c r="AU707" s="319" t="s">
        <v>81</v>
      </c>
      <c r="AV707" s="317" t="s">
        <v>81</v>
      </c>
      <c r="AW707" s="317" t="s">
        <v>34</v>
      </c>
      <c r="AX707" s="317" t="s">
        <v>71</v>
      </c>
      <c r="AY707" s="319" t="s">
        <v>138</v>
      </c>
    </row>
    <row r="708" spans="2:51" s="317" customFormat="1" ht="13.5">
      <c r="B708" s="316"/>
      <c r="D708" s="318" t="s">
        <v>148</v>
      </c>
      <c r="E708" s="319" t="s">
        <v>5</v>
      </c>
      <c r="F708" s="320" t="s">
        <v>253</v>
      </c>
      <c r="H708" s="321">
        <v>-4.009</v>
      </c>
      <c r="L708" s="316"/>
      <c r="M708" s="322"/>
      <c r="N708" s="323"/>
      <c r="O708" s="323"/>
      <c r="P708" s="323"/>
      <c r="Q708" s="323"/>
      <c r="R708" s="323"/>
      <c r="S708" s="323"/>
      <c r="T708" s="324"/>
      <c r="AT708" s="319" t="s">
        <v>148</v>
      </c>
      <c r="AU708" s="319" t="s">
        <v>81</v>
      </c>
      <c r="AV708" s="317" t="s">
        <v>81</v>
      </c>
      <c r="AW708" s="317" t="s">
        <v>34</v>
      </c>
      <c r="AX708" s="317" t="s">
        <v>71</v>
      </c>
      <c r="AY708" s="319" t="s">
        <v>138</v>
      </c>
    </row>
    <row r="709" spans="2:51" s="317" customFormat="1" ht="13.5">
      <c r="B709" s="316"/>
      <c r="D709" s="318" t="s">
        <v>148</v>
      </c>
      <c r="E709" s="319" t="s">
        <v>5</v>
      </c>
      <c r="F709" s="320" t="s">
        <v>253</v>
      </c>
      <c r="H709" s="321">
        <v>-4.009</v>
      </c>
      <c r="L709" s="316"/>
      <c r="M709" s="322"/>
      <c r="N709" s="323"/>
      <c r="O709" s="323"/>
      <c r="P709" s="323"/>
      <c r="Q709" s="323"/>
      <c r="R709" s="323"/>
      <c r="S709" s="323"/>
      <c r="T709" s="324"/>
      <c r="AT709" s="319" t="s">
        <v>148</v>
      </c>
      <c r="AU709" s="319" t="s">
        <v>81</v>
      </c>
      <c r="AV709" s="317" t="s">
        <v>81</v>
      </c>
      <c r="AW709" s="317" t="s">
        <v>34</v>
      </c>
      <c r="AX709" s="317" t="s">
        <v>71</v>
      </c>
      <c r="AY709" s="319" t="s">
        <v>138</v>
      </c>
    </row>
    <row r="710" spans="2:51" s="317" customFormat="1" ht="13.5">
      <c r="B710" s="316"/>
      <c r="D710" s="318" t="s">
        <v>148</v>
      </c>
      <c r="E710" s="319" t="s">
        <v>5</v>
      </c>
      <c r="F710" s="320" t="s">
        <v>253</v>
      </c>
      <c r="H710" s="321">
        <v>-4.009</v>
      </c>
      <c r="L710" s="316"/>
      <c r="M710" s="322"/>
      <c r="N710" s="323"/>
      <c r="O710" s="323"/>
      <c r="P710" s="323"/>
      <c r="Q710" s="323"/>
      <c r="R710" s="323"/>
      <c r="S710" s="323"/>
      <c r="T710" s="324"/>
      <c r="AT710" s="319" t="s">
        <v>148</v>
      </c>
      <c r="AU710" s="319" t="s">
        <v>81</v>
      </c>
      <c r="AV710" s="317" t="s">
        <v>81</v>
      </c>
      <c r="AW710" s="317" t="s">
        <v>34</v>
      </c>
      <c r="AX710" s="317" t="s">
        <v>71</v>
      </c>
      <c r="AY710" s="319" t="s">
        <v>138</v>
      </c>
    </row>
    <row r="711" spans="2:51" s="317" customFormat="1" ht="13.5">
      <c r="B711" s="316"/>
      <c r="D711" s="318" t="s">
        <v>148</v>
      </c>
      <c r="E711" s="319" t="s">
        <v>5</v>
      </c>
      <c r="F711" s="320" t="s">
        <v>215</v>
      </c>
      <c r="H711" s="321">
        <v>-1.8</v>
      </c>
      <c r="L711" s="316"/>
      <c r="M711" s="322"/>
      <c r="N711" s="323"/>
      <c r="O711" s="323"/>
      <c r="P711" s="323"/>
      <c r="Q711" s="323"/>
      <c r="R711" s="323"/>
      <c r="S711" s="323"/>
      <c r="T711" s="324"/>
      <c r="AT711" s="319" t="s">
        <v>148</v>
      </c>
      <c r="AU711" s="319" t="s">
        <v>81</v>
      </c>
      <c r="AV711" s="317" t="s">
        <v>81</v>
      </c>
      <c r="AW711" s="317" t="s">
        <v>34</v>
      </c>
      <c r="AX711" s="317" t="s">
        <v>71</v>
      </c>
      <c r="AY711" s="319" t="s">
        <v>138</v>
      </c>
    </row>
    <row r="712" spans="2:51" s="317" customFormat="1" ht="13.5">
      <c r="B712" s="316"/>
      <c r="D712" s="318" t="s">
        <v>148</v>
      </c>
      <c r="E712" s="319" t="s">
        <v>5</v>
      </c>
      <c r="F712" s="320" t="s">
        <v>254</v>
      </c>
      <c r="H712" s="321">
        <v>-0.9</v>
      </c>
      <c r="L712" s="316"/>
      <c r="M712" s="322"/>
      <c r="N712" s="323"/>
      <c r="O712" s="323"/>
      <c r="P712" s="323"/>
      <c r="Q712" s="323"/>
      <c r="R712" s="323"/>
      <c r="S712" s="323"/>
      <c r="T712" s="324"/>
      <c r="AT712" s="319" t="s">
        <v>148</v>
      </c>
      <c r="AU712" s="319" t="s">
        <v>81</v>
      </c>
      <c r="AV712" s="317" t="s">
        <v>81</v>
      </c>
      <c r="AW712" s="317" t="s">
        <v>34</v>
      </c>
      <c r="AX712" s="317" t="s">
        <v>71</v>
      </c>
      <c r="AY712" s="319" t="s">
        <v>138</v>
      </c>
    </row>
    <row r="713" spans="2:51" s="347" customFormat="1" ht="13.5">
      <c r="B713" s="346"/>
      <c r="D713" s="318" t="s">
        <v>148</v>
      </c>
      <c r="E713" s="348" t="s">
        <v>5</v>
      </c>
      <c r="F713" s="349" t="s">
        <v>180</v>
      </c>
      <c r="H713" s="350">
        <v>102.73</v>
      </c>
      <c r="L713" s="346"/>
      <c r="M713" s="351"/>
      <c r="N713" s="352"/>
      <c r="O713" s="352"/>
      <c r="P713" s="352"/>
      <c r="Q713" s="352"/>
      <c r="R713" s="352"/>
      <c r="S713" s="352"/>
      <c r="T713" s="353"/>
      <c r="AT713" s="348" t="s">
        <v>148</v>
      </c>
      <c r="AU713" s="348" t="s">
        <v>81</v>
      </c>
      <c r="AV713" s="347" t="s">
        <v>139</v>
      </c>
      <c r="AW713" s="347" t="s">
        <v>34</v>
      </c>
      <c r="AX713" s="347" t="s">
        <v>71</v>
      </c>
      <c r="AY713" s="348" t="s">
        <v>138</v>
      </c>
    </row>
    <row r="714" spans="2:51" s="339" customFormat="1" ht="13.5">
      <c r="B714" s="338"/>
      <c r="D714" s="318" t="s">
        <v>148</v>
      </c>
      <c r="E714" s="340" t="s">
        <v>5</v>
      </c>
      <c r="F714" s="341" t="s">
        <v>162</v>
      </c>
      <c r="H714" s="342" t="s">
        <v>5</v>
      </c>
      <c r="L714" s="338"/>
      <c r="M714" s="343"/>
      <c r="N714" s="344"/>
      <c r="O714" s="344"/>
      <c r="P714" s="344"/>
      <c r="Q714" s="344"/>
      <c r="R714" s="344"/>
      <c r="S714" s="344"/>
      <c r="T714" s="345"/>
      <c r="AT714" s="342" t="s">
        <v>148</v>
      </c>
      <c r="AU714" s="342" t="s">
        <v>81</v>
      </c>
      <c r="AV714" s="339" t="s">
        <v>79</v>
      </c>
      <c r="AW714" s="339" t="s">
        <v>34</v>
      </c>
      <c r="AX714" s="339" t="s">
        <v>71</v>
      </c>
      <c r="AY714" s="342" t="s">
        <v>138</v>
      </c>
    </row>
    <row r="715" spans="2:51" s="317" customFormat="1" ht="13.5">
      <c r="B715" s="316"/>
      <c r="D715" s="318" t="s">
        <v>148</v>
      </c>
      <c r="E715" s="319" t="s">
        <v>5</v>
      </c>
      <c r="F715" s="320" t="s">
        <v>288</v>
      </c>
      <c r="H715" s="321">
        <v>135.52</v>
      </c>
      <c r="L715" s="316"/>
      <c r="M715" s="322"/>
      <c r="N715" s="323"/>
      <c r="O715" s="323"/>
      <c r="P715" s="323"/>
      <c r="Q715" s="323"/>
      <c r="R715" s="323"/>
      <c r="S715" s="323"/>
      <c r="T715" s="324"/>
      <c r="AT715" s="319" t="s">
        <v>148</v>
      </c>
      <c r="AU715" s="319" t="s">
        <v>81</v>
      </c>
      <c r="AV715" s="317" t="s">
        <v>81</v>
      </c>
      <c r="AW715" s="317" t="s">
        <v>34</v>
      </c>
      <c r="AX715" s="317" t="s">
        <v>71</v>
      </c>
      <c r="AY715" s="319" t="s">
        <v>138</v>
      </c>
    </row>
    <row r="716" spans="2:51" s="317" customFormat="1" ht="13.5">
      <c r="B716" s="316"/>
      <c r="D716" s="318" t="s">
        <v>148</v>
      </c>
      <c r="E716" s="319" t="s">
        <v>5</v>
      </c>
      <c r="F716" s="320" t="s">
        <v>256</v>
      </c>
      <c r="H716" s="321">
        <v>1.309</v>
      </c>
      <c r="L716" s="316"/>
      <c r="M716" s="322"/>
      <c r="N716" s="323"/>
      <c r="O716" s="323"/>
      <c r="P716" s="323"/>
      <c r="Q716" s="323"/>
      <c r="R716" s="323"/>
      <c r="S716" s="323"/>
      <c r="T716" s="324"/>
      <c r="AT716" s="319" t="s">
        <v>148</v>
      </c>
      <c r="AU716" s="319" t="s">
        <v>81</v>
      </c>
      <c r="AV716" s="317" t="s">
        <v>81</v>
      </c>
      <c r="AW716" s="317" t="s">
        <v>34</v>
      </c>
      <c r="AX716" s="317" t="s">
        <v>71</v>
      </c>
      <c r="AY716" s="319" t="s">
        <v>138</v>
      </c>
    </row>
    <row r="717" spans="2:51" s="317" customFormat="1" ht="13.5">
      <c r="B717" s="316"/>
      <c r="D717" s="318" t="s">
        <v>148</v>
      </c>
      <c r="E717" s="319" t="s">
        <v>5</v>
      </c>
      <c r="F717" s="320" t="s">
        <v>257</v>
      </c>
      <c r="H717" s="321">
        <v>2.561</v>
      </c>
      <c r="L717" s="316"/>
      <c r="M717" s="322"/>
      <c r="N717" s="323"/>
      <c r="O717" s="323"/>
      <c r="P717" s="323"/>
      <c r="Q717" s="323"/>
      <c r="R717" s="323"/>
      <c r="S717" s="323"/>
      <c r="T717" s="324"/>
      <c r="AT717" s="319" t="s">
        <v>148</v>
      </c>
      <c r="AU717" s="319" t="s">
        <v>81</v>
      </c>
      <c r="AV717" s="317" t="s">
        <v>81</v>
      </c>
      <c r="AW717" s="317" t="s">
        <v>34</v>
      </c>
      <c r="AX717" s="317" t="s">
        <v>71</v>
      </c>
      <c r="AY717" s="319" t="s">
        <v>138</v>
      </c>
    </row>
    <row r="718" spans="2:51" s="317" customFormat="1" ht="13.5">
      <c r="B718" s="316"/>
      <c r="D718" s="318" t="s">
        <v>148</v>
      </c>
      <c r="E718" s="319" t="s">
        <v>5</v>
      </c>
      <c r="F718" s="320" t="s">
        <v>258</v>
      </c>
      <c r="H718" s="321">
        <v>2.554</v>
      </c>
      <c r="L718" s="316"/>
      <c r="M718" s="322"/>
      <c r="N718" s="323"/>
      <c r="O718" s="323"/>
      <c r="P718" s="323"/>
      <c r="Q718" s="323"/>
      <c r="R718" s="323"/>
      <c r="S718" s="323"/>
      <c r="T718" s="324"/>
      <c r="AT718" s="319" t="s">
        <v>148</v>
      </c>
      <c r="AU718" s="319" t="s">
        <v>81</v>
      </c>
      <c r="AV718" s="317" t="s">
        <v>81</v>
      </c>
      <c r="AW718" s="317" t="s">
        <v>34</v>
      </c>
      <c r="AX718" s="317" t="s">
        <v>71</v>
      </c>
      <c r="AY718" s="319" t="s">
        <v>138</v>
      </c>
    </row>
    <row r="719" spans="2:51" s="317" customFormat="1" ht="13.5">
      <c r="B719" s="316"/>
      <c r="D719" s="318" t="s">
        <v>148</v>
      </c>
      <c r="E719" s="319" t="s">
        <v>5</v>
      </c>
      <c r="F719" s="320" t="s">
        <v>259</v>
      </c>
      <c r="H719" s="321">
        <v>2.285</v>
      </c>
      <c r="L719" s="316"/>
      <c r="M719" s="322"/>
      <c r="N719" s="323"/>
      <c r="O719" s="323"/>
      <c r="P719" s="323"/>
      <c r="Q719" s="323"/>
      <c r="R719" s="323"/>
      <c r="S719" s="323"/>
      <c r="T719" s="324"/>
      <c r="AT719" s="319" t="s">
        <v>148</v>
      </c>
      <c r="AU719" s="319" t="s">
        <v>81</v>
      </c>
      <c r="AV719" s="317" t="s">
        <v>81</v>
      </c>
      <c r="AW719" s="317" t="s">
        <v>34</v>
      </c>
      <c r="AX719" s="317" t="s">
        <v>71</v>
      </c>
      <c r="AY719" s="319" t="s">
        <v>138</v>
      </c>
    </row>
    <row r="720" spans="2:51" s="317" customFormat="1" ht="13.5">
      <c r="B720" s="316"/>
      <c r="D720" s="318" t="s">
        <v>148</v>
      </c>
      <c r="E720" s="319" t="s">
        <v>5</v>
      </c>
      <c r="F720" s="320" t="s">
        <v>260</v>
      </c>
      <c r="H720" s="321">
        <v>2.557</v>
      </c>
      <c r="L720" s="316"/>
      <c r="M720" s="322"/>
      <c r="N720" s="323"/>
      <c r="O720" s="323"/>
      <c r="P720" s="323"/>
      <c r="Q720" s="323"/>
      <c r="R720" s="323"/>
      <c r="S720" s="323"/>
      <c r="T720" s="324"/>
      <c r="AT720" s="319" t="s">
        <v>148</v>
      </c>
      <c r="AU720" s="319" t="s">
        <v>81</v>
      </c>
      <c r="AV720" s="317" t="s">
        <v>81</v>
      </c>
      <c r="AW720" s="317" t="s">
        <v>34</v>
      </c>
      <c r="AX720" s="317" t="s">
        <v>71</v>
      </c>
      <c r="AY720" s="319" t="s">
        <v>138</v>
      </c>
    </row>
    <row r="721" spans="2:51" s="317" customFormat="1" ht="13.5">
      <c r="B721" s="316"/>
      <c r="D721" s="318" t="s">
        <v>148</v>
      </c>
      <c r="E721" s="319" t="s">
        <v>5</v>
      </c>
      <c r="F721" s="320" t="s">
        <v>261</v>
      </c>
      <c r="H721" s="321">
        <v>0.447</v>
      </c>
      <c r="L721" s="316"/>
      <c r="M721" s="322"/>
      <c r="N721" s="323"/>
      <c r="O721" s="323"/>
      <c r="P721" s="323"/>
      <c r="Q721" s="323"/>
      <c r="R721" s="323"/>
      <c r="S721" s="323"/>
      <c r="T721" s="324"/>
      <c r="AT721" s="319" t="s">
        <v>148</v>
      </c>
      <c r="AU721" s="319" t="s">
        <v>81</v>
      </c>
      <c r="AV721" s="317" t="s">
        <v>81</v>
      </c>
      <c r="AW721" s="317" t="s">
        <v>34</v>
      </c>
      <c r="AX721" s="317" t="s">
        <v>71</v>
      </c>
      <c r="AY721" s="319" t="s">
        <v>138</v>
      </c>
    </row>
    <row r="722" spans="2:51" s="317" customFormat="1" ht="13.5">
      <c r="B722" s="316"/>
      <c r="D722" s="318" t="s">
        <v>148</v>
      </c>
      <c r="E722" s="319" t="s">
        <v>5</v>
      </c>
      <c r="F722" s="320" t="s">
        <v>262</v>
      </c>
      <c r="H722" s="321">
        <v>0.423</v>
      </c>
      <c r="L722" s="316"/>
      <c r="M722" s="322"/>
      <c r="N722" s="323"/>
      <c r="O722" s="323"/>
      <c r="P722" s="323"/>
      <c r="Q722" s="323"/>
      <c r="R722" s="323"/>
      <c r="S722" s="323"/>
      <c r="T722" s="324"/>
      <c r="AT722" s="319" t="s">
        <v>148</v>
      </c>
      <c r="AU722" s="319" t="s">
        <v>81</v>
      </c>
      <c r="AV722" s="317" t="s">
        <v>81</v>
      </c>
      <c r="AW722" s="317" t="s">
        <v>34</v>
      </c>
      <c r="AX722" s="317" t="s">
        <v>71</v>
      </c>
      <c r="AY722" s="319" t="s">
        <v>138</v>
      </c>
    </row>
    <row r="723" spans="2:51" s="317" customFormat="1" ht="13.5">
      <c r="B723" s="316"/>
      <c r="D723" s="318" t="s">
        <v>148</v>
      </c>
      <c r="E723" s="319" t="s">
        <v>5</v>
      </c>
      <c r="F723" s="320" t="s">
        <v>263</v>
      </c>
      <c r="H723" s="321">
        <v>0.375</v>
      </c>
      <c r="L723" s="316"/>
      <c r="M723" s="322"/>
      <c r="N723" s="323"/>
      <c r="O723" s="323"/>
      <c r="P723" s="323"/>
      <c r="Q723" s="323"/>
      <c r="R723" s="323"/>
      <c r="S723" s="323"/>
      <c r="T723" s="324"/>
      <c r="AT723" s="319" t="s">
        <v>148</v>
      </c>
      <c r="AU723" s="319" t="s">
        <v>81</v>
      </c>
      <c r="AV723" s="317" t="s">
        <v>81</v>
      </c>
      <c r="AW723" s="317" t="s">
        <v>34</v>
      </c>
      <c r="AX723" s="317" t="s">
        <v>71</v>
      </c>
      <c r="AY723" s="319" t="s">
        <v>138</v>
      </c>
    </row>
    <row r="724" spans="2:51" s="317" customFormat="1" ht="13.5">
      <c r="B724" s="316"/>
      <c r="D724" s="318" t="s">
        <v>148</v>
      </c>
      <c r="E724" s="319" t="s">
        <v>5</v>
      </c>
      <c r="F724" s="320" t="s">
        <v>264</v>
      </c>
      <c r="H724" s="321">
        <v>0.426</v>
      </c>
      <c r="L724" s="316"/>
      <c r="M724" s="322"/>
      <c r="N724" s="323"/>
      <c r="O724" s="323"/>
      <c r="P724" s="323"/>
      <c r="Q724" s="323"/>
      <c r="R724" s="323"/>
      <c r="S724" s="323"/>
      <c r="T724" s="324"/>
      <c r="AT724" s="319" t="s">
        <v>148</v>
      </c>
      <c r="AU724" s="319" t="s">
        <v>81</v>
      </c>
      <c r="AV724" s="317" t="s">
        <v>81</v>
      </c>
      <c r="AW724" s="317" t="s">
        <v>34</v>
      </c>
      <c r="AX724" s="317" t="s">
        <v>71</v>
      </c>
      <c r="AY724" s="319" t="s">
        <v>138</v>
      </c>
    </row>
    <row r="725" spans="2:51" s="317" customFormat="1" ht="13.5">
      <c r="B725" s="316"/>
      <c r="D725" s="318" t="s">
        <v>148</v>
      </c>
      <c r="E725" s="319" t="s">
        <v>5</v>
      </c>
      <c r="F725" s="320" t="s">
        <v>289</v>
      </c>
      <c r="H725" s="321">
        <v>-3.734</v>
      </c>
      <c r="L725" s="316"/>
      <c r="M725" s="322"/>
      <c r="N725" s="323"/>
      <c r="O725" s="323"/>
      <c r="P725" s="323"/>
      <c r="Q725" s="323"/>
      <c r="R725" s="323"/>
      <c r="S725" s="323"/>
      <c r="T725" s="324"/>
      <c r="AT725" s="319" t="s">
        <v>148</v>
      </c>
      <c r="AU725" s="319" t="s">
        <v>81</v>
      </c>
      <c r="AV725" s="317" t="s">
        <v>81</v>
      </c>
      <c r="AW725" s="317" t="s">
        <v>34</v>
      </c>
      <c r="AX725" s="317" t="s">
        <v>71</v>
      </c>
      <c r="AY725" s="319" t="s">
        <v>138</v>
      </c>
    </row>
    <row r="726" spans="2:51" s="317" customFormat="1" ht="13.5">
      <c r="B726" s="316"/>
      <c r="D726" s="318" t="s">
        <v>148</v>
      </c>
      <c r="E726" s="319" t="s">
        <v>5</v>
      </c>
      <c r="F726" s="320" t="s">
        <v>265</v>
      </c>
      <c r="H726" s="321">
        <v>-3.263</v>
      </c>
      <c r="L726" s="316"/>
      <c r="M726" s="322"/>
      <c r="N726" s="323"/>
      <c r="O726" s="323"/>
      <c r="P726" s="323"/>
      <c r="Q726" s="323"/>
      <c r="R726" s="323"/>
      <c r="S726" s="323"/>
      <c r="T726" s="324"/>
      <c r="AT726" s="319" t="s">
        <v>148</v>
      </c>
      <c r="AU726" s="319" t="s">
        <v>81</v>
      </c>
      <c r="AV726" s="317" t="s">
        <v>81</v>
      </c>
      <c r="AW726" s="317" t="s">
        <v>34</v>
      </c>
      <c r="AX726" s="317" t="s">
        <v>71</v>
      </c>
      <c r="AY726" s="319" t="s">
        <v>138</v>
      </c>
    </row>
    <row r="727" spans="2:51" s="317" customFormat="1" ht="13.5">
      <c r="B727" s="316"/>
      <c r="D727" s="318" t="s">
        <v>148</v>
      </c>
      <c r="E727" s="319" t="s">
        <v>5</v>
      </c>
      <c r="F727" s="320" t="s">
        <v>266</v>
      </c>
      <c r="H727" s="321">
        <v>-3.952</v>
      </c>
      <c r="L727" s="316"/>
      <c r="M727" s="322"/>
      <c r="N727" s="323"/>
      <c r="O727" s="323"/>
      <c r="P727" s="323"/>
      <c r="Q727" s="323"/>
      <c r="R727" s="323"/>
      <c r="S727" s="323"/>
      <c r="T727" s="324"/>
      <c r="AT727" s="319" t="s">
        <v>148</v>
      </c>
      <c r="AU727" s="319" t="s">
        <v>81</v>
      </c>
      <c r="AV727" s="317" t="s">
        <v>81</v>
      </c>
      <c r="AW727" s="317" t="s">
        <v>34</v>
      </c>
      <c r="AX727" s="317" t="s">
        <v>71</v>
      </c>
      <c r="AY727" s="319" t="s">
        <v>138</v>
      </c>
    </row>
    <row r="728" spans="2:51" s="317" customFormat="1" ht="13.5">
      <c r="B728" s="316"/>
      <c r="D728" s="318" t="s">
        <v>148</v>
      </c>
      <c r="E728" s="319" t="s">
        <v>5</v>
      </c>
      <c r="F728" s="320" t="s">
        <v>266</v>
      </c>
      <c r="H728" s="321">
        <v>-3.952</v>
      </c>
      <c r="L728" s="316"/>
      <c r="M728" s="322"/>
      <c r="N728" s="323"/>
      <c r="O728" s="323"/>
      <c r="P728" s="323"/>
      <c r="Q728" s="323"/>
      <c r="R728" s="323"/>
      <c r="S728" s="323"/>
      <c r="T728" s="324"/>
      <c r="AT728" s="319" t="s">
        <v>148</v>
      </c>
      <c r="AU728" s="319" t="s">
        <v>81</v>
      </c>
      <c r="AV728" s="317" t="s">
        <v>81</v>
      </c>
      <c r="AW728" s="317" t="s">
        <v>34</v>
      </c>
      <c r="AX728" s="317" t="s">
        <v>71</v>
      </c>
      <c r="AY728" s="319" t="s">
        <v>138</v>
      </c>
    </row>
    <row r="729" spans="2:51" s="317" customFormat="1" ht="13.5">
      <c r="B729" s="316"/>
      <c r="D729" s="318" t="s">
        <v>148</v>
      </c>
      <c r="E729" s="319" t="s">
        <v>5</v>
      </c>
      <c r="F729" s="320" t="s">
        <v>267</v>
      </c>
      <c r="H729" s="321">
        <v>-3.978</v>
      </c>
      <c r="L729" s="316"/>
      <c r="M729" s="322"/>
      <c r="N729" s="323"/>
      <c r="O729" s="323"/>
      <c r="P729" s="323"/>
      <c r="Q729" s="323"/>
      <c r="R729" s="323"/>
      <c r="S729" s="323"/>
      <c r="T729" s="324"/>
      <c r="AT729" s="319" t="s">
        <v>148</v>
      </c>
      <c r="AU729" s="319" t="s">
        <v>81</v>
      </c>
      <c r="AV729" s="317" t="s">
        <v>81</v>
      </c>
      <c r="AW729" s="317" t="s">
        <v>34</v>
      </c>
      <c r="AX729" s="317" t="s">
        <v>71</v>
      </c>
      <c r="AY729" s="319" t="s">
        <v>138</v>
      </c>
    </row>
    <row r="730" spans="2:51" s="347" customFormat="1" ht="13.5">
      <c r="B730" s="346"/>
      <c r="D730" s="318" t="s">
        <v>148</v>
      </c>
      <c r="E730" s="348" t="s">
        <v>5</v>
      </c>
      <c r="F730" s="349" t="s">
        <v>180</v>
      </c>
      <c r="H730" s="350">
        <v>129.578</v>
      </c>
      <c r="L730" s="346"/>
      <c r="M730" s="351"/>
      <c r="N730" s="352"/>
      <c r="O730" s="352"/>
      <c r="P730" s="352"/>
      <c r="Q730" s="352"/>
      <c r="R730" s="352"/>
      <c r="S730" s="352"/>
      <c r="T730" s="353"/>
      <c r="AT730" s="348" t="s">
        <v>148</v>
      </c>
      <c r="AU730" s="348" t="s">
        <v>81</v>
      </c>
      <c r="AV730" s="347" t="s">
        <v>139</v>
      </c>
      <c r="AW730" s="347" t="s">
        <v>34</v>
      </c>
      <c r="AX730" s="347" t="s">
        <v>71</v>
      </c>
      <c r="AY730" s="348" t="s">
        <v>138</v>
      </c>
    </row>
    <row r="731" spans="2:51" s="326" customFormat="1" ht="13.5">
      <c r="B731" s="325"/>
      <c r="D731" s="327" t="s">
        <v>148</v>
      </c>
      <c r="E731" s="328" t="s">
        <v>5</v>
      </c>
      <c r="F731" s="329" t="s">
        <v>151</v>
      </c>
      <c r="H731" s="330">
        <v>510.929</v>
      </c>
      <c r="L731" s="325"/>
      <c r="M731" s="331"/>
      <c r="N731" s="332"/>
      <c r="O731" s="332"/>
      <c r="P731" s="332"/>
      <c r="Q731" s="332"/>
      <c r="R731" s="332"/>
      <c r="S731" s="332"/>
      <c r="T731" s="333"/>
      <c r="AT731" s="334" t="s">
        <v>148</v>
      </c>
      <c r="AU731" s="334" t="s">
        <v>81</v>
      </c>
      <c r="AV731" s="326" t="s">
        <v>146</v>
      </c>
      <c r="AW731" s="326" t="s">
        <v>34</v>
      </c>
      <c r="AX731" s="326" t="s">
        <v>79</v>
      </c>
      <c r="AY731" s="334" t="s">
        <v>138</v>
      </c>
    </row>
    <row r="732" spans="2:65" s="223" customFormat="1" ht="31.5" customHeight="1">
      <c r="B732" s="224"/>
      <c r="C732" s="305" t="s">
        <v>529</v>
      </c>
      <c r="D732" s="305" t="s">
        <v>141</v>
      </c>
      <c r="E732" s="306" t="s">
        <v>530</v>
      </c>
      <c r="F732" s="307" t="s">
        <v>531</v>
      </c>
      <c r="G732" s="308" t="s">
        <v>144</v>
      </c>
      <c r="H732" s="309">
        <v>2.133</v>
      </c>
      <c r="I732" s="367">
        <v>0</v>
      </c>
      <c r="J732" s="310">
        <f>ROUND(I732*H732,2)</f>
        <v>0</v>
      </c>
      <c r="K732" s="307" t="s">
        <v>145</v>
      </c>
      <c r="L732" s="224"/>
      <c r="M732" s="311" t="s">
        <v>5</v>
      </c>
      <c r="N732" s="312" t="s">
        <v>42</v>
      </c>
      <c r="O732" s="225"/>
      <c r="P732" s="313">
        <f>O732*H732</f>
        <v>0</v>
      </c>
      <c r="Q732" s="313">
        <v>0</v>
      </c>
      <c r="R732" s="313">
        <f>Q732*H732</f>
        <v>0</v>
      </c>
      <c r="S732" s="313">
        <v>0.046</v>
      </c>
      <c r="T732" s="314">
        <f>S732*H732</f>
        <v>0.098118</v>
      </c>
      <c r="AR732" s="213" t="s">
        <v>146</v>
      </c>
      <c r="AT732" s="213" t="s">
        <v>141</v>
      </c>
      <c r="AU732" s="213" t="s">
        <v>81</v>
      </c>
      <c r="AY732" s="213" t="s">
        <v>138</v>
      </c>
      <c r="BE732" s="315">
        <f>IF(N732="základní",J732,0)</f>
        <v>0</v>
      </c>
      <c r="BF732" s="315">
        <f>IF(N732="snížená",J732,0)</f>
        <v>0</v>
      </c>
      <c r="BG732" s="315">
        <f>IF(N732="zákl. přenesená",J732,0)</f>
        <v>0</v>
      </c>
      <c r="BH732" s="315">
        <f>IF(N732="sníž. přenesená",J732,0)</f>
        <v>0</v>
      </c>
      <c r="BI732" s="315">
        <f>IF(N732="nulová",J732,0)</f>
        <v>0</v>
      </c>
      <c r="BJ732" s="213" t="s">
        <v>79</v>
      </c>
      <c r="BK732" s="315">
        <f>ROUND(I732*H732,2)</f>
        <v>0</v>
      </c>
      <c r="BL732" s="213" t="s">
        <v>146</v>
      </c>
      <c r="BM732" s="213" t="s">
        <v>532</v>
      </c>
    </row>
    <row r="733" spans="2:51" s="339" customFormat="1" ht="13.5">
      <c r="B733" s="338"/>
      <c r="D733" s="318" t="s">
        <v>148</v>
      </c>
      <c r="E733" s="340" t="s">
        <v>5</v>
      </c>
      <c r="F733" s="341" t="s">
        <v>533</v>
      </c>
      <c r="H733" s="342" t="s">
        <v>5</v>
      </c>
      <c r="L733" s="338"/>
      <c r="M733" s="343"/>
      <c r="N733" s="344"/>
      <c r="O733" s="344"/>
      <c r="P733" s="344"/>
      <c r="Q733" s="344"/>
      <c r="R733" s="344"/>
      <c r="S733" s="344"/>
      <c r="T733" s="345"/>
      <c r="AT733" s="342" t="s">
        <v>148</v>
      </c>
      <c r="AU733" s="342" t="s">
        <v>81</v>
      </c>
      <c r="AV733" s="339" t="s">
        <v>79</v>
      </c>
      <c r="AW733" s="339" t="s">
        <v>34</v>
      </c>
      <c r="AX733" s="339" t="s">
        <v>71</v>
      </c>
      <c r="AY733" s="342" t="s">
        <v>138</v>
      </c>
    </row>
    <row r="734" spans="2:51" s="339" customFormat="1" ht="13.5">
      <c r="B734" s="338"/>
      <c r="D734" s="318" t="s">
        <v>148</v>
      </c>
      <c r="E734" s="340" t="s">
        <v>5</v>
      </c>
      <c r="F734" s="341" t="s">
        <v>177</v>
      </c>
      <c r="H734" s="342" t="s">
        <v>5</v>
      </c>
      <c r="L734" s="338"/>
      <c r="M734" s="343"/>
      <c r="N734" s="344"/>
      <c r="O734" s="344"/>
      <c r="P734" s="344"/>
      <c r="Q734" s="344"/>
      <c r="R734" s="344"/>
      <c r="S734" s="344"/>
      <c r="T734" s="345"/>
      <c r="AT734" s="342" t="s">
        <v>148</v>
      </c>
      <c r="AU734" s="342" t="s">
        <v>81</v>
      </c>
      <c r="AV734" s="339" t="s">
        <v>79</v>
      </c>
      <c r="AW734" s="339" t="s">
        <v>34</v>
      </c>
      <c r="AX734" s="339" t="s">
        <v>71</v>
      </c>
      <c r="AY734" s="342" t="s">
        <v>138</v>
      </c>
    </row>
    <row r="735" spans="2:51" s="317" customFormat="1" ht="13.5">
      <c r="B735" s="316"/>
      <c r="D735" s="318" t="s">
        <v>148</v>
      </c>
      <c r="E735" s="319" t="s">
        <v>5</v>
      </c>
      <c r="F735" s="320" t="s">
        <v>534</v>
      </c>
      <c r="H735" s="321">
        <v>0.504</v>
      </c>
      <c r="L735" s="316"/>
      <c r="M735" s="322"/>
      <c r="N735" s="323"/>
      <c r="O735" s="323"/>
      <c r="P735" s="323"/>
      <c r="Q735" s="323"/>
      <c r="R735" s="323"/>
      <c r="S735" s="323"/>
      <c r="T735" s="324"/>
      <c r="AT735" s="319" t="s">
        <v>148</v>
      </c>
      <c r="AU735" s="319" t="s">
        <v>81</v>
      </c>
      <c r="AV735" s="317" t="s">
        <v>81</v>
      </c>
      <c r="AW735" s="317" t="s">
        <v>34</v>
      </c>
      <c r="AX735" s="317" t="s">
        <v>71</v>
      </c>
      <c r="AY735" s="319" t="s">
        <v>138</v>
      </c>
    </row>
    <row r="736" spans="2:51" s="317" customFormat="1" ht="13.5">
      <c r="B736" s="316"/>
      <c r="D736" s="318" t="s">
        <v>148</v>
      </c>
      <c r="E736" s="319" t="s">
        <v>5</v>
      </c>
      <c r="F736" s="320" t="s">
        <v>535</v>
      </c>
      <c r="H736" s="321">
        <v>0.189</v>
      </c>
      <c r="L736" s="316"/>
      <c r="M736" s="322"/>
      <c r="N736" s="323"/>
      <c r="O736" s="323"/>
      <c r="P736" s="323"/>
      <c r="Q736" s="323"/>
      <c r="R736" s="323"/>
      <c r="S736" s="323"/>
      <c r="T736" s="324"/>
      <c r="AT736" s="319" t="s">
        <v>148</v>
      </c>
      <c r="AU736" s="319" t="s">
        <v>81</v>
      </c>
      <c r="AV736" s="317" t="s">
        <v>81</v>
      </c>
      <c r="AW736" s="317" t="s">
        <v>34</v>
      </c>
      <c r="AX736" s="317" t="s">
        <v>71</v>
      </c>
      <c r="AY736" s="319" t="s">
        <v>138</v>
      </c>
    </row>
    <row r="737" spans="2:51" s="339" customFormat="1" ht="13.5">
      <c r="B737" s="338"/>
      <c r="D737" s="318" t="s">
        <v>148</v>
      </c>
      <c r="E737" s="340" t="s">
        <v>5</v>
      </c>
      <c r="F737" s="341" t="s">
        <v>183</v>
      </c>
      <c r="H737" s="342" t="s">
        <v>5</v>
      </c>
      <c r="L737" s="338"/>
      <c r="M737" s="343"/>
      <c r="N737" s="344"/>
      <c r="O737" s="344"/>
      <c r="P737" s="344"/>
      <c r="Q737" s="344"/>
      <c r="R737" s="344"/>
      <c r="S737" s="344"/>
      <c r="T737" s="345"/>
      <c r="AT737" s="342" t="s">
        <v>148</v>
      </c>
      <c r="AU737" s="342" t="s">
        <v>81</v>
      </c>
      <c r="AV737" s="339" t="s">
        <v>79</v>
      </c>
      <c r="AW737" s="339" t="s">
        <v>34</v>
      </c>
      <c r="AX737" s="339" t="s">
        <v>71</v>
      </c>
      <c r="AY737" s="342" t="s">
        <v>138</v>
      </c>
    </row>
    <row r="738" spans="2:51" s="317" customFormat="1" ht="13.5">
      <c r="B738" s="316"/>
      <c r="D738" s="318" t="s">
        <v>148</v>
      </c>
      <c r="E738" s="319" t="s">
        <v>5</v>
      </c>
      <c r="F738" s="320" t="s">
        <v>536</v>
      </c>
      <c r="H738" s="321">
        <v>0.06</v>
      </c>
      <c r="L738" s="316"/>
      <c r="M738" s="322"/>
      <c r="N738" s="323"/>
      <c r="O738" s="323"/>
      <c r="P738" s="323"/>
      <c r="Q738" s="323"/>
      <c r="R738" s="323"/>
      <c r="S738" s="323"/>
      <c r="T738" s="324"/>
      <c r="AT738" s="319" t="s">
        <v>148</v>
      </c>
      <c r="AU738" s="319" t="s">
        <v>81</v>
      </c>
      <c r="AV738" s="317" t="s">
        <v>81</v>
      </c>
      <c r="AW738" s="317" t="s">
        <v>34</v>
      </c>
      <c r="AX738" s="317" t="s">
        <v>71</v>
      </c>
      <c r="AY738" s="319" t="s">
        <v>138</v>
      </c>
    </row>
    <row r="739" spans="2:51" s="317" customFormat="1" ht="13.5">
      <c r="B739" s="316"/>
      <c r="D739" s="318" t="s">
        <v>148</v>
      </c>
      <c r="E739" s="319" t="s">
        <v>5</v>
      </c>
      <c r="F739" s="320" t="s">
        <v>296</v>
      </c>
      <c r="H739" s="321">
        <v>0.93</v>
      </c>
      <c r="L739" s="316"/>
      <c r="M739" s="322"/>
      <c r="N739" s="323"/>
      <c r="O739" s="323"/>
      <c r="P739" s="323"/>
      <c r="Q739" s="323"/>
      <c r="R739" s="323"/>
      <c r="S739" s="323"/>
      <c r="T739" s="324"/>
      <c r="AT739" s="319" t="s">
        <v>148</v>
      </c>
      <c r="AU739" s="319" t="s">
        <v>81</v>
      </c>
      <c r="AV739" s="317" t="s">
        <v>81</v>
      </c>
      <c r="AW739" s="317" t="s">
        <v>34</v>
      </c>
      <c r="AX739" s="317" t="s">
        <v>71</v>
      </c>
      <c r="AY739" s="319" t="s">
        <v>138</v>
      </c>
    </row>
    <row r="740" spans="2:51" s="339" customFormat="1" ht="13.5">
      <c r="B740" s="338"/>
      <c r="D740" s="318" t="s">
        <v>148</v>
      </c>
      <c r="E740" s="340" t="s">
        <v>5</v>
      </c>
      <c r="F740" s="341" t="s">
        <v>186</v>
      </c>
      <c r="H740" s="342" t="s">
        <v>5</v>
      </c>
      <c r="L740" s="338"/>
      <c r="M740" s="343"/>
      <c r="N740" s="344"/>
      <c r="O740" s="344"/>
      <c r="P740" s="344"/>
      <c r="Q740" s="344"/>
      <c r="R740" s="344"/>
      <c r="S740" s="344"/>
      <c r="T740" s="345"/>
      <c r="AT740" s="342" t="s">
        <v>148</v>
      </c>
      <c r="AU740" s="342" t="s">
        <v>81</v>
      </c>
      <c r="AV740" s="339" t="s">
        <v>79</v>
      </c>
      <c r="AW740" s="339" t="s">
        <v>34</v>
      </c>
      <c r="AX740" s="339" t="s">
        <v>71</v>
      </c>
      <c r="AY740" s="342" t="s">
        <v>138</v>
      </c>
    </row>
    <row r="741" spans="2:51" s="317" customFormat="1" ht="13.5">
      <c r="B741" s="316"/>
      <c r="D741" s="318" t="s">
        <v>148</v>
      </c>
      <c r="E741" s="319" t="s">
        <v>5</v>
      </c>
      <c r="F741" s="320" t="s">
        <v>537</v>
      </c>
      <c r="H741" s="321">
        <v>0.45</v>
      </c>
      <c r="L741" s="316"/>
      <c r="M741" s="322"/>
      <c r="N741" s="323"/>
      <c r="O741" s="323"/>
      <c r="P741" s="323"/>
      <c r="Q741" s="323"/>
      <c r="R741" s="323"/>
      <c r="S741" s="323"/>
      <c r="T741" s="324"/>
      <c r="AT741" s="319" t="s">
        <v>148</v>
      </c>
      <c r="AU741" s="319" t="s">
        <v>81</v>
      </c>
      <c r="AV741" s="317" t="s">
        <v>81</v>
      </c>
      <c r="AW741" s="317" t="s">
        <v>34</v>
      </c>
      <c r="AX741" s="317" t="s">
        <v>71</v>
      </c>
      <c r="AY741" s="319" t="s">
        <v>138</v>
      </c>
    </row>
    <row r="742" spans="2:51" s="326" customFormat="1" ht="13.5">
      <c r="B742" s="325"/>
      <c r="D742" s="327" t="s">
        <v>148</v>
      </c>
      <c r="E742" s="328" t="s">
        <v>5</v>
      </c>
      <c r="F742" s="329" t="s">
        <v>151</v>
      </c>
      <c r="H742" s="330">
        <v>2.133</v>
      </c>
      <c r="L742" s="325"/>
      <c r="M742" s="331"/>
      <c r="N742" s="332"/>
      <c r="O742" s="332"/>
      <c r="P742" s="332"/>
      <c r="Q742" s="332"/>
      <c r="R742" s="332"/>
      <c r="S742" s="332"/>
      <c r="T742" s="333"/>
      <c r="AT742" s="334" t="s">
        <v>148</v>
      </c>
      <c r="AU742" s="334" t="s">
        <v>81</v>
      </c>
      <c r="AV742" s="326" t="s">
        <v>146</v>
      </c>
      <c r="AW742" s="326" t="s">
        <v>34</v>
      </c>
      <c r="AX742" s="326" t="s">
        <v>79</v>
      </c>
      <c r="AY742" s="334" t="s">
        <v>138</v>
      </c>
    </row>
    <row r="743" spans="2:65" s="223" customFormat="1" ht="31.5" customHeight="1">
      <c r="B743" s="224"/>
      <c r="C743" s="305" t="s">
        <v>538</v>
      </c>
      <c r="D743" s="305" t="s">
        <v>141</v>
      </c>
      <c r="E743" s="306" t="s">
        <v>539</v>
      </c>
      <c r="F743" s="307" t="s">
        <v>540</v>
      </c>
      <c r="G743" s="308" t="s">
        <v>144</v>
      </c>
      <c r="H743" s="309">
        <v>10.038</v>
      </c>
      <c r="I743" s="367">
        <v>0</v>
      </c>
      <c r="J743" s="310">
        <f>ROUND(I743*H743,2)</f>
        <v>0</v>
      </c>
      <c r="K743" s="307" t="s">
        <v>145</v>
      </c>
      <c r="L743" s="224"/>
      <c r="M743" s="311" t="s">
        <v>5</v>
      </c>
      <c r="N743" s="312" t="s">
        <v>42</v>
      </c>
      <c r="O743" s="225"/>
      <c r="P743" s="313">
        <f>O743*H743</f>
        <v>0</v>
      </c>
      <c r="Q743" s="313">
        <v>0</v>
      </c>
      <c r="R743" s="313">
        <f>Q743*H743</f>
        <v>0</v>
      </c>
      <c r="S743" s="313">
        <v>0.068</v>
      </c>
      <c r="T743" s="314">
        <f>S743*H743</f>
        <v>0.6825840000000001</v>
      </c>
      <c r="AR743" s="213" t="s">
        <v>146</v>
      </c>
      <c r="AT743" s="213" t="s">
        <v>141</v>
      </c>
      <c r="AU743" s="213" t="s">
        <v>81</v>
      </c>
      <c r="AY743" s="213" t="s">
        <v>138</v>
      </c>
      <c r="BE743" s="315">
        <f>IF(N743="základní",J743,0)</f>
        <v>0</v>
      </c>
      <c r="BF743" s="315">
        <f>IF(N743="snížená",J743,0)</f>
        <v>0</v>
      </c>
      <c r="BG743" s="315">
        <f>IF(N743="zákl. přenesená",J743,0)</f>
        <v>0</v>
      </c>
      <c r="BH743" s="315">
        <f>IF(N743="sníž. přenesená",J743,0)</f>
        <v>0</v>
      </c>
      <c r="BI743" s="315">
        <f>IF(N743="nulová",J743,0)</f>
        <v>0</v>
      </c>
      <c r="BJ743" s="213" t="s">
        <v>79</v>
      </c>
      <c r="BK743" s="315">
        <f>ROUND(I743*H743,2)</f>
        <v>0</v>
      </c>
      <c r="BL743" s="213" t="s">
        <v>146</v>
      </c>
      <c r="BM743" s="213" t="s">
        <v>541</v>
      </c>
    </row>
    <row r="744" spans="2:51" s="339" customFormat="1" ht="13.5">
      <c r="B744" s="338"/>
      <c r="D744" s="318" t="s">
        <v>148</v>
      </c>
      <c r="E744" s="340" t="s">
        <v>5</v>
      </c>
      <c r="F744" s="341" t="s">
        <v>177</v>
      </c>
      <c r="H744" s="342" t="s">
        <v>5</v>
      </c>
      <c r="L744" s="338"/>
      <c r="M744" s="343"/>
      <c r="N744" s="344"/>
      <c r="O744" s="344"/>
      <c r="P744" s="344"/>
      <c r="Q744" s="344"/>
      <c r="R744" s="344"/>
      <c r="S744" s="344"/>
      <c r="T744" s="345"/>
      <c r="AT744" s="342" t="s">
        <v>148</v>
      </c>
      <c r="AU744" s="342" t="s">
        <v>81</v>
      </c>
      <c r="AV744" s="339" t="s">
        <v>79</v>
      </c>
      <c r="AW744" s="339" t="s">
        <v>34</v>
      </c>
      <c r="AX744" s="339" t="s">
        <v>71</v>
      </c>
      <c r="AY744" s="342" t="s">
        <v>138</v>
      </c>
    </row>
    <row r="745" spans="2:51" s="317" customFormat="1" ht="13.5">
      <c r="B745" s="316"/>
      <c r="D745" s="318" t="s">
        <v>148</v>
      </c>
      <c r="E745" s="319" t="s">
        <v>5</v>
      </c>
      <c r="F745" s="320" t="s">
        <v>542</v>
      </c>
      <c r="H745" s="321">
        <v>1.62</v>
      </c>
      <c r="L745" s="316"/>
      <c r="M745" s="322"/>
      <c r="N745" s="323"/>
      <c r="O745" s="323"/>
      <c r="P745" s="323"/>
      <c r="Q745" s="323"/>
      <c r="R745" s="323"/>
      <c r="S745" s="323"/>
      <c r="T745" s="324"/>
      <c r="AT745" s="319" t="s">
        <v>148</v>
      </c>
      <c r="AU745" s="319" t="s">
        <v>81</v>
      </c>
      <c r="AV745" s="317" t="s">
        <v>81</v>
      </c>
      <c r="AW745" s="317" t="s">
        <v>34</v>
      </c>
      <c r="AX745" s="317" t="s">
        <v>71</v>
      </c>
      <c r="AY745" s="319" t="s">
        <v>138</v>
      </c>
    </row>
    <row r="746" spans="2:51" s="317" customFormat="1" ht="13.5">
      <c r="B746" s="316"/>
      <c r="D746" s="318" t="s">
        <v>148</v>
      </c>
      <c r="E746" s="319" t="s">
        <v>5</v>
      </c>
      <c r="F746" s="320" t="s">
        <v>543</v>
      </c>
      <c r="H746" s="321">
        <v>0.648</v>
      </c>
      <c r="L746" s="316"/>
      <c r="M746" s="322"/>
      <c r="N746" s="323"/>
      <c r="O746" s="323"/>
      <c r="P746" s="323"/>
      <c r="Q746" s="323"/>
      <c r="R746" s="323"/>
      <c r="S746" s="323"/>
      <c r="T746" s="324"/>
      <c r="AT746" s="319" t="s">
        <v>148</v>
      </c>
      <c r="AU746" s="319" t="s">
        <v>81</v>
      </c>
      <c r="AV746" s="317" t="s">
        <v>81</v>
      </c>
      <c r="AW746" s="317" t="s">
        <v>34</v>
      </c>
      <c r="AX746" s="317" t="s">
        <v>71</v>
      </c>
      <c r="AY746" s="319" t="s">
        <v>138</v>
      </c>
    </row>
    <row r="747" spans="2:51" s="339" customFormat="1" ht="13.5">
      <c r="B747" s="338"/>
      <c r="D747" s="318" t="s">
        <v>148</v>
      </c>
      <c r="E747" s="340" t="s">
        <v>5</v>
      </c>
      <c r="F747" s="341" t="s">
        <v>183</v>
      </c>
      <c r="H747" s="342" t="s">
        <v>5</v>
      </c>
      <c r="L747" s="338"/>
      <c r="M747" s="343"/>
      <c r="N747" s="344"/>
      <c r="O747" s="344"/>
      <c r="P747" s="344"/>
      <c r="Q747" s="344"/>
      <c r="R747" s="344"/>
      <c r="S747" s="344"/>
      <c r="T747" s="345"/>
      <c r="AT747" s="342" t="s">
        <v>148</v>
      </c>
      <c r="AU747" s="342" t="s">
        <v>81</v>
      </c>
      <c r="AV747" s="339" t="s">
        <v>79</v>
      </c>
      <c r="AW747" s="339" t="s">
        <v>34</v>
      </c>
      <c r="AX747" s="339" t="s">
        <v>71</v>
      </c>
      <c r="AY747" s="342" t="s">
        <v>138</v>
      </c>
    </row>
    <row r="748" spans="2:51" s="317" customFormat="1" ht="13.5">
      <c r="B748" s="316"/>
      <c r="D748" s="318" t="s">
        <v>148</v>
      </c>
      <c r="E748" s="319" t="s">
        <v>5</v>
      </c>
      <c r="F748" s="320" t="s">
        <v>544</v>
      </c>
      <c r="H748" s="321">
        <v>1.813</v>
      </c>
      <c r="L748" s="316"/>
      <c r="M748" s="322"/>
      <c r="N748" s="323"/>
      <c r="O748" s="323"/>
      <c r="P748" s="323"/>
      <c r="Q748" s="323"/>
      <c r="R748" s="323"/>
      <c r="S748" s="323"/>
      <c r="T748" s="324"/>
      <c r="AT748" s="319" t="s">
        <v>148</v>
      </c>
      <c r="AU748" s="319" t="s">
        <v>81</v>
      </c>
      <c r="AV748" s="317" t="s">
        <v>81</v>
      </c>
      <c r="AW748" s="317" t="s">
        <v>34</v>
      </c>
      <c r="AX748" s="317" t="s">
        <v>71</v>
      </c>
      <c r="AY748" s="319" t="s">
        <v>138</v>
      </c>
    </row>
    <row r="749" spans="2:51" s="339" customFormat="1" ht="13.5">
      <c r="B749" s="338"/>
      <c r="D749" s="318" t="s">
        <v>148</v>
      </c>
      <c r="E749" s="340" t="s">
        <v>5</v>
      </c>
      <c r="F749" s="341" t="s">
        <v>186</v>
      </c>
      <c r="H749" s="342" t="s">
        <v>5</v>
      </c>
      <c r="L749" s="338"/>
      <c r="M749" s="343"/>
      <c r="N749" s="344"/>
      <c r="O749" s="344"/>
      <c r="P749" s="344"/>
      <c r="Q749" s="344"/>
      <c r="R749" s="344"/>
      <c r="S749" s="344"/>
      <c r="T749" s="345"/>
      <c r="AT749" s="342" t="s">
        <v>148</v>
      </c>
      <c r="AU749" s="342" t="s">
        <v>81</v>
      </c>
      <c r="AV749" s="339" t="s">
        <v>79</v>
      </c>
      <c r="AW749" s="339" t="s">
        <v>34</v>
      </c>
      <c r="AX749" s="339" t="s">
        <v>71</v>
      </c>
      <c r="AY749" s="342" t="s">
        <v>138</v>
      </c>
    </row>
    <row r="750" spans="2:51" s="317" customFormat="1" ht="13.5">
      <c r="B750" s="316"/>
      <c r="D750" s="318" t="s">
        <v>148</v>
      </c>
      <c r="E750" s="319" t="s">
        <v>5</v>
      </c>
      <c r="F750" s="320" t="s">
        <v>545</v>
      </c>
      <c r="H750" s="321">
        <v>1.458</v>
      </c>
      <c r="L750" s="316"/>
      <c r="M750" s="322"/>
      <c r="N750" s="323"/>
      <c r="O750" s="323"/>
      <c r="P750" s="323"/>
      <c r="Q750" s="323"/>
      <c r="R750" s="323"/>
      <c r="S750" s="323"/>
      <c r="T750" s="324"/>
      <c r="AT750" s="319" t="s">
        <v>148</v>
      </c>
      <c r="AU750" s="319" t="s">
        <v>81</v>
      </c>
      <c r="AV750" s="317" t="s">
        <v>81</v>
      </c>
      <c r="AW750" s="317" t="s">
        <v>34</v>
      </c>
      <c r="AX750" s="317" t="s">
        <v>71</v>
      </c>
      <c r="AY750" s="319" t="s">
        <v>138</v>
      </c>
    </row>
    <row r="751" spans="2:51" s="317" customFormat="1" ht="13.5">
      <c r="B751" s="316"/>
      <c r="D751" s="318" t="s">
        <v>148</v>
      </c>
      <c r="E751" s="319" t="s">
        <v>5</v>
      </c>
      <c r="F751" s="320" t="s">
        <v>546</v>
      </c>
      <c r="H751" s="321">
        <v>1.49</v>
      </c>
      <c r="L751" s="316"/>
      <c r="M751" s="322"/>
      <c r="N751" s="323"/>
      <c r="O751" s="323"/>
      <c r="P751" s="323"/>
      <c r="Q751" s="323"/>
      <c r="R751" s="323"/>
      <c r="S751" s="323"/>
      <c r="T751" s="324"/>
      <c r="AT751" s="319" t="s">
        <v>148</v>
      </c>
      <c r="AU751" s="319" t="s">
        <v>81</v>
      </c>
      <c r="AV751" s="317" t="s">
        <v>81</v>
      </c>
      <c r="AW751" s="317" t="s">
        <v>34</v>
      </c>
      <c r="AX751" s="317" t="s">
        <v>71</v>
      </c>
      <c r="AY751" s="319" t="s">
        <v>138</v>
      </c>
    </row>
    <row r="752" spans="2:51" s="339" customFormat="1" ht="13.5">
      <c r="B752" s="338"/>
      <c r="D752" s="318" t="s">
        <v>148</v>
      </c>
      <c r="E752" s="340" t="s">
        <v>5</v>
      </c>
      <c r="F752" s="341" t="s">
        <v>162</v>
      </c>
      <c r="H752" s="342" t="s">
        <v>5</v>
      </c>
      <c r="L752" s="338"/>
      <c r="M752" s="343"/>
      <c r="N752" s="344"/>
      <c r="O752" s="344"/>
      <c r="P752" s="344"/>
      <c r="Q752" s="344"/>
      <c r="R752" s="344"/>
      <c r="S752" s="344"/>
      <c r="T752" s="345"/>
      <c r="AT752" s="342" t="s">
        <v>148</v>
      </c>
      <c r="AU752" s="342" t="s">
        <v>81</v>
      </c>
      <c r="AV752" s="339" t="s">
        <v>79</v>
      </c>
      <c r="AW752" s="339" t="s">
        <v>34</v>
      </c>
      <c r="AX752" s="339" t="s">
        <v>71</v>
      </c>
      <c r="AY752" s="342" t="s">
        <v>138</v>
      </c>
    </row>
    <row r="753" spans="2:51" s="317" customFormat="1" ht="13.5">
      <c r="B753" s="316"/>
      <c r="D753" s="318" t="s">
        <v>148</v>
      </c>
      <c r="E753" s="319" t="s">
        <v>5</v>
      </c>
      <c r="F753" s="320" t="s">
        <v>298</v>
      </c>
      <c r="H753" s="321">
        <v>1.545</v>
      </c>
      <c r="L753" s="316"/>
      <c r="M753" s="322"/>
      <c r="N753" s="323"/>
      <c r="O753" s="323"/>
      <c r="P753" s="323"/>
      <c r="Q753" s="323"/>
      <c r="R753" s="323"/>
      <c r="S753" s="323"/>
      <c r="T753" s="324"/>
      <c r="AT753" s="319" t="s">
        <v>148</v>
      </c>
      <c r="AU753" s="319" t="s">
        <v>81</v>
      </c>
      <c r="AV753" s="317" t="s">
        <v>81</v>
      </c>
      <c r="AW753" s="317" t="s">
        <v>34</v>
      </c>
      <c r="AX753" s="317" t="s">
        <v>71</v>
      </c>
      <c r="AY753" s="319" t="s">
        <v>138</v>
      </c>
    </row>
    <row r="754" spans="2:51" s="317" customFormat="1" ht="13.5">
      <c r="B754" s="316"/>
      <c r="D754" s="318" t="s">
        <v>148</v>
      </c>
      <c r="E754" s="319" t="s">
        <v>5</v>
      </c>
      <c r="F754" s="320" t="s">
        <v>299</v>
      </c>
      <c r="H754" s="321">
        <v>1.35</v>
      </c>
      <c r="L754" s="316"/>
      <c r="M754" s="322"/>
      <c r="N754" s="323"/>
      <c r="O754" s="323"/>
      <c r="P754" s="323"/>
      <c r="Q754" s="323"/>
      <c r="R754" s="323"/>
      <c r="S754" s="323"/>
      <c r="T754" s="324"/>
      <c r="AT754" s="319" t="s">
        <v>148</v>
      </c>
      <c r="AU754" s="319" t="s">
        <v>81</v>
      </c>
      <c r="AV754" s="317" t="s">
        <v>81</v>
      </c>
      <c r="AW754" s="317" t="s">
        <v>34</v>
      </c>
      <c r="AX754" s="317" t="s">
        <v>71</v>
      </c>
      <c r="AY754" s="319" t="s">
        <v>138</v>
      </c>
    </row>
    <row r="755" spans="2:51" s="317" customFormat="1" ht="13.5">
      <c r="B755" s="316"/>
      <c r="D755" s="318" t="s">
        <v>148</v>
      </c>
      <c r="E755" s="319" t="s">
        <v>5</v>
      </c>
      <c r="F755" s="320" t="s">
        <v>300</v>
      </c>
      <c r="H755" s="321">
        <v>0.082</v>
      </c>
      <c r="L755" s="316"/>
      <c r="M755" s="322"/>
      <c r="N755" s="323"/>
      <c r="O755" s="323"/>
      <c r="P755" s="323"/>
      <c r="Q755" s="323"/>
      <c r="R755" s="323"/>
      <c r="S755" s="323"/>
      <c r="T755" s="324"/>
      <c r="AT755" s="319" t="s">
        <v>148</v>
      </c>
      <c r="AU755" s="319" t="s">
        <v>81</v>
      </c>
      <c r="AV755" s="317" t="s">
        <v>81</v>
      </c>
      <c r="AW755" s="317" t="s">
        <v>34</v>
      </c>
      <c r="AX755" s="317" t="s">
        <v>71</v>
      </c>
      <c r="AY755" s="319" t="s">
        <v>138</v>
      </c>
    </row>
    <row r="756" spans="2:51" s="317" customFormat="1" ht="13.5">
      <c r="B756" s="316"/>
      <c r="D756" s="318" t="s">
        <v>148</v>
      </c>
      <c r="E756" s="319" t="s">
        <v>5</v>
      </c>
      <c r="F756" s="320" t="s">
        <v>301</v>
      </c>
      <c r="H756" s="321">
        <v>0.032</v>
      </c>
      <c r="L756" s="316"/>
      <c r="M756" s="322"/>
      <c r="N756" s="323"/>
      <c r="O756" s="323"/>
      <c r="P756" s="323"/>
      <c r="Q756" s="323"/>
      <c r="R756" s="323"/>
      <c r="S756" s="323"/>
      <c r="T756" s="324"/>
      <c r="AT756" s="319" t="s">
        <v>148</v>
      </c>
      <c r="AU756" s="319" t="s">
        <v>81</v>
      </c>
      <c r="AV756" s="317" t="s">
        <v>81</v>
      </c>
      <c r="AW756" s="317" t="s">
        <v>34</v>
      </c>
      <c r="AX756" s="317" t="s">
        <v>71</v>
      </c>
      <c r="AY756" s="319" t="s">
        <v>138</v>
      </c>
    </row>
    <row r="757" spans="2:51" s="326" customFormat="1" ht="13.5">
      <c r="B757" s="325"/>
      <c r="D757" s="318" t="s">
        <v>148</v>
      </c>
      <c r="E757" s="335" t="s">
        <v>5</v>
      </c>
      <c r="F757" s="336" t="s">
        <v>151</v>
      </c>
      <c r="H757" s="337">
        <v>10.038</v>
      </c>
      <c r="L757" s="325"/>
      <c r="M757" s="331"/>
      <c r="N757" s="332"/>
      <c r="O757" s="332"/>
      <c r="P757" s="332"/>
      <c r="Q757" s="332"/>
      <c r="R757" s="332"/>
      <c r="S757" s="332"/>
      <c r="T757" s="333"/>
      <c r="AT757" s="334" t="s">
        <v>148</v>
      </c>
      <c r="AU757" s="334" t="s">
        <v>81</v>
      </c>
      <c r="AV757" s="326" t="s">
        <v>146</v>
      </c>
      <c r="AW757" s="326" t="s">
        <v>34</v>
      </c>
      <c r="AX757" s="326" t="s">
        <v>79</v>
      </c>
      <c r="AY757" s="334" t="s">
        <v>138</v>
      </c>
    </row>
    <row r="758" spans="2:63" s="292" customFormat="1" ht="29.85" customHeight="1">
      <c r="B758" s="291"/>
      <c r="D758" s="302" t="s">
        <v>70</v>
      </c>
      <c r="E758" s="303" t="s">
        <v>547</v>
      </c>
      <c r="F758" s="303" t="s">
        <v>548</v>
      </c>
      <c r="J758" s="304">
        <f>BK758</f>
        <v>0</v>
      </c>
      <c r="L758" s="291"/>
      <c r="M758" s="296"/>
      <c r="N758" s="297"/>
      <c r="O758" s="297"/>
      <c r="P758" s="298">
        <f>SUM(P759:P778)</f>
        <v>0</v>
      </c>
      <c r="Q758" s="297"/>
      <c r="R758" s="298">
        <f>SUM(R759:R778)</f>
        <v>0</v>
      </c>
      <c r="S758" s="297"/>
      <c r="T758" s="299">
        <f>SUM(T759:T778)</f>
        <v>0</v>
      </c>
      <c r="AR758" s="293" t="s">
        <v>79</v>
      </c>
      <c r="AT758" s="300" t="s">
        <v>70</v>
      </c>
      <c r="AU758" s="300" t="s">
        <v>79</v>
      </c>
      <c r="AY758" s="293" t="s">
        <v>138</v>
      </c>
      <c r="BK758" s="301">
        <f>SUM(BK759:BK778)</f>
        <v>0</v>
      </c>
    </row>
    <row r="759" spans="2:65" s="223" customFormat="1" ht="31.5" customHeight="1">
      <c r="B759" s="224"/>
      <c r="C759" s="305" t="s">
        <v>549</v>
      </c>
      <c r="D759" s="305" t="s">
        <v>141</v>
      </c>
      <c r="E759" s="306" t="s">
        <v>550</v>
      </c>
      <c r="F759" s="307" t="s">
        <v>551</v>
      </c>
      <c r="G759" s="308" t="s">
        <v>552</v>
      </c>
      <c r="H759" s="309">
        <v>32.03</v>
      </c>
      <c r="I759" s="367">
        <v>0</v>
      </c>
      <c r="J759" s="310">
        <f>ROUND(I759*H759,2)</f>
        <v>0</v>
      </c>
      <c r="K759" s="307" t="s">
        <v>145</v>
      </c>
      <c r="L759" s="224"/>
      <c r="M759" s="311" t="s">
        <v>5</v>
      </c>
      <c r="N759" s="312" t="s">
        <v>42</v>
      </c>
      <c r="O759" s="225"/>
      <c r="P759" s="313">
        <f>O759*H759</f>
        <v>0</v>
      </c>
      <c r="Q759" s="313">
        <v>0</v>
      </c>
      <c r="R759" s="313">
        <f>Q759*H759</f>
        <v>0</v>
      </c>
      <c r="S759" s="313">
        <v>0</v>
      </c>
      <c r="T759" s="314">
        <f>S759*H759</f>
        <v>0</v>
      </c>
      <c r="AR759" s="213" t="s">
        <v>146</v>
      </c>
      <c r="AT759" s="213" t="s">
        <v>141</v>
      </c>
      <c r="AU759" s="213" t="s">
        <v>81</v>
      </c>
      <c r="AY759" s="213" t="s">
        <v>138</v>
      </c>
      <c r="BE759" s="315">
        <f>IF(N759="základní",J759,0)</f>
        <v>0</v>
      </c>
      <c r="BF759" s="315">
        <f>IF(N759="snížená",J759,0)</f>
        <v>0</v>
      </c>
      <c r="BG759" s="315">
        <f>IF(N759="zákl. přenesená",J759,0)</f>
        <v>0</v>
      </c>
      <c r="BH759" s="315">
        <f>IF(N759="sníž. přenesená",J759,0)</f>
        <v>0</v>
      </c>
      <c r="BI759" s="315">
        <f>IF(N759="nulová",J759,0)</f>
        <v>0</v>
      </c>
      <c r="BJ759" s="213" t="s">
        <v>79</v>
      </c>
      <c r="BK759" s="315">
        <f>ROUND(I759*H759,2)</f>
        <v>0</v>
      </c>
      <c r="BL759" s="213" t="s">
        <v>146</v>
      </c>
      <c r="BM759" s="213" t="s">
        <v>553</v>
      </c>
    </row>
    <row r="760" spans="2:65" s="223" customFormat="1" ht="31.5" customHeight="1">
      <c r="B760" s="224"/>
      <c r="C760" s="305" t="s">
        <v>554</v>
      </c>
      <c r="D760" s="305" t="s">
        <v>141</v>
      </c>
      <c r="E760" s="306" t="s">
        <v>555</v>
      </c>
      <c r="F760" s="307" t="s">
        <v>556</v>
      </c>
      <c r="G760" s="308" t="s">
        <v>552</v>
      </c>
      <c r="H760" s="309">
        <v>32.03</v>
      </c>
      <c r="I760" s="367">
        <v>0</v>
      </c>
      <c r="J760" s="310">
        <f>ROUND(I760*H760,2)</f>
        <v>0</v>
      </c>
      <c r="K760" s="307" t="s">
        <v>145</v>
      </c>
      <c r="L760" s="224"/>
      <c r="M760" s="311" t="s">
        <v>5</v>
      </c>
      <c r="N760" s="312" t="s">
        <v>42</v>
      </c>
      <c r="O760" s="225"/>
      <c r="P760" s="313">
        <f>O760*H760</f>
        <v>0</v>
      </c>
      <c r="Q760" s="313">
        <v>0</v>
      </c>
      <c r="R760" s="313">
        <f>Q760*H760</f>
        <v>0</v>
      </c>
      <c r="S760" s="313">
        <v>0</v>
      </c>
      <c r="T760" s="314">
        <f>S760*H760</f>
        <v>0</v>
      </c>
      <c r="AR760" s="213" t="s">
        <v>146</v>
      </c>
      <c r="AT760" s="213" t="s">
        <v>141</v>
      </c>
      <c r="AU760" s="213" t="s">
        <v>81</v>
      </c>
      <c r="AY760" s="213" t="s">
        <v>138</v>
      </c>
      <c r="BE760" s="315">
        <f>IF(N760="základní",J760,0)</f>
        <v>0</v>
      </c>
      <c r="BF760" s="315">
        <f>IF(N760="snížená",J760,0)</f>
        <v>0</v>
      </c>
      <c r="BG760" s="315">
        <f>IF(N760="zákl. přenesená",J760,0)</f>
        <v>0</v>
      </c>
      <c r="BH760" s="315">
        <f>IF(N760="sníž. přenesená",J760,0)</f>
        <v>0</v>
      </c>
      <c r="BI760" s="315">
        <f>IF(N760="nulová",J760,0)</f>
        <v>0</v>
      </c>
      <c r="BJ760" s="213" t="s">
        <v>79</v>
      </c>
      <c r="BK760" s="315">
        <f>ROUND(I760*H760,2)</f>
        <v>0</v>
      </c>
      <c r="BL760" s="213" t="s">
        <v>146</v>
      </c>
      <c r="BM760" s="213" t="s">
        <v>557</v>
      </c>
    </row>
    <row r="761" spans="2:65" s="223" customFormat="1" ht="31.5" customHeight="1">
      <c r="B761" s="224"/>
      <c r="C761" s="305" t="s">
        <v>558</v>
      </c>
      <c r="D761" s="305" t="s">
        <v>141</v>
      </c>
      <c r="E761" s="306" t="s">
        <v>559</v>
      </c>
      <c r="F761" s="307" t="s">
        <v>560</v>
      </c>
      <c r="G761" s="308" t="s">
        <v>552</v>
      </c>
      <c r="H761" s="309">
        <v>608.57</v>
      </c>
      <c r="I761" s="367">
        <v>0</v>
      </c>
      <c r="J761" s="310">
        <f>ROUND(I761*H761,2)</f>
        <v>0</v>
      </c>
      <c r="K761" s="307" t="s">
        <v>145</v>
      </c>
      <c r="L761" s="224"/>
      <c r="M761" s="311" t="s">
        <v>5</v>
      </c>
      <c r="N761" s="312" t="s">
        <v>42</v>
      </c>
      <c r="O761" s="225"/>
      <c r="P761" s="313">
        <f>O761*H761</f>
        <v>0</v>
      </c>
      <c r="Q761" s="313">
        <v>0</v>
      </c>
      <c r="R761" s="313">
        <f>Q761*H761</f>
        <v>0</v>
      </c>
      <c r="S761" s="313">
        <v>0</v>
      </c>
      <c r="T761" s="314">
        <f>S761*H761</f>
        <v>0</v>
      </c>
      <c r="AR761" s="213" t="s">
        <v>146</v>
      </c>
      <c r="AT761" s="213" t="s">
        <v>141</v>
      </c>
      <c r="AU761" s="213" t="s">
        <v>81</v>
      </c>
      <c r="AY761" s="213" t="s">
        <v>138</v>
      </c>
      <c r="BE761" s="315">
        <f>IF(N761="základní",J761,0)</f>
        <v>0</v>
      </c>
      <c r="BF761" s="315">
        <f>IF(N761="snížená",J761,0)</f>
        <v>0</v>
      </c>
      <c r="BG761" s="315">
        <f>IF(N761="zákl. přenesená",J761,0)</f>
        <v>0</v>
      </c>
      <c r="BH761" s="315">
        <f>IF(N761="sníž. přenesená",J761,0)</f>
        <v>0</v>
      </c>
      <c r="BI761" s="315">
        <f>IF(N761="nulová",J761,0)</f>
        <v>0</v>
      </c>
      <c r="BJ761" s="213" t="s">
        <v>79</v>
      </c>
      <c r="BK761" s="315">
        <f>ROUND(I761*H761,2)</f>
        <v>0</v>
      </c>
      <c r="BL761" s="213" t="s">
        <v>146</v>
      </c>
      <c r="BM761" s="213" t="s">
        <v>561</v>
      </c>
    </row>
    <row r="762" spans="2:51" s="317" customFormat="1" ht="13.5">
      <c r="B762" s="316"/>
      <c r="D762" s="318" t="s">
        <v>148</v>
      </c>
      <c r="E762" s="319" t="s">
        <v>5</v>
      </c>
      <c r="F762" s="320" t="s">
        <v>562</v>
      </c>
      <c r="H762" s="321">
        <v>608.57</v>
      </c>
      <c r="L762" s="316"/>
      <c r="M762" s="322"/>
      <c r="N762" s="323"/>
      <c r="O762" s="323"/>
      <c r="P762" s="323"/>
      <c r="Q762" s="323"/>
      <c r="R762" s="323"/>
      <c r="S762" s="323"/>
      <c r="T762" s="324"/>
      <c r="AT762" s="319" t="s">
        <v>148</v>
      </c>
      <c r="AU762" s="319" t="s">
        <v>81</v>
      </c>
      <c r="AV762" s="317" t="s">
        <v>81</v>
      </c>
      <c r="AW762" s="317" t="s">
        <v>34</v>
      </c>
      <c r="AX762" s="317" t="s">
        <v>71</v>
      </c>
      <c r="AY762" s="319" t="s">
        <v>138</v>
      </c>
    </row>
    <row r="763" spans="2:51" s="326" customFormat="1" ht="13.5">
      <c r="B763" s="325"/>
      <c r="D763" s="327" t="s">
        <v>148</v>
      </c>
      <c r="E763" s="328" t="s">
        <v>5</v>
      </c>
      <c r="F763" s="329" t="s">
        <v>151</v>
      </c>
      <c r="H763" s="330">
        <v>608.57</v>
      </c>
      <c r="L763" s="325"/>
      <c r="M763" s="331"/>
      <c r="N763" s="332"/>
      <c r="O763" s="332"/>
      <c r="P763" s="332"/>
      <c r="Q763" s="332"/>
      <c r="R763" s="332"/>
      <c r="S763" s="332"/>
      <c r="T763" s="333"/>
      <c r="AT763" s="334" t="s">
        <v>148</v>
      </c>
      <c r="AU763" s="334" t="s">
        <v>81</v>
      </c>
      <c r="AV763" s="326" t="s">
        <v>146</v>
      </c>
      <c r="AW763" s="326" t="s">
        <v>34</v>
      </c>
      <c r="AX763" s="326" t="s">
        <v>79</v>
      </c>
      <c r="AY763" s="334" t="s">
        <v>138</v>
      </c>
    </row>
    <row r="764" spans="2:65" s="223" customFormat="1" ht="22.5" customHeight="1">
      <c r="B764" s="224"/>
      <c r="C764" s="305" t="s">
        <v>563</v>
      </c>
      <c r="D764" s="305" t="s">
        <v>141</v>
      </c>
      <c r="E764" s="306" t="s">
        <v>564</v>
      </c>
      <c r="F764" s="307" t="s">
        <v>565</v>
      </c>
      <c r="G764" s="308" t="s">
        <v>552</v>
      </c>
      <c r="H764" s="309">
        <v>1.41</v>
      </c>
      <c r="I764" s="367">
        <v>0</v>
      </c>
      <c r="J764" s="310">
        <f>ROUND(I764*H764,2)</f>
        <v>0</v>
      </c>
      <c r="K764" s="307" t="s">
        <v>145</v>
      </c>
      <c r="L764" s="224"/>
      <c r="M764" s="311" t="s">
        <v>5</v>
      </c>
      <c r="N764" s="312" t="s">
        <v>42</v>
      </c>
      <c r="O764" s="225"/>
      <c r="P764" s="313">
        <f>O764*H764</f>
        <v>0</v>
      </c>
      <c r="Q764" s="313">
        <v>0</v>
      </c>
      <c r="R764" s="313">
        <f>Q764*H764</f>
        <v>0</v>
      </c>
      <c r="S764" s="313">
        <v>0</v>
      </c>
      <c r="T764" s="314">
        <f>S764*H764</f>
        <v>0</v>
      </c>
      <c r="AR764" s="213" t="s">
        <v>146</v>
      </c>
      <c r="AT764" s="213" t="s">
        <v>141</v>
      </c>
      <c r="AU764" s="213" t="s">
        <v>81</v>
      </c>
      <c r="AY764" s="213" t="s">
        <v>138</v>
      </c>
      <c r="BE764" s="315">
        <f>IF(N764="základní",J764,0)</f>
        <v>0</v>
      </c>
      <c r="BF764" s="315">
        <f>IF(N764="snížená",J764,0)</f>
        <v>0</v>
      </c>
      <c r="BG764" s="315">
        <f>IF(N764="zákl. přenesená",J764,0)</f>
        <v>0</v>
      </c>
      <c r="BH764" s="315">
        <f>IF(N764="sníž. přenesená",J764,0)</f>
        <v>0</v>
      </c>
      <c r="BI764" s="315">
        <f>IF(N764="nulová",J764,0)</f>
        <v>0</v>
      </c>
      <c r="BJ764" s="213" t="s">
        <v>79</v>
      </c>
      <c r="BK764" s="315">
        <f>ROUND(I764*H764,2)</f>
        <v>0</v>
      </c>
      <c r="BL764" s="213" t="s">
        <v>146</v>
      </c>
      <c r="BM764" s="213" t="s">
        <v>566</v>
      </c>
    </row>
    <row r="765" spans="2:51" s="317" customFormat="1" ht="13.5">
      <c r="B765" s="316"/>
      <c r="D765" s="318" t="s">
        <v>148</v>
      </c>
      <c r="E765" s="319" t="s">
        <v>5</v>
      </c>
      <c r="F765" s="320" t="s">
        <v>567</v>
      </c>
      <c r="H765" s="321">
        <v>1.41</v>
      </c>
      <c r="L765" s="316"/>
      <c r="M765" s="322"/>
      <c r="N765" s="323"/>
      <c r="O765" s="323"/>
      <c r="P765" s="323"/>
      <c r="Q765" s="323"/>
      <c r="R765" s="323"/>
      <c r="S765" s="323"/>
      <c r="T765" s="324"/>
      <c r="AT765" s="319" t="s">
        <v>148</v>
      </c>
      <c r="AU765" s="319" t="s">
        <v>81</v>
      </c>
      <c r="AV765" s="317" t="s">
        <v>81</v>
      </c>
      <c r="AW765" s="317" t="s">
        <v>34</v>
      </c>
      <c r="AX765" s="317" t="s">
        <v>71</v>
      </c>
      <c r="AY765" s="319" t="s">
        <v>138</v>
      </c>
    </row>
    <row r="766" spans="2:51" s="326" customFormat="1" ht="13.5">
      <c r="B766" s="325"/>
      <c r="D766" s="327" t="s">
        <v>148</v>
      </c>
      <c r="E766" s="328" t="s">
        <v>5</v>
      </c>
      <c r="F766" s="329" t="s">
        <v>151</v>
      </c>
      <c r="H766" s="330">
        <v>1.41</v>
      </c>
      <c r="L766" s="325"/>
      <c r="M766" s="331"/>
      <c r="N766" s="332"/>
      <c r="O766" s="332"/>
      <c r="P766" s="332"/>
      <c r="Q766" s="332"/>
      <c r="R766" s="332"/>
      <c r="S766" s="332"/>
      <c r="T766" s="333"/>
      <c r="AT766" s="334" t="s">
        <v>148</v>
      </c>
      <c r="AU766" s="334" t="s">
        <v>81</v>
      </c>
      <c r="AV766" s="326" t="s">
        <v>146</v>
      </c>
      <c r="AW766" s="326" t="s">
        <v>34</v>
      </c>
      <c r="AX766" s="326" t="s">
        <v>79</v>
      </c>
      <c r="AY766" s="334" t="s">
        <v>138</v>
      </c>
    </row>
    <row r="767" spans="2:65" s="223" customFormat="1" ht="22.5" customHeight="1">
      <c r="B767" s="224"/>
      <c r="C767" s="305" t="s">
        <v>568</v>
      </c>
      <c r="D767" s="305" t="s">
        <v>141</v>
      </c>
      <c r="E767" s="306" t="s">
        <v>569</v>
      </c>
      <c r="F767" s="307" t="s">
        <v>570</v>
      </c>
      <c r="G767" s="308" t="s">
        <v>552</v>
      </c>
      <c r="H767" s="309">
        <v>7.128</v>
      </c>
      <c r="I767" s="367">
        <v>0</v>
      </c>
      <c r="J767" s="310">
        <f>ROUND(I767*H767,2)</f>
        <v>0</v>
      </c>
      <c r="K767" s="307" t="s">
        <v>145</v>
      </c>
      <c r="L767" s="224"/>
      <c r="M767" s="311" t="s">
        <v>5</v>
      </c>
      <c r="N767" s="312" t="s">
        <v>42</v>
      </c>
      <c r="O767" s="225"/>
      <c r="P767" s="313">
        <f>O767*H767</f>
        <v>0</v>
      </c>
      <c r="Q767" s="313">
        <v>0</v>
      </c>
      <c r="R767" s="313">
        <f>Q767*H767</f>
        <v>0</v>
      </c>
      <c r="S767" s="313">
        <v>0</v>
      </c>
      <c r="T767" s="314">
        <f>S767*H767</f>
        <v>0</v>
      </c>
      <c r="AR767" s="213" t="s">
        <v>146</v>
      </c>
      <c r="AT767" s="213" t="s">
        <v>141</v>
      </c>
      <c r="AU767" s="213" t="s">
        <v>81</v>
      </c>
      <c r="AY767" s="213" t="s">
        <v>138</v>
      </c>
      <c r="BE767" s="315">
        <f>IF(N767="základní",J767,0)</f>
        <v>0</v>
      </c>
      <c r="BF767" s="315">
        <f>IF(N767="snížená",J767,0)</f>
        <v>0</v>
      </c>
      <c r="BG767" s="315">
        <f>IF(N767="zákl. přenesená",J767,0)</f>
        <v>0</v>
      </c>
      <c r="BH767" s="315">
        <f>IF(N767="sníž. přenesená",J767,0)</f>
        <v>0</v>
      </c>
      <c r="BI767" s="315">
        <f>IF(N767="nulová",J767,0)</f>
        <v>0</v>
      </c>
      <c r="BJ767" s="213" t="s">
        <v>79</v>
      </c>
      <c r="BK767" s="315">
        <f>ROUND(I767*H767,2)</f>
        <v>0</v>
      </c>
      <c r="BL767" s="213" t="s">
        <v>146</v>
      </c>
      <c r="BM767" s="213" t="s">
        <v>571</v>
      </c>
    </row>
    <row r="768" spans="2:51" s="317" customFormat="1" ht="13.5">
      <c r="B768" s="316"/>
      <c r="D768" s="318" t="s">
        <v>148</v>
      </c>
      <c r="E768" s="319" t="s">
        <v>5</v>
      </c>
      <c r="F768" s="320" t="s">
        <v>572</v>
      </c>
      <c r="H768" s="321">
        <v>7.128</v>
      </c>
      <c r="L768" s="316"/>
      <c r="M768" s="322"/>
      <c r="N768" s="323"/>
      <c r="O768" s="323"/>
      <c r="P768" s="323"/>
      <c r="Q768" s="323"/>
      <c r="R768" s="323"/>
      <c r="S768" s="323"/>
      <c r="T768" s="324"/>
      <c r="AT768" s="319" t="s">
        <v>148</v>
      </c>
      <c r="AU768" s="319" t="s">
        <v>81</v>
      </c>
      <c r="AV768" s="317" t="s">
        <v>81</v>
      </c>
      <c r="AW768" s="317" t="s">
        <v>34</v>
      </c>
      <c r="AX768" s="317" t="s">
        <v>71</v>
      </c>
      <c r="AY768" s="319" t="s">
        <v>138</v>
      </c>
    </row>
    <row r="769" spans="2:51" s="326" customFormat="1" ht="13.5">
      <c r="B769" s="325"/>
      <c r="D769" s="327" t="s">
        <v>148</v>
      </c>
      <c r="E769" s="328" t="s">
        <v>5</v>
      </c>
      <c r="F769" s="329" t="s">
        <v>151</v>
      </c>
      <c r="H769" s="330">
        <v>7.128</v>
      </c>
      <c r="L769" s="325"/>
      <c r="M769" s="331"/>
      <c r="N769" s="332"/>
      <c r="O769" s="332"/>
      <c r="P769" s="332"/>
      <c r="Q769" s="332"/>
      <c r="R769" s="332"/>
      <c r="S769" s="332"/>
      <c r="T769" s="333"/>
      <c r="AT769" s="334" t="s">
        <v>148</v>
      </c>
      <c r="AU769" s="334" t="s">
        <v>81</v>
      </c>
      <c r="AV769" s="326" t="s">
        <v>146</v>
      </c>
      <c r="AW769" s="326" t="s">
        <v>34</v>
      </c>
      <c r="AX769" s="326" t="s">
        <v>79</v>
      </c>
      <c r="AY769" s="334" t="s">
        <v>138</v>
      </c>
    </row>
    <row r="770" spans="2:65" s="223" customFormat="1" ht="22.5" customHeight="1">
      <c r="B770" s="224"/>
      <c r="C770" s="305" t="s">
        <v>573</v>
      </c>
      <c r="D770" s="305" t="s">
        <v>141</v>
      </c>
      <c r="E770" s="306" t="s">
        <v>574</v>
      </c>
      <c r="F770" s="307" t="s">
        <v>575</v>
      </c>
      <c r="G770" s="308" t="s">
        <v>552</v>
      </c>
      <c r="H770" s="309">
        <v>0.301</v>
      </c>
      <c r="I770" s="367">
        <v>0</v>
      </c>
      <c r="J770" s="310">
        <f>ROUND(I770*H770,2)</f>
        <v>0</v>
      </c>
      <c r="K770" s="307" t="s">
        <v>145</v>
      </c>
      <c r="L770" s="224"/>
      <c r="M770" s="311" t="s">
        <v>5</v>
      </c>
      <c r="N770" s="312" t="s">
        <v>42</v>
      </c>
      <c r="O770" s="225"/>
      <c r="P770" s="313">
        <f>O770*H770</f>
        <v>0</v>
      </c>
      <c r="Q770" s="313">
        <v>0</v>
      </c>
      <c r="R770" s="313">
        <f>Q770*H770</f>
        <v>0</v>
      </c>
      <c r="S770" s="313">
        <v>0</v>
      </c>
      <c r="T770" s="314">
        <f>S770*H770</f>
        <v>0</v>
      </c>
      <c r="AR770" s="213" t="s">
        <v>146</v>
      </c>
      <c r="AT770" s="213" t="s">
        <v>141</v>
      </c>
      <c r="AU770" s="213" t="s">
        <v>81</v>
      </c>
      <c r="AY770" s="213" t="s">
        <v>138</v>
      </c>
      <c r="BE770" s="315">
        <f>IF(N770="základní",J770,0)</f>
        <v>0</v>
      </c>
      <c r="BF770" s="315">
        <f>IF(N770="snížená",J770,0)</f>
        <v>0</v>
      </c>
      <c r="BG770" s="315">
        <f>IF(N770="zákl. přenesená",J770,0)</f>
        <v>0</v>
      </c>
      <c r="BH770" s="315">
        <f>IF(N770="sníž. přenesená",J770,0)</f>
        <v>0</v>
      </c>
      <c r="BI770" s="315">
        <f>IF(N770="nulová",J770,0)</f>
        <v>0</v>
      </c>
      <c r="BJ770" s="213" t="s">
        <v>79</v>
      </c>
      <c r="BK770" s="315">
        <f>ROUND(I770*H770,2)</f>
        <v>0</v>
      </c>
      <c r="BL770" s="213" t="s">
        <v>146</v>
      </c>
      <c r="BM770" s="213" t="s">
        <v>576</v>
      </c>
    </row>
    <row r="771" spans="2:51" s="317" customFormat="1" ht="13.5">
      <c r="B771" s="316"/>
      <c r="D771" s="318" t="s">
        <v>148</v>
      </c>
      <c r="E771" s="319" t="s">
        <v>5</v>
      </c>
      <c r="F771" s="320" t="s">
        <v>577</v>
      </c>
      <c r="H771" s="321">
        <v>0.301</v>
      </c>
      <c r="L771" s="316"/>
      <c r="M771" s="322"/>
      <c r="N771" s="323"/>
      <c r="O771" s="323"/>
      <c r="P771" s="323"/>
      <c r="Q771" s="323"/>
      <c r="R771" s="323"/>
      <c r="S771" s="323"/>
      <c r="T771" s="324"/>
      <c r="AT771" s="319" t="s">
        <v>148</v>
      </c>
      <c r="AU771" s="319" t="s">
        <v>81</v>
      </c>
      <c r="AV771" s="317" t="s">
        <v>81</v>
      </c>
      <c r="AW771" s="317" t="s">
        <v>34</v>
      </c>
      <c r="AX771" s="317" t="s">
        <v>71</v>
      </c>
      <c r="AY771" s="319" t="s">
        <v>138</v>
      </c>
    </row>
    <row r="772" spans="2:51" s="326" customFormat="1" ht="13.5">
      <c r="B772" s="325"/>
      <c r="D772" s="327" t="s">
        <v>148</v>
      </c>
      <c r="E772" s="328" t="s">
        <v>5</v>
      </c>
      <c r="F772" s="329" t="s">
        <v>151</v>
      </c>
      <c r="H772" s="330">
        <v>0.301</v>
      </c>
      <c r="L772" s="325"/>
      <c r="M772" s="331"/>
      <c r="N772" s="332"/>
      <c r="O772" s="332"/>
      <c r="P772" s="332"/>
      <c r="Q772" s="332"/>
      <c r="R772" s="332"/>
      <c r="S772" s="332"/>
      <c r="T772" s="333"/>
      <c r="AT772" s="334" t="s">
        <v>148</v>
      </c>
      <c r="AU772" s="334" t="s">
        <v>81</v>
      </c>
      <c r="AV772" s="326" t="s">
        <v>146</v>
      </c>
      <c r="AW772" s="326" t="s">
        <v>34</v>
      </c>
      <c r="AX772" s="326" t="s">
        <v>79</v>
      </c>
      <c r="AY772" s="334" t="s">
        <v>138</v>
      </c>
    </row>
    <row r="773" spans="2:65" s="223" customFormat="1" ht="22.5" customHeight="1">
      <c r="B773" s="224"/>
      <c r="C773" s="305" t="s">
        <v>578</v>
      </c>
      <c r="D773" s="305" t="s">
        <v>141</v>
      </c>
      <c r="E773" s="306" t="s">
        <v>579</v>
      </c>
      <c r="F773" s="307" t="s">
        <v>580</v>
      </c>
      <c r="G773" s="308" t="s">
        <v>552</v>
      </c>
      <c r="H773" s="309">
        <v>23.191</v>
      </c>
      <c r="I773" s="367">
        <v>0</v>
      </c>
      <c r="J773" s="310">
        <f>ROUND(I773*H773,2)</f>
        <v>0</v>
      </c>
      <c r="K773" s="307" t="s">
        <v>145</v>
      </c>
      <c r="L773" s="224"/>
      <c r="M773" s="311" t="s">
        <v>5</v>
      </c>
      <c r="N773" s="312" t="s">
        <v>42</v>
      </c>
      <c r="O773" s="225"/>
      <c r="P773" s="313">
        <f>O773*H773</f>
        <v>0</v>
      </c>
      <c r="Q773" s="313">
        <v>0</v>
      </c>
      <c r="R773" s="313">
        <f>Q773*H773</f>
        <v>0</v>
      </c>
      <c r="S773" s="313">
        <v>0</v>
      </c>
      <c r="T773" s="314">
        <f>S773*H773</f>
        <v>0</v>
      </c>
      <c r="AR773" s="213" t="s">
        <v>146</v>
      </c>
      <c r="AT773" s="213" t="s">
        <v>141</v>
      </c>
      <c r="AU773" s="213" t="s">
        <v>81</v>
      </c>
      <c r="AY773" s="213" t="s">
        <v>138</v>
      </c>
      <c r="BE773" s="315">
        <f>IF(N773="základní",J773,0)</f>
        <v>0</v>
      </c>
      <c r="BF773" s="315">
        <f>IF(N773="snížená",J773,0)</f>
        <v>0</v>
      </c>
      <c r="BG773" s="315">
        <f>IF(N773="zákl. přenesená",J773,0)</f>
        <v>0</v>
      </c>
      <c r="BH773" s="315">
        <f>IF(N773="sníž. přenesená",J773,0)</f>
        <v>0</v>
      </c>
      <c r="BI773" s="315">
        <f>IF(N773="nulová",J773,0)</f>
        <v>0</v>
      </c>
      <c r="BJ773" s="213" t="s">
        <v>79</v>
      </c>
      <c r="BK773" s="315">
        <f>ROUND(I773*H773,2)</f>
        <v>0</v>
      </c>
      <c r="BL773" s="213" t="s">
        <v>146</v>
      </c>
      <c r="BM773" s="213" t="s">
        <v>581</v>
      </c>
    </row>
    <row r="774" spans="2:51" s="317" customFormat="1" ht="13.5">
      <c r="B774" s="316"/>
      <c r="D774" s="318" t="s">
        <v>148</v>
      </c>
      <c r="E774" s="319" t="s">
        <v>5</v>
      </c>
      <c r="F774" s="320" t="s">
        <v>582</v>
      </c>
      <c r="H774" s="321">
        <v>32.03</v>
      </c>
      <c r="L774" s="316"/>
      <c r="M774" s="322"/>
      <c r="N774" s="323"/>
      <c r="O774" s="323"/>
      <c r="P774" s="323"/>
      <c r="Q774" s="323"/>
      <c r="R774" s="323"/>
      <c r="S774" s="323"/>
      <c r="T774" s="324"/>
      <c r="AT774" s="319" t="s">
        <v>148</v>
      </c>
      <c r="AU774" s="319" t="s">
        <v>81</v>
      </c>
      <c r="AV774" s="317" t="s">
        <v>81</v>
      </c>
      <c r="AW774" s="317" t="s">
        <v>34</v>
      </c>
      <c r="AX774" s="317" t="s">
        <v>71</v>
      </c>
      <c r="AY774" s="319" t="s">
        <v>138</v>
      </c>
    </row>
    <row r="775" spans="2:51" s="317" customFormat="1" ht="13.5">
      <c r="B775" s="316"/>
      <c r="D775" s="318" t="s">
        <v>148</v>
      </c>
      <c r="E775" s="319" t="s">
        <v>5</v>
      </c>
      <c r="F775" s="320" t="s">
        <v>583</v>
      </c>
      <c r="H775" s="321">
        <v>-1.41</v>
      </c>
      <c r="L775" s="316"/>
      <c r="M775" s="322"/>
      <c r="N775" s="323"/>
      <c r="O775" s="323"/>
      <c r="P775" s="323"/>
      <c r="Q775" s="323"/>
      <c r="R775" s="323"/>
      <c r="S775" s="323"/>
      <c r="T775" s="324"/>
      <c r="AT775" s="319" t="s">
        <v>148</v>
      </c>
      <c r="AU775" s="319" t="s">
        <v>81</v>
      </c>
      <c r="AV775" s="317" t="s">
        <v>81</v>
      </c>
      <c r="AW775" s="317" t="s">
        <v>34</v>
      </c>
      <c r="AX775" s="317" t="s">
        <v>71</v>
      </c>
      <c r="AY775" s="319" t="s">
        <v>138</v>
      </c>
    </row>
    <row r="776" spans="2:51" s="317" customFormat="1" ht="13.5">
      <c r="B776" s="316"/>
      <c r="D776" s="318" t="s">
        <v>148</v>
      </c>
      <c r="E776" s="319" t="s">
        <v>5</v>
      </c>
      <c r="F776" s="320" t="s">
        <v>584</v>
      </c>
      <c r="H776" s="321">
        <v>-7.128</v>
      </c>
      <c r="L776" s="316"/>
      <c r="M776" s="322"/>
      <c r="N776" s="323"/>
      <c r="O776" s="323"/>
      <c r="P776" s="323"/>
      <c r="Q776" s="323"/>
      <c r="R776" s="323"/>
      <c r="S776" s="323"/>
      <c r="T776" s="324"/>
      <c r="AT776" s="319" t="s">
        <v>148</v>
      </c>
      <c r="AU776" s="319" t="s">
        <v>81</v>
      </c>
      <c r="AV776" s="317" t="s">
        <v>81</v>
      </c>
      <c r="AW776" s="317" t="s">
        <v>34</v>
      </c>
      <c r="AX776" s="317" t="s">
        <v>71</v>
      </c>
      <c r="AY776" s="319" t="s">
        <v>138</v>
      </c>
    </row>
    <row r="777" spans="2:51" s="317" customFormat="1" ht="13.5">
      <c r="B777" s="316"/>
      <c r="D777" s="318" t="s">
        <v>148</v>
      </c>
      <c r="E777" s="319" t="s">
        <v>5</v>
      </c>
      <c r="F777" s="320" t="s">
        <v>585</v>
      </c>
      <c r="H777" s="321">
        <v>-0.301</v>
      </c>
      <c r="L777" s="316"/>
      <c r="M777" s="322"/>
      <c r="N777" s="323"/>
      <c r="O777" s="323"/>
      <c r="P777" s="323"/>
      <c r="Q777" s="323"/>
      <c r="R777" s="323"/>
      <c r="S777" s="323"/>
      <c r="T777" s="324"/>
      <c r="AT777" s="319" t="s">
        <v>148</v>
      </c>
      <c r="AU777" s="319" t="s">
        <v>81</v>
      </c>
      <c r="AV777" s="317" t="s">
        <v>81</v>
      </c>
      <c r="AW777" s="317" t="s">
        <v>34</v>
      </c>
      <c r="AX777" s="317" t="s">
        <v>71</v>
      </c>
      <c r="AY777" s="319" t="s">
        <v>138</v>
      </c>
    </row>
    <row r="778" spans="2:51" s="326" customFormat="1" ht="13.5">
      <c r="B778" s="325"/>
      <c r="D778" s="318" t="s">
        <v>148</v>
      </c>
      <c r="E778" s="335" t="s">
        <v>5</v>
      </c>
      <c r="F778" s="336" t="s">
        <v>151</v>
      </c>
      <c r="H778" s="337">
        <v>23.191</v>
      </c>
      <c r="L778" s="325"/>
      <c r="M778" s="331"/>
      <c r="N778" s="332"/>
      <c r="O778" s="332"/>
      <c r="P778" s="332"/>
      <c r="Q778" s="332"/>
      <c r="R778" s="332"/>
      <c r="S778" s="332"/>
      <c r="T778" s="333"/>
      <c r="AT778" s="334" t="s">
        <v>148</v>
      </c>
      <c r="AU778" s="334" t="s">
        <v>81</v>
      </c>
      <c r="AV778" s="326" t="s">
        <v>146</v>
      </c>
      <c r="AW778" s="326" t="s">
        <v>34</v>
      </c>
      <c r="AX778" s="326" t="s">
        <v>79</v>
      </c>
      <c r="AY778" s="334" t="s">
        <v>138</v>
      </c>
    </row>
    <row r="779" spans="2:63" s="292" customFormat="1" ht="29.85" customHeight="1">
      <c r="B779" s="291"/>
      <c r="D779" s="302" t="s">
        <v>70</v>
      </c>
      <c r="E779" s="303" t="s">
        <v>586</v>
      </c>
      <c r="F779" s="303" t="s">
        <v>587</v>
      </c>
      <c r="J779" s="304">
        <f>BK779</f>
        <v>0</v>
      </c>
      <c r="L779" s="291"/>
      <c r="M779" s="296"/>
      <c r="N779" s="297"/>
      <c r="O779" s="297"/>
      <c r="P779" s="298">
        <f>P780</f>
        <v>0</v>
      </c>
      <c r="Q779" s="297"/>
      <c r="R779" s="298">
        <f>R780</f>
        <v>0</v>
      </c>
      <c r="S779" s="297"/>
      <c r="T779" s="299">
        <f>T780</f>
        <v>0</v>
      </c>
      <c r="AR779" s="293" t="s">
        <v>79</v>
      </c>
      <c r="AT779" s="300" t="s">
        <v>70</v>
      </c>
      <c r="AU779" s="300" t="s">
        <v>79</v>
      </c>
      <c r="AY779" s="293" t="s">
        <v>138</v>
      </c>
      <c r="BK779" s="301">
        <f>BK780</f>
        <v>0</v>
      </c>
    </row>
    <row r="780" spans="2:65" s="223" customFormat="1" ht="44.25" customHeight="1">
      <c r="B780" s="224"/>
      <c r="C780" s="305" t="s">
        <v>588</v>
      </c>
      <c r="D780" s="305" t="s">
        <v>141</v>
      </c>
      <c r="E780" s="306" t="s">
        <v>589</v>
      </c>
      <c r="F780" s="307" t="s">
        <v>590</v>
      </c>
      <c r="G780" s="308" t="s">
        <v>552</v>
      </c>
      <c r="H780" s="309">
        <v>20.067</v>
      </c>
      <c r="I780" s="367">
        <v>0</v>
      </c>
      <c r="J780" s="310">
        <f>ROUND(I780*H780,2)</f>
        <v>0</v>
      </c>
      <c r="K780" s="307" t="s">
        <v>145</v>
      </c>
      <c r="L780" s="224"/>
      <c r="M780" s="311" t="s">
        <v>5</v>
      </c>
      <c r="N780" s="312" t="s">
        <v>42</v>
      </c>
      <c r="O780" s="225"/>
      <c r="P780" s="313">
        <f>O780*H780</f>
        <v>0</v>
      </c>
      <c r="Q780" s="313">
        <v>0</v>
      </c>
      <c r="R780" s="313">
        <f>Q780*H780</f>
        <v>0</v>
      </c>
      <c r="S780" s="313">
        <v>0</v>
      </c>
      <c r="T780" s="314">
        <f>S780*H780</f>
        <v>0</v>
      </c>
      <c r="AR780" s="213" t="s">
        <v>146</v>
      </c>
      <c r="AT780" s="213" t="s">
        <v>141</v>
      </c>
      <c r="AU780" s="213" t="s">
        <v>81</v>
      </c>
      <c r="AY780" s="213" t="s">
        <v>138</v>
      </c>
      <c r="BE780" s="315">
        <f>IF(N780="základní",J780,0)</f>
        <v>0</v>
      </c>
      <c r="BF780" s="315">
        <f>IF(N780="snížená",J780,0)</f>
        <v>0</v>
      </c>
      <c r="BG780" s="315">
        <f>IF(N780="zákl. přenesená",J780,0)</f>
        <v>0</v>
      </c>
      <c r="BH780" s="315">
        <f>IF(N780="sníž. přenesená",J780,0)</f>
        <v>0</v>
      </c>
      <c r="BI780" s="315">
        <f>IF(N780="nulová",J780,0)</f>
        <v>0</v>
      </c>
      <c r="BJ780" s="213" t="s">
        <v>79</v>
      </c>
      <c r="BK780" s="315">
        <f>ROUND(I780*H780,2)</f>
        <v>0</v>
      </c>
      <c r="BL780" s="213" t="s">
        <v>146</v>
      </c>
      <c r="BM780" s="213" t="s">
        <v>591</v>
      </c>
    </row>
    <row r="781" spans="2:63" s="292" customFormat="1" ht="37.35" customHeight="1">
      <c r="B781" s="291"/>
      <c r="D781" s="293" t="s">
        <v>70</v>
      </c>
      <c r="E781" s="294" t="s">
        <v>592</v>
      </c>
      <c r="F781" s="294" t="s">
        <v>593</v>
      </c>
      <c r="J781" s="295">
        <f>BK781</f>
        <v>0</v>
      </c>
      <c r="L781" s="291"/>
      <c r="M781" s="296"/>
      <c r="N781" s="297"/>
      <c r="O781" s="297"/>
      <c r="P781" s="298">
        <f>P782+P789+P800+P810+P824+P932+P935+P1194+P1328+P1472+P1665+P1775+P1955+P1998+P2027+P2223</f>
        <v>0</v>
      </c>
      <c r="Q781" s="297"/>
      <c r="R781" s="298">
        <f>R782+R789+R800+R810+R824+R932+R935+R1194+R1328+R1472+R1665+R1775+R1955+R1998+R2027+R2223</f>
        <v>24.69966540118</v>
      </c>
      <c r="S781" s="297"/>
      <c r="T781" s="299">
        <f>T782+T789+T800+T810+T824+T932+T935+T1194+T1328+T1472+T1665+T1775+T1955+T1998+T2027+T2223</f>
        <v>15.74324384</v>
      </c>
      <c r="AR781" s="293" t="s">
        <v>81</v>
      </c>
      <c r="AT781" s="300" t="s">
        <v>70</v>
      </c>
      <c r="AU781" s="300" t="s">
        <v>71</v>
      </c>
      <c r="AY781" s="293" t="s">
        <v>138</v>
      </c>
      <c r="BK781" s="301">
        <f>BK782+BK789+BK800+BK810+BK824+BK932+BK935+BK1194+BK1328+BK1472+BK1665+BK1775+BK1955+BK1998+BK2027+BK2223</f>
        <v>0</v>
      </c>
    </row>
    <row r="782" spans="2:63" s="292" customFormat="1" ht="19.9" customHeight="1">
      <c r="B782" s="291"/>
      <c r="D782" s="302" t="s">
        <v>70</v>
      </c>
      <c r="E782" s="303" t="s">
        <v>594</v>
      </c>
      <c r="F782" s="303" t="s">
        <v>595</v>
      </c>
      <c r="J782" s="304">
        <f>BK782</f>
        <v>0</v>
      </c>
      <c r="L782" s="291"/>
      <c r="M782" s="296"/>
      <c r="N782" s="297"/>
      <c r="O782" s="297"/>
      <c r="P782" s="298">
        <f>SUM(P783:P788)</f>
        <v>0</v>
      </c>
      <c r="Q782" s="297"/>
      <c r="R782" s="298">
        <f>SUM(R783:R788)</f>
        <v>0.0016446</v>
      </c>
      <c r="S782" s="297"/>
      <c r="T782" s="299">
        <f>SUM(T783:T788)</f>
        <v>0.0042</v>
      </c>
      <c r="AR782" s="293" t="s">
        <v>81</v>
      </c>
      <c r="AT782" s="300" t="s">
        <v>70</v>
      </c>
      <c r="AU782" s="300" t="s">
        <v>79</v>
      </c>
      <c r="AY782" s="293" t="s">
        <v>138</v>
      </c>
      <c r="BK782" s="301">
        <f>SUM(BK783:BK788)</f>
        <v>0</v>
      </c>
    </row>
    <row r="783" spans="2:65" s="223" customFormat="1" ht="22.5" customHeight="1">
      <c r="B783" s="224"/>
      <c r="C783" s="305" t="s">
        <v>596</v>
      </c>
      <c r="D783" s="305" t="s">
        <v>141</v>
      </c>
      <c r="E783" s="306" t="s">
        <v>597</v>
      </c>
      <c r="F783" s="307" t="s">
        <v>598</v>
      </c>
      <c r="G783" s="308" t="s">
        <v>338</v>
      </c>
      <c r="H783" s="309">
        <v>2</v>
      </c>
      <c r="I783" s="367">
        <v>0</v>
      </c>
      <c r="J783" s="310">
        <f aca="true" t="shared" si="0" ref="J783:J788">ROUND(I783*H783,2)</f>
        <v>0</v>
      </c>
      <c r="K783" s="307" t="s">
        <v>145</v>
      </c>
      <c r="L783" s="224"/>
      <c r="M783" s="311" t="s">
        <v>5</v>
      </c>
      <c r="N783" s="312" t="s">
        <v>42</v>
      </c>
      <c r="O783" s="225"/>
      <c r="P783" s="313">
        <f aca="true" t="shared" si="1" ref="P783:P788">O783*H783</f>
        <v>0</v>
      </c>
      <c r="Q783" s="313">
        <v>0</v>
      </c>
      <c r="R783" s="313">
        <f aca="true" t="shared" si="2" ref="R783:R788">Q783*H783</f>
        <v>0</v>
      </c>
      <c r="S783" s="313">
        <v>0.0021</v>
      </c>
      <c r="T783" s="314">
        <f aca="true" t="shared" si="3" ref="T783:T788">S783*H783</f>
        <v>0.0042</v>
      </c>
      <c r="AR783" s="213" t="s">
        <v>372</v>
      </c>
      <c r="AT783" s="213" t="s">
        <v>141</v>
      </c>
      <c r="AU783" s="213" t="s">
        <v>81</v>
      </c>
      <c r="AY783" s="213" t="s">
        <v>138</v>
      </c>
      <c r="BE783" s="315">
        <f aca="true" t="shared" si="4" ref="BE783:BE788">IF(N783="základní",J783,0)</f>
        <v>0</v>
      </c>
      <c r="BF783" s="315">
        <f aca="true" t="shared" si="5" ref="BF783:BF788">IF(N783="snížená",J783,0)</f>
        <v>0</v>
      </c>
      <c r="BG783" s="315">
        <f aca="true" t="shared" si="6" ref="BG783:BG788">IF(N783="zákl. přenesená",J783,0)</f>
        <v>0</v>
      </c>
      <c r="BH783" s="315">
        <f aca="true" t="shared" si="7" ref="BH783:BH788">IF(N783="sníž. přenesená",J783,0)</f>
        <v>0</v>
      </c>
      <c r="BI783" s="315">
        <f aca="true" t="shared" si="8" ref="BI783:BI788">IF(N783="nulová",J783,0)</f>
        <v>0</v>
      </c>
      <c r="BJ783" s="213" t="s">
        <v>79</v>
      </c>
      <c r="BK783" s="315">
        <f aca="true" t="shared" si="9" ref="BK783:BK788">ROUND(I783*H783,2)</f>
        <v>0</v>
      </c>
      <c r="BL783" s="213" t="s">
        <v>372</v>
      </c>
      <c r="BM783" s="213" t="s">
        <v>599</v>
      </c>
    </row>
    <row r="784" spans="2:65" s="223" customFormat="1" ht="22.5" customHeight="1">
      <c r="B784" s="224"/>
      <c r="C784" s="305" t="s">
        <v>600</v>
      </c>
      <c r="D784" s="305" t="s">
        <v>141</v>
      </c>
      <c r="E784" s="306" t="s">
        <v>601</v>
      </c>
      <c r="F784" s="307" t="s">
        <v>602</v>
      </c>
      <c r="G784" s="308" t="s">
        <v>281</v>
      </c>
      <c r="H784" s="309">
        <v>4</v>
      </c>
      <c r="I784" s="367">
        <v>0</v>
      </c>
      <c r="J784" s="310">
        <f t="shared" si="0"/>
        <v>0</v>
      </c>
      <c r="K784" s="307" t="s">
        <v>145</v>
      </c>
      <c r="L784" s="224"/>
      <c r="M784" s="311" t="s">
        <v>5</v>
      </c>
      <c r="N784" s="312" t="s">
        <v>42</v>
      </c>
      <c r="O784" s="225"/>
      <c r="P784" s="313">
        <f t="shared" si="1"/>
        <v>0</v>
      </c>
      <c r="Q784" s="313">
        <v>0.0002686</v>
      </c>
      <c r="R784" s="313">
        <f t="shared" si="2"/>
        <v>0.0010744</v>
      </c>
      <c r="S784" s="313">
        <v>0</v>
      </c>
      <c r="T784" s="314">
        <f t="shared" si="3"/>
        <v>0</v>
      </c>
      <c r="AR784" s="213" t="s">
        <v>372</v>
      </c>
      <c r="AT784" s="213" t="s">
        <v>141</v>
      </c>
      <c r="AU784" s="213" t="s">
        <v>81</v>
      </c>
      <c r="AY784" s="213" t="s">
        <v>138</v>
      </c>
      <c r="BE784" s="315">
        <f t="shared" si="4"/>
        <v>0</v>
      </c>
      <c r="BF784" s="315">
        <f t="shared" si="5"/>
        <v>0</v>
      </c>
      <c r="BG784" s="315">
        <f t="shared" si="6"/>
        <v>0</v>
      </c>
      <c r="BH784" s="315">
        <f t="shared" si="7"/>
        <v>0</v>
      </c>
      <c r="BI784" s="315">
        <f t="shared" si="8"/>
        <v>0</v>
      </c>
      <c r="BJ784" s="213" t="s">
        <v>79</v>
      </c>
      <c r="BK784" s="315">
        <f t="shared" si="9"/>
        <v>0</v>
      </c>
      <c r="BL784" s="213" t="s">
        <v>372</v>
      </c>
      <c r="BM784" s="213" t="s">
        <v>603</v>
      </c>
    </row>
    <row r="785" spans="2:65" s="223" customFormat="1" ht="22.5" customHeight="1">
      <c r="B785" s="224"/>
      <c r="C785" s="305" t="s">
        <v>604</v>
      </c>
      <c r="D785" s="305" t="s">
        <v>141</v>
      </c>
      <c r="E785" s="306" t="s">
        <v>605</v>
      </c>
      <c r="F785" s="307" t="s">
        <v>606</v>
      </c>
      <c r="G785" s="308" t="s">
        <v>338</v>
      </c>
      <c r="H785" s="309">
        <v>2</v>
      </c>
      <c r="I785" s="367">
        <v>0</v>
      </c>
      <c r="J785" s="310">
        <f t="shared" si="0"/>
        <v>0</v>
      </c>
      <c r="K785" s="307" t="s">
        <v>145</v>
      </c>
      <c r="L785" s="224"/>
      <c r="M785" s="311" t="s">
        <v>5</v>
      </c>
      <c r="N785" s="312" t="s">
        <v>42</v>
      </c>
      <c r="O785" s="225"/>
      <c r="P785" s="313">
        <f t="shared" si="1"/>
        <v>0</v>
      </c>
      <c r="Q785" s="313">
        <v>0.0002851</v>
      </c>
      <c r="R785" s="313">
        <f t="shared" si="2"/>
        <v>0.0005702</v>
      </c>
      <c r="S785" s="313">
        <v>0</v>
      </c>
      <c r="T785" s="314">
        <f t="shared" si="3"/>
        <v>0</v>
      </c>
      <c r="AR785" s="213" t="s">
        <v>372</v>
      </c>
      <c r="AT785" s="213" t="s">
        <v>141</v>
      </c>
      <c r="AU785" s="213" t="s">
        <v>81</v>
      </c>
      <c r="AY785" s="213" t="s">
        <v>138</v>
      </c>
      <c r="BE785" s="315">
        <f t="shared" si="4"/>
        <v>0</v>
      </c>
      <c r="BF785" s="315">
        <f t="shared" si="5"/>
        <v>0</v>
      </c>
      <c r="BG785" s="315">
        <f t="shared" si="6"/>
        <v>0</v>
      </c>
      <c r="BH785" s="315">
        <f t="shared" si="7"/>
        <v>0</v>
      </c>
      <c r="BI785" s="315">
        <f t="shared" si="8"/>
        <v>0</v>
      </c>
      <c r="BJ785" s="213" t="s">
        <v>79</v>
      </c>
      <c r="BK785" s="315">
        <f t="shared" si="9"/>
        <v>0</v>
      </c>
      <c r="BL785" s="213" t="s">
        <v>372</v>
      </c>
      <c r="BM785" s="213" t="s">
        <v>607</v>
      </c>
    </row>
    <row r="786" spans="2:65" s="223" customFormat="1" ht="22.5" customHeight="1">
      <c r="B786" s="224"/>
      <c r="C786" s="305" t="s">
        <v>608</v>
      </c>
      <c r="D786" s="305" t="s">
        <v>141</v>
      </c>
      <c r="E786" s="306" t="s">
        <v>609</v>
      </c>
      <c r="F786" s="307" t="s">
        <v>610</v>
      </c>
      <c r="G786" s="308" t="s">
        <v>281</v>
      </c>
      <c r="H786" s="309">
        <v>4</v>
      </c>
      <c r="I786" s="367">
        <v>0</v>
      </c>
      <c r="J786" s="310">
        <f t="shared" si="0"/>
        <v>0</v>
      </c>
      <c r="K786" s="307" t="s">
        <v>145</v>
      </c>
      <c r="L786" s="224"/>
      <c r="M786" s="311" t="s">
        <v>5</v>
      </c>
      <c r="N786" s="312" t="s">
        <v>42</v>
      </c>
      <c r="O786" s="225"/>
      <c r="P786" s="313">
        <f t="shared" si="1"/>
        <v>0</v>
      </c>
      <c r="Q786" s="313">
        <v>0</v>
      </c>
      <c r="R786" s="313">
        <f t="shared" si="2"/>
        <v>0</v>
      </c>
      <c r="S786" s="313">
        <v>0</v>
      </c>
      <c r="T786" s="314">
        <f t="shared" si="3"/>
        <v>0</v>
      </c>
      <c r="AR786" s="213" t="s">
        <v>372</v>
      </c>
      <c r="AT786" s="213" t="s">
        <v>141</v>
      </c>
      <c r="AU786" s="213" t="s">
        <v>81</v>
      </c>
      <c r="AY786" s="213" t="s">
        <v>138</v>
      </c>
      <c r="BE786" s="315">
        <f t="shared" si="4"/>
        <v>0</v>
      </c>
      <c r="BF786" s="315">
        <f t="shared" si="5"/>
        <v>0</v>
      </c>
      <c r="BG786" s="315">
        <f t="shared" si="6"/>
        <v>0</v>
      </c>
      <c r="BH786" s="315">
        <f t="shared" si="7"/>
        <v>0</v>
      </c>
      <c r="BI786" s="315">
        <f t="shared" si="8"/>
        <v>0</v>
      </c>
      <c r="BJ786" s="213" t="s">
        <v>79</v>
      </c>
      <c r="BK786" s="315">
        <f t="shared" si="9"/>
        <v>0</v>
      </c>
      <c r="BL786" s="213" t="s">
        <v>372</v>
      </c>
      <c r="BM786" s="213" t="s">
        <v>611</v>
      </c>
    </row>
    <row r="787" spans="2:65" s="223" customFormat="1" ht="22.5" customHeight="1">
      <c r="B787" s="224"/>
      <c r="C787" s="305" t="s">
        <v>612</v>
      </c>
      <c r="D787" s="305" t="s">
        <v>141</v>
      </c>
      <c r="E787" s="306" t="s">
        <v>613</v>
      </c>
      <c r="F787" s="307" t="s">
        <v>614</v>
      </c>
      <c r="G787" s="308" t="s">
        <v>338</v>
      </c>
      <c r="H787" s="309">
        <v>2</v>
      </c>
      <c r="I787" s="367">
        <v>0</v>
      </c>
      <c r="J787" s="310">
        <f t="shared" si="0"/>
        <v>0</v>
      </c>
      <c r="K787" s="307" t="s">
        <v>145</v>
      </c>
      <c r="L787" s="224"/>
      <c r="M787" s="311" t="s">
        <v>5</v>
      </c>
      <c r="N787" s="312" t="s">
        <v>42</v>
      </c>
      <c r="O787" s="225"/>
      <c r="P787" s="313">
        <f t="shared" si="1"/>
        <v>0</v>
      </c>
      <c r="Q787" s="313">
        <v>0</v>
      </c>
      <c r="R787" s="313">
        <f t="shared" si="2"/>
        <v>0</v>
      </c>
      <c r="S787" s="313">
        <v>0</v>
      </c>
      <c r="T787" s="314">
        <f t="shared" si="3"/>
        <v>0</v>
      </c>
      <c r="AR787" s="213" t="s">
        <v>372</v>
      </c>
      <c r="AT787" s="213" t="s">
        <v>141</v>
      </c>
      <c r="AU787" s="213" t="s">
        <v>81</v>
      </c>
      <c r="AY787" s="213" t="s">
        <v>138</v>
      </c>
      <c r="BE787" s="315">
        <f t="shared" si="4"/>
        <v>0</v>
      </c>
      <c r="BF787" s="315">
        <f t="shared" si="5"/>
        <v>0</v>
      </c>
      <c r="BG787" s="315">
        <f t="shared" si="6"/>
        <v>0</v>
      </c>
      <c r="BH787" s="315">
        <f t="shared" si="7"/>
        <v>0</v>
      </c>
      <c r="BI787" s="315">
        <f t="shared" si="8"/>
        <v>0</v>
      </c>
      <c r="BJ787" s="213" t="s">
        <v>79</v>
      </c>
      <c r="BK787" s="315">
        <f t="shared" si="9"/>
        <v>0</v>
      </c>
      <c r="BL787" s="213" t="s">
        <v>372</v>
      </c>
      <c r="BM787" s="213" t="s">
        <v>615</v>
      </c>
    </row>
    <row r="788" spans="2:65" s="223" customFormat="1" ht="31.5" customHeight="1">
      <c r="B788" s="224"/>
      <c r="C788" s="305" t="s">
        <v>616</v>
      </c>
      <c r="D788" s="305" t="s">
        <v>141</v>
      </c>
      <c r="E788" s="306" t="s">
        <v>617</v>
      </c>
      <c r="F788" s="307" t="s">
        <v>618</v>
      </c>
      <c r="G788" s="308" t="s">
        <v>552</v>
      </c>
      <c r="H788" s="309">
        <v>0.002</v>
      </c>
      <c r="I788" s="367">
        <v>0</v>
      </c>
      <c r="J788" s="310">
        <f t="shared" si="0"/>
        <v>0</v>
      </c>
      <c r="K788" s="307" t="s">
        <v>145</v>
      </c>
      <c r="L788" s="224"/>
      <c r="M788" s="311" t="s">
        <v>5</v>
      </c>
      <c r="N788" s="312" t="s">
        <v>42</v>
      </c>
      <c r="O788" s="225"/>
      <c r="P788" s="313">
        <f t="shared" si="1"/>
        <v>0</v>
      </c>
      <c r="Q788" s="313">
        <v>0</v>
      </c>
      <c r="R788" s="313">
        <f t="shared" si="2"/>
        <v>0</v>
      </c>
      <c r="S788" s="313">
        <v>0</v>
      </c>
      <c r="T788" s="314">
        <f t="shared" si="3"/>
        <v>0</v>
      </c>
      <c r="AR788" s="213" t="s">
        <v>372</v>
      </c>
      <c r="AT788" s="213" t="s">
        <v>141</v>
      </c>
      <c r="AU788" s="213" t="s">
        <v>81</v>
      </c>
      <c r="AY788" s="213" t="s">
        <v>138</v>
      </c>
      <c r="BE788" s="315">
        <f t="shared" si="4"/>
        <v>0</v>
      </c>
      <c r="BF788" s="315">
        <f t="shared" si="5"/>
        <v>0</v>
      </c>
      <c r="BG788" s="315">
        <f t="shared" si="6"/>
        <v>0</v>
      </c>
      <c r="BH788" s="315">
        <f t="shared" si="7"/>
        <v>0</v>
      </c>
      <c r="BI788" s="315">
        <f t="shared" si="8"/>
        <v>0</v>
      </c>
      <c r="BJ788" s="213" t="s">
        <v>79</v>
      </c>
      <c r="BK788" s="315">
        <f t="shared" si="9"/>
        <v>0</v>
      </c>
      <c r="BL788" s="213" t="s">
        <v>372</v>
      </c>
      <c r="BM788" s="213" t="s">
        <v>619</v>
      </c>
    </row>
    <row r="789" spans="2:63" s="292" customFormat="1" ht="29.85" customHeight="1">
      <c r="B789" s="291"/>
      <c r="D789" s="302" t="s">
        <v>70</v>
      </c>
      <c r="E789" s="303" t="s">
        <v>620</v>
      </c>
      <c r="F789" s="303" t="s">
        <v>621</v>
      </c>
      <c r="J789" s="304">
        <f>BK789</f>
        <v>0</v>
      </c>
      <c r="L789" s="291"/>
      <c r="M789" s="296"/>
      <c r="N789" s="297"/>
      <c r="O789" s="297"/>
      <c r="P789" s="298">
        <f>SUM(P790:P799)</f>
        <v>0</v>
      </c>
      <c r="Q789" s="297"/>
      <c r="R789" s="298">
        <f>SUM(R790:R799)</f>
        <v>0.005755828</v>
      </c>
      <c r="S789" s="297"/>
      <c r="T789" s="299">
        <f>SUM(T790:T799)</f>
        <v>0.00426</v>
      </c>
      <c r="AR789" s="293" t="s">
        <v>81</v>
      </c>
      <c r="AT789" s="300" t="s">
        <v>70</v>
      </c>
      <c r="AU789" s="300" t="s">
        <v>79</v>
      </c>
      <c r="AY789" s="293" t="s">
        <v>138</v>
      </c>
      <c r="BK789" s="301">
        <f>SUM(BK790:BK799)</f>
        <v>0</v>
      </c>
    </row>
    <row r="790" spans="2:65" s="223" customFormat="1" ht="22.5" customHeight="1">
      <c r="B790" s="224"/>
      <c r="C790" s="305" t="s">
        <v>622</v>
      </c>
      <c r="D790" s="305" t="s">
        <v>141</v>
      </c>
      <c r="E790" s="306" t="s">
        <v>623</v>
      </c>
      <c r="F790" s="307" t="s">
        <v>624</v>
      </c>
      <c r="G790" s="308" t="s">
        <v>338</v>
      </c>
      <c r="H790" s="309">
        <v>2</v>
      </c>
      <c r="I790" s="367">
        <v>0</v>
      </c>
      <c r="J790" s="310">
        <f aca="true" t="shared" si="10" ref="J790:J799">ROUND(I790*H790,2)</f>
        <v>0</v>
      </c>
      <c r="K790" s="307" t="s">
        <v>145</v>
      </c>
      <c r="L790" s="224"/>
      <c r="M790" s="311" t="s">
        <v>5</v>
      </c>
      <c r="N790" s="312" t="s">
        <v>42</v>
      </c>
      <c r="O790" s="225"/>
      <c r="P790" s="313">
        <f aca="true" t="shared" si="11" ref="P790:P799">O790*H790</f>
        <v>0</v>
      </c>
      <c r="Q790" s="313">
        <v>0</v>
      </c>
      <c r="R790" s="313">
        <f aca="true" t="shared" si="12" ref="R790:R799">Q790*H790</f>
        <v>0</v>
      </c>
      <c r="S790" s="313">
        <v>0.00213</v>
      </c>
      <c r="T790" s="314">
        <f aca="true" t="shared" si="13" ref="T790:T799">S790*H790</f>
        <v>0.00426</v>
      </c>
      <c r="AR790" s="213" t="s">
        <v>372</v>
      </c>
      <c r="AT790" s="213" t="s">
        <v>141</v>
      </c>
      <c r="AU790" s="213" t="s">
        <v>81</v>
      </c>
      <c r="AY790" s="213" t="s">
        <v>138</v>
      </c>
      <c r="BE790" s="315">
        <f aca="true" t="shared" si="14" ref="BE790:BE799">IF(N790="základní",J790,0)</f>
        <v>0</v>
      </c>
      <c r="BF790" s="315">
        <f aca="true" t="shared" si="15" ref="BF790:BF799">IF(N790="snížená",J790,0)</f>
        <v>0</v>
      </c>
      <c r="BG790" s="315">
        <f aca="true" t="shared" si="16" ref="BG790:BG799">IF(N790="zákl. přenesená",J790,0)</f>
        <v>0</v>
      </c>
      <c r="BH790" s="315">
        <f aca="true" t="shared" si="17" ref="BH790:BH799">IF(N790="sníž. přenesená",J790,0)</f>
        <v>0</v>
      </c>
      <c r="BI790" s="315">
        <f aca="true" t="shared" si="18" ref="BI790:BI799">IF(N790="nulová",J790,0)</f>
        <v>0</v>
      </c>
      <c r="BJ790" s="213" t="s">
        <v>79</v>
      </c>
      <c r="BK790" s="315">
        <f aca="true" t="shared" si="19" ref="BK790:BK799">ROUND(I790*H790,2)</f>
        <v>0</v>
      </c>
      <c r="BL790" s="213" t="s">
        <v>372</v>
      </c>
      <c r="BM790" s="213" t="s">
        <v>625</v>
      </c>
    </row>
    <row r="791" spans="2:65" s="223" customFormat="1" ht="31.5" customHeight="1">
      <c r="B791" s="224"/>
      <c r="C791" s="305" t="s">
        <v>626</v>
      </c>
      <c r="D791" s="305" t="s">
        <v>141</v>
      </c>
      <c r="E791" s="306" t="s">
        <v>627</v>
      </c>
      <c r="F791" s="307" t="s">
        <v>628</v>
      </c>
      <c r="G791" s="308" t="s">
        <v>281</v>
      </c>
      <c r="H791" s="309">
        <v>4</v>
      </c>
      <c r="I791" s="367">
        <v>0</v>
      </c>
      <c r="J791" s="310">
        <f t="shared" si="10"/>
        <v>0</v>
      </c>
      <c r="K791" s="307" t="s">
        <v>145</v>
      </c>
      <c r="L791" s="224"/>
      <c r="M791" s="311" t="s">
        <v>5</v>
      </c>
      <c r="N791" s="312" t="s">
        <v>42</v>
      </c>
      <c r="O791" s="225"/>
      <c r="P791" s="313">
        <f t="shared" si="11"/>
        <v>0</v>
      </c>
      <c r="Q791" s="313">
        <v>0.0008141</v>
      </c>
      <c r="R791" s="313">
        <f t="shared" si="12"/>
        <v>0.0032564</v>
      </c>
      <c r="S791" s="313">
        <v>0</v>
      </c>
      <c r="T791" s="314">
        <f t="shared" si="13"/>
        <v>0</v>
      </c>
      <c r="AR791" s="213" t="s">
        <v>372</v>
      </c>
      <c r="AT791" s="213" t="s">
        <v>141</v>
      </c>
      <c r="AU791" s="213" t="s">
        <v>81</v>
      </c>
      <c r="AY791" s="213" t="s">
        <v>138</v>
      </c>
      <c r="BE791" s="315">
        <f t="shared" si="14"/>
        <v>0</v>
      </c>
      <c r="BF791" s="315">
        <f t="shared" si="15"/>
        <v>0</v>
      </c>
      <c r="BG791" s="315">
        <f t="shared" si="16"/>
        <v>0</v>
      </c>
      <c r="BH791" s="315">
        <f t="shared" si="17"/>
        <v>0</v>
      </c>
      <c r="BI791" s="315">
        <f t="shared" si="18"/>
        <v>0</v>
      </c>
      <c r="BJ791" s="213" t="s">
        <v>79</v>
      </c>
      <c r="BK791" s="315">
        <f t="shared" si="19"/>
        <v>0</v>
      </c>
      <c r="BL791" s="213" t="s">
        <v>372</v>
      </c>
      <c r="BM791" s="213" t="s">
        <v>629</v>
      </c>
    </row>
    <row r="792" spans="2:65" s="223" customFormat="1" ht="31.5" customHeight="1">
      <c r="B792" s="224"/>
      <c r="C792" s="305" t="s">
        <v>630</v>
      </c>
      <c r="D792" s="305" t="s">
        <v>141</v>
      </c>
      <c r="E792" s="306" t="s">
        <v>631</v>
      </c>
      <c r="F792" s="307" t="s">
        <v>632</v>
      </c>
      <c r="G792" s="308" t="s">
        <v>338</v>
      </c>
      <c r="H792" s="309">
        <v>2</v>
      </c>
      <c r="I792" s="367">
        <v>0</v>
      </c>
      <c r="J792" s="310">
        <f t="shared" si="10"/>
        <v>0</v>
      </c>
      <c r="K792" s="307" t="s">
        <v>145</v>
      </c>
      <c r="L792" s="224"/>
      <c r="M792" s="311" t="s">
        <v>5</v>
      </c>
      <c r="N792" s="312" t="s">
        <v>42</v>
      </c>
      <c r="O792" s="225"/>
      <c r="P792" s="313">
        <f t="shared" si="11"/>
        <v>0</v>
      </c>
      <c r="Q792" s="313">
        <v>0.0006633</v>
      </c>
      <c r="R792" s="313">
        <f t="shared" si="12"/>
        <v>0.0013266</v>
      </c>
      <c r="S792" s="313">
        <v>0</v>
      </c>
      <c r="T792" s="314">
        <f t="shared" si="13"/>
        <v>0</v>
      </c>
      <c r="AR792" s="213" t="s">
        <v>372</v>
      </c>
      <c r="AT792" s="213" t="s">
        <v>141</v>
      </c>
      <c r="AU792" s="213" t="s">
        <v>81</v>
      </c>
      <c r="AY792" s="213" t="s">
        <v>138</v>
      </c>
      <c r="BE792" s="315">
        <f t="shared" si="14"/>
        <v>0</v>
      </c>
      <c r="BF792" s="315">
        <f t="shared" si="15"/>
        <v>0</v>
      </c>
      <c r="BG792" s="315">
        <f t="shared" si="16"/>
        <v>0</v>
      </c>
      <c r="BH792" s="315">
        <f t="shared" si="17"/>
        <v>0</v>
      </c>
      <c r="BI792" s="315">
        <f t="shared" si="18"/>
        <v>0</v>
      </c>
      <c r="BJ792" s="213" t="s">
        <v>79</v>
      </c>
      <c r="BK792" s="315">
        <f t="shared" si="19"/>
        <v>0</v>
      </c>
      <c r="BL792" s="213" t="s">
        <v>372</v>
      </c>
      <c r="BM792" s="213" t="s">
        <v>633</v>
      </c>
    </row>
    <row r="793" spans="2:65" s="223" customFormat="1" ht="44.25" customHeight="1">
      <c r="B793" s="224"/>
      <c r="C793" s="305" t="s">
        <v>634</v>
      </c>
      <c r="D793" s="305" t="s">
        <v>141</v>
      </c>
      <c r="E793" s="306" t="s">
        <v>635</v>
      </c>
      <c r="F793" s="307" t="s">
        <v>636</v>
      </c>
      <c r="G793" s="308" t="s">
        <v>338</v>
      </c>
      <c r="H793" s="309">
        <v>2</v>
      </c>
      <c r="I793" s="367">
        <v>0</v>
      </c>
      <c r="J793" s="310">
        <f t="shared" si="10"/>
        <v>0</v>
      </c>
      <c r="K793" s="307" t="s">
        <v>145</v>
      </c>
      <c r="L793" s="224"/>
      <c r="M793" s="311" t="s">
        <v>5</v>
      </c>
      <c r="N793" s="312" t="s">
        <v>42</v>
      </c>
      <c r="O793" s="225"/>
      <c r="P793" s="313">
        <f t="shared" si="11"/>
        <v>0</v>
      </c>
      <c r="Q793" s="313">
        <v>4.662E-05</v>
      </c>
      <c r="R793" s="313">
        <f t="shared" si="12"/>
        <v>9.324E-05</v>
      </c>
      <c r="S793" s="313">
        <v>0</v>
      </c>
      <c r="T793" s="314">
        <f t="shared" si="13"/>
        <v>0</v>
      </c>
      <c r="AR793" s="213" t="s">
        <v>372</v>
      </c>
      <c r="AT793" s="213" t="s">
        <v>141</v>
      </c>
      <c r="AU793" s="213" t="s">
        <v>81</v>
      </c>
      <c r="AY793" s="213" t="s">
        <v>138</v>
      </c>
      <c r="BE793" s="315">
        <f t="shared" si="14"/>
        <v>0</v>
      </c>
      <c r="BF793" s="315">
        <f t="shared" si="15"/>
        <v>0</v>
      </c>
      <c r="BG793" s="315">
        <f t="shared" si="16"/>
        <v>0</v>
      </c>
      <c r="BH793" s="315">
        <f t="shared" si="17"/>
        <v>0</v>
      </c>
      <c r="BI793" s="315">
        <f t="shared" si="18"/>
        <v>0</v>
      </c>
      <c r="BJ793" s="213" t="s">
        <v>79</v>
      </c>
      <c r="BK793" s="315">
        <f t="shared" si="19"/>
        <v>0</v>
      </c>
      <c r="BL793" s="213" t="s">
        <v>372</v>
      </c>
      <c r="BM793" s="213" t="s">
        <v>637</v>
      </c>
    </row>
    <row r="794" spans="2:65" s="223" customFormat="1" ht="22.5" customHeight="1">
      <c r="B794" s="224"/>
      <c r="C794" s="305" t="s">
        <v>638</v>
      </c>
      <c r="D794" s="305" t="s">
        <v>141</v>
      </c>
      <c r="E794" s="306" t="s">
        <v>639</v>
      </c>
      <c r="F794" s="307" t="s">
        <v>640</v>
      </c>
      <c r="G794" s="308" t="s">
        <v>281</v>
      </c>
      <c r="H794" s="309">
        <v>4</v>
      </c>
      <c r="I794" s="367">
        <v>0</v>
      </c>
      <c r="J794" s="310">
        <f t="shared" si="10"/>
        <v>0</v>
      </c>
      <c r="K794" s="307" t="s">
        <v>145</v>
      </c>
      <c r="L794" s="224"/>
      <c r="M794" s="311" t="s">
        <v>5</v>
      </c>
      <c r="N794" s="312" t="s">
        <v>42</v>
      </c>
      <c r="O794" s="225"/>
      <c r="P794" s="313">
        <f t="shared" si="11"/>
        <v>0</v>
      </c>
      <c r="Q794" s="313">
        <v>0</v>
      </c>
      <c r="R794" s="313">
        <f t="shared" si="12"/>
        <v>0</v>
      </c>
      <c r="S794" s="313">
        <v>0</v>
      </c>
      <c r="T794" s="314">
        <f t="shared" si="13"/>
        <v>0</v>
      </c>
      <c r="AR794" s="213" t="s">
        <v>372</v>
      </c>
      <c r="AT794" s="213" t="s">
        <v>141</v>
      </c>
      <c r="AU794" s="213" t="s">
        <v>81</v>
      </c>
      <c r="AY794" s="213" t="s">
        <v>138</v>
      </c>
      <c r="BE794" s="315">
        <f t="shared" si="14"/>
        <v>0</v>
      </c>
      <c r="BF794" s="315">
        <f t="shared" si="15"/>
        <v>0</v>
      </c>
      <c r="BG794" s="315">
        <f t="shared" si="16"/>
        <v>0</v>
      </c>
      <c r="BH794" s="315">
        <f t="shared" si="17"/>
        <v>0</v>
      </c>
      <c r="BI794" s="315">
        <f t="shared" si="18"/>
        <v>0</v>
      </c>
      <c r="BJ794" s="213" t="s">
        <v>79</v>
      </c>
      <c r="BK794" s="315">
        <f t="shared" si="19"/>
        <v>0</v>
      </c>
      <c r="BL794" s="213" t="s">
        <v>372</v>
      </c>
      <c r="BM794" s="213" t="s">
        <v>641</v>
      </c>
    </row>
    <row r="795" spans="2:65" s="223" customFormat="1" ht="31.5" customHeight="1">
      <c r="B795" s="224"/>
      <c r="C795" s="305" t="s">
        <v>642</v>
      </c>
      <c r="D795" s="305" t="s">
        <v>141</v>
      </c>
      <c r="E795" s="306" t="s">
        <v>643</v>
      </c>
      <c r="F795" s="307" t="s">
        <v>644</v>
      </c>
      <c r="G795" s="308" t="s">
        <v>281</v>
      </c>
      <c r="H795" s="309">
        <v>4</v>
      </c>
      <c r="I795" s="367">
        <v>0</v>
      </c>
      <c r="J795" s="310">
        <f t="shared" si="10"/>
        <v>0</v>
      </c>
      <c r="K795" s="307" t="s">
        <v>145</v>
      </c>
      <c r="L795" s="224"/>
      <c r="M795" s="311" t="s">
        <v>5</v>
      </c>
      <c r="N795" s="312" t="s">
        <v>42</v>
      </c>
      <c r="O795" s="225"/>
      <c r="P795" s="313">
        <f t="shared" si="11"/>
        <v>0</v>
      </c>
      <c r="Q795" s="313">
        <v>0</v>
      </c>
      <c r="R795" s="313">
        <f t="shared" si="12"/>
        <v>0</v>
      </c>
      <c r="S795" s="313">
        <v>0</v>
      </c>
      <c r="T795" s="314">
        <f t="shared" si="13"/>
        <v>0</v>
      </c>
      <c r="AR795" s="213" t="s">
        <v>372</v>
      </c>
      <c r="AT795" s="213" t="s">
        <v>141</v>
      </c>
      <c r="AU795" s="213" t="s">
        <v>81</v>
      </c>
      <c r="AY795" s="213" t="s">
        <v>138</v>
      </c>
      <c r="BE795" s="315">
        <f t="shared" si="14"/>
        <v>0</v>
      </c>
      <c r="BF795" s="315">
        <f t="shared" si="15"/>
        <v>0</v>
      </c>
      <c r="BG795" s="315">
        <f t="shared" si="16"/>
        <v>0</v>
      </c>
      <c r="BH795" s="315">
        <f t="shared" si="17"/>
        <v>0</v>
      </c>
      <c r="BI795" s="315">
        <f t="shared" si="18"/>
        <v>0</v>
      </c>
      <c r="BJ795" s="213" t="s">
        <v>79</v>
      </c>
      <c r="BK795" s="315">
        <f t="shared" si="19"/>
        <v>0</v>
      </c>
      <c r="BL795" s="213" t="s">
        <v>372</v>
      </c>
      <c r="BM795" s="213" t="s">
        <v>645</v>
      </c>
    </row>
    <row r="796" spans="2:65" s="223" customFormat="1" ht="22.5" customHeight="1">
      <c r="B796" s="224"/>
      <c r="C796" s="305" t="s">
        <v>646</v>
      </c>
      <c r="D796" s="305" t="s">
        <v>141</v>
      </c>
      <c r="E796" s="306" t="s">
        <v>647</v>
      </c>
      <c r="F796" s="307" t="s">
        <v>648</v>
      </c>
      <c r="G796" s="308" t="s">
        <v>281</v>
      </c>
      <c r="H796" s="309">
        <v>4</v>
      </c>
      <c r="I796" s="367">
        <v>0</v>
      </c>
      <c r="J796" s="310">
        <f t="shared" si="10"/>
        <v>0</v>
      </c>
      <c r="K796" s="307" t="s">
        <v>145</v>
      </c>
      <c r="L796" s="224"/>
      <c r="M796" s="311" t="s">
        <v>5</v>
      </c>
      <c r="N796" s="312" t="s">
        <v>42</v>
      </c>
      <c r="O796" s="225"/>
      <c r="P796" s="313">
        <f t="shared" si="11"/>
        <v>0</v>
      </c>
      <c r="Q796" s="313">
        <v>0.00017</v>
      </c>
      <c r="R796" s="313">
        <f t="shared" si="12"/>
        <v>0.00068</v>
      </c>
      <c r="S796" s="313">
        <v>0</v>
      </c>
      <c r="T796" s="314">
        <f t="shared" si="13"/>
        <v>0</v>
      </c>
      <c r="AR796" s="213" t="s">
        <v>372</v>
      </c>
      <c r="AT796" s="213" t="s">
        <v>141</v>
      </c>
      <c r="AU796" s="213" t="s">
        <v>81</v>
      </c>
      <c r="AY796" s="213" t="s">
        <v>138</v>
      </c>
      <c r="BE796" s="315">
        <f t="shared" si="14"/>
        <v>0</v>
      </c>
      <c r="BF796" s="315">
        <f t="shared" si="15"/>
        <v>0</v>
      </c>
      <c r="BG796" s="315">
        <f t="shared" si="16"/>
        <v>0</v>
      </c>
      <c r="BH796" s="315">
        <f t="shared" si="17"/>
        <v>0</v>
      </c>
      <c r="BI796" s="315">
        <f t="shared" si="18"/>
        <v>0</v>
      </c>
      <c r="BJ796" s="213" t="s">
        <v>79</v>
      </c>
      <c r="BK796" s="315">
        <f t="shared" si="19"/>
        <v>0</v>
      </c>
      <c r="BL796" s="213" t="s">
        <v>372</v>
      </c>
      <c r="BM796" s="213" t="s">
        <v>649</v>
      </c>
    </row>
    <row r="797" spans="2:65" s="223" customFormat="1" ht="31.5" customHeight="1">
      <c r="B797" s="224"/>
      <c r="C797" s="305" t="s">
        <v>650</v>
      </c>
      <c r="D797" s="305" t="s">
        <v>141</v>
      </c>
      <c r="E797" s="306" t="s">
        <v>651</v>
      </c>
      <c r="F797" s="307" t="s">
        <v>652</v>
      </c>
      <c r="G797" s="308" t="s">
        <v>338</v>
      </c>
      <c r="H797" s="309">
        <v>2</v>
      </c>
      <c r="I797" s="367">
        <v>0</v>
      </c>
      <c r="J797" s="310">
        <f t="shared" si="10"/>
        <v>0</v>
      </c>
      <c r="K797" s="307" t="s">
        <v>145</v>
      </c>
      <c r="L797" s="224"/>
      <c r="M797" s="311" t="s">
        <v>5</v>
      </c>
      <c r="N797" s="312" t="s">
        <v>42</v>
      </c>
      <c r="O797" s="225"/>
      <c r="P797" s="313">
        <f t="shared" si="11"/>
        <v>0</v>
      </c>
      <c r="Q797" s="313">
        <v>0.000189794</v>
      </c>
      <c r="R797" s="313">
        <f t="shared" si="12"/>
        <v>0.000379588</v>
      </c>
      <c r="S797" s="313">
        <v>0</v>
      </c>
      <c r="T797" s="314">
        <f t="shared" si="13"/>
        <v>0</v>
      </c>
      <c r="AR797" s="213" t="s">
        <v>372</v>
      </c>
      <c r="AT797" s="213" t="s">
        <v>141</v>
      </c>
      <c r="AU797" s="213" t="s">
        <v>81</v>
      </c>
      <c r="AY797" s="213" t="s">
        <v>138</v>
      </c>
      <c r="BE797" s="315">
        <f t="shared" si="14"/>
        <v>0</v>
      </c>
      <c r="BF797" s="315">
        <f t="shared" si="15"/>
        <v>0</v>
      </c>
      <c r="BG797" s="315">
        <f t="shared" si="16"/>
        <v>0</v>
      </c>
      <c r="BH797" s="315">
        <f t="shared" si="17"/>
        <v>0</v>
      </c>
      <c r="BI797" s="315">
        <f t="shared" si="18"/>
        <v>0</v>
      </c>
      <c r="BJ797" s="213" t="s">
        <v>79</v>
      </c>
      <c r="BK797" s="315">
        <f t="shared" si="19"/>
        <v>0</v>
      </c>
      <c r="BL797" s="213" t="s">
        <v>372</v>
      </c>
      <c r="BM797" s="213" t="s">
        <v>653</v>
      </c>
    </row>
    <row r="798" spans="2:65" s="223" customFormat="1" ht="31.5" customHeight="1">
      <c r="B798" s="224"/>
      <c r="C798" s="305" t="s">
        <v>654</v>
      </c>
      <c r="D798" s="305" t="s">
        <v>141</v>
      </c>
      <c r="E798" s="306" t="s">
        <v>655</v>
      </c>
      <c r="F798" s="307" t="s">
        <v>656</v>
      </c>
      <c r="G798" s="308" t="s">
        <v>338</v>
      </c>
      <c r="H798" s="309">
        <v>2</v>
      </c>
      <c r="I798" s="367">
        <v>0</v>
      </c>
      <c r="J798" s="310">
        <f t="shared" si="10"/>
        <v>0</v>
      </c>
      <c r="K798" s="307" t="s">
        <v>145</v>
      </c>
      <c r="L798" s="224"/>
      <c r="M798" s="311" t="s">
        <v>5</v>
      </c>
      <c r="N798" s="312" t="s">
        <v>42</v>
      </c>
      <c r="O798" s="225"/>
      <c r="P798" s="313">
        <f t="shared" si="11"/>
        <v>0</v>
      </c>
      <c r="Q798" s="313">
        <v>1E-05</v>
      </c>
      <c r="R798" s="313">
        <f t="shared" si="12"/>
        <v>2E-05</v>
      </c>
      <c r="S798" s="313">
        <v>0</v>
      </c>
      <c r="T798" s="314">
        <f t="shared" si="13"/>
        <v>0</v>
      </c>
      <c r="AR798" s="213" t="s">
        <v>372</v>
      </c>
      <c r="AT798" s="213" t="s">
        <v>141</v>
      </c>
      <c r="AU798" s="213" t="s">
        <v>81</v>
      </c>
      <c r="AY798" s="213" t="s">
        <v>138</v>
      </c>
      <c r="BE798" s="315">
        <f t="shared" si="14"/>
        <v>0</v>
      </c>
      <c r="BF798" s="315">
        <f t="shared" si="15"/>
        <v>0</v>
      </c>
      <c r="BG798" s="315">
        <f t="shared" si="16"/>
        <v>0</v>
      </c>
      <c r="BH798" s="315">
        <f t="shared" si="17"/>
        <v>0</v>
      </c>
      <c r="BI798" s="315">
        <f t="shared" si="18"/>
        <v>0</v>
      </c>
      <c r="BJ798" s="213" t="s">
        <v>79</v>
      </c>
      <c r="BK798" s="315">
        <f t="shared" si="19"/>
        <v>0</v>
      </c>
      <c r="BL798" s="213" t="s">
        <v>372</v>
      </c>
      <c r="BM798" s="213" t="s">
        <v>657</v>
      </c>
    </row>
    <row r="799" spans="2:65" s="223" customFormat="1" ht="31.5" customHeight="1">
      <c r="B799" s="224"/>
      <c r="C799" s="305" t="s">
        <v>658</v>
      </c>
      <c r="D799" s="305" t="s">
        <v>141</v>
      </c>
      <c r="E799" s="306" t="s">
        <v>659</v>
      </c>
      <c r="F799" s="307" t="s">
        <v>660</v>
      </c>
      <c r="G799" s="308" t="s">
        <v>552</v>
      </c>
      <c r="H799" s="309">
        <v>0.006</v>
      </c>
      <c r="I799" s="367">
        <v>0</v>
      </c>
      <c r="J799" s="310">
        <f t="shared" si="10"/>
        <v>0</v>
      </c>
      <c r="K799" s="307" t="s">
        <v>145</v>
      </c>
      <c r="L799" s="224"/>
      <c r="M799" s="311" t="s">
        <v>5</v>
      </c>
      <c r="N799" s="312" t="s">
        <v>42</v>
      </c>
      <c r="O799" s="225"/>
      <c r="P799" s="313">
        <f t="shared" si="11"/>
        <v>0</v>
      </c>
      <c r="Q799" s="313">
        <v>0</v>
      </c>
      <c r="R799" s="313">
        <f t="shared" si="12"/>
        <v>0</v>
      </c>
      <c r="S799" s="313">
        <v>0</v>
      </c>
      <c r="T799" s="314">
        <f t="shared" si="13"/>
        <v>0</v>
      </c>
      <c r="AR799" s="213" t="s">
        <v>372</v>
      </c>
      <c r="AT799" s="213" t="s">
        <v>141</v>
      </c>
      <c r="AU799" s="213" t="s">
        <v>81</v>
      </c>
      <c r="AY799" s="213" t="s">
        <v>138</v>
      </c>
      <c r="BE799" s="315">
        <f t="shared" si="14"/>
        <v>0</v>
      </c>
      <c r="BF799" s="315">
        <f t="shared" si="15"/>
        <v>0</v>
      </c>
      <c r="BG799" s="315">
        <f t="shared" si="16"/>
        <v>0</v>
      </c>
      <c r="BH799" s="315">
        <f t="shared" si="17"/>
        <v>0</v>
      </c>
      <c r="BI799" s="315">
        <f t="shared" si="18"/>
        <v>0</v>
      </c>
      <c r="BJ799" s="213" t="s">
        <v>79</v>
      </c>
      <c r="BK799" s="315">
        <f t="shared" si="19"/>
        <v>0</v>
      </c>
      <c r="BL799" s="213" t="s">
        <v>372</v>
      </c>
      <c r="BM799" s="213" t="s">
        <v>661</v>
      </c>
    </row>
    <row r="800" spans="2:63" s="292" customFormat="1" ht="29.85" customHeight="1">
      <c r="B800" s="291"/>
      <c r="D800" s="302" t="s">
        <v>70</v>
      </c>
      <c r="E800" s="303" t="s">
        <v>662</v>
      </c>
      <c r="F800" s="303" t="s">
        <v>663</v>
      </c>
      <c r="J800" s="304">
        <f>BK800</f>
        <v>0</v>
      </c>
      <c r="L800" s="291"/>
      <c r="M800" s="296"/>
      <c r="N800" s="297"/>
      <c r="O800" s="297"/>
      <c r="P800" s="298">
        <f>SUM(P801:P809)</f>
        <v>0</v>
      </c>
      <c r="Q800" s="297"/>
      <c r="R800" s="298">
        <f>SUM(R801:R809)</f>
        <v>0.0893407</v>
      </c>
      <c r="S800" s="297"/>
      <c r="T800" s="299">
        <f>SUM(T801:T809)</f>
        <v>0.08320000000000001</v>
      </c>
      <c r="AR800" s="293" t="s">
        <v>81</v>
      </c>
      <c r="AT800" s="300" t="s">
        <v>70</v>
      </c>
      <c r="AU800" s="300" t="s">
        <v>79</v>
      </c>
      <c r="AY800" s="293" t="s">
        <v>138</v>
      </c>
      <c r="BK800" s="301">
        <f>SUM(BK801:BK809)</f>
        <v>0</v>
      </c>
    </row>
    <row r="801" spans="2:65" s="223" customFormat="1" ht="22.5" customHeight="1">
      <c r="B801" s="224"/>
      <c r="C801" s="305" t="s">
        <v>664</v>
      </c>
      <c r="D801" s="305" t="s">
        <v>141</v>
      </c>
      <c r="E801" s="306" t="s">
        <v>665</v>
      </c>
      <c r="F801" s="307" t="s">
        <v>666</v>
      </c>
      <c r="G801" s="308" t="s">
        <v>281</v>
      </c>
      <c r="H801" s="309">
        <v>4</v>
      </c>
      <c r="I801" s="367">
        <v>0</v>
      </c>
      <c r="J801" s="310">
        <f aca="true" t="shared" si="20" ref="J801:J809">ROUND(I801*H801,2)</f>
        <v>0</v>
      </c>
      <c r="K801" s="307" t="s">
        <v>145</v>
      </c>
      <c r="L801" s="224"/>
      <c r="M801" s="311" t="s">
        <v>5</v>
      </c>
      <c r="N801" s="312" t="s">
        <v>42</v>
      </c>
      <c r="O801" s="225"/>
      <c r="P801" s="313">
        <f aca="true" t="shared" si="21" ref="P801:P809">O801*H801</f>
        <v>0</v>
      </c>
      <c r="Q801" s="313">
        <v>0</v>
      </c>
      <c r="R801" s="313">
        <f aca="true" t="shared" si="22" ref="R801:R809">Q801*H801</f>
        <v>0</v>
      </c>
      <c r="S801" s="313">
        <v>0.01946</v>
      </c>
      <c r="T801" s="314">
        <f aca="true" t="shared" si="23" ref="T801:T809">S801*H801</f>
        <v>0.07784</v>
      </c>
      <c r="AR801" s="213" t="s">
        <v>372</v>
      </c>
      <c r="AT801" s="213" t="s">
        <v>141</v>
      </c>
      <c r="AU801" s="213" t="s">
        <v>81</v>
      </c>
      <c r="AY801" s="213" t="s">
        <v>138</v>
      </c>
      <c r="BE801" s="315">
        <f aca="true" t="shared" si="24" ref="BE801:BE809">IF(N801="základní",J801,0)</f>
        <v>0</v>
      </c>
      <c r="BF801" s="315">
        <f aca="true" t="shared" si="25" ref="BF801:BF809">IF(N801="snížená",J801,0)</f>
        <v>0</v>
      </c>
      <c r="BG801" s="315">
        <f aca="true" t="shared" si="26" ref="BG801:BG809">IF(N801="zákl. přenesená",J801,0)</f>
        <v>0</v>
      </c>
      <c r="BH801" s="315">
        <f aca="true" t="shared" si="27" ref="BH801:BH809">IF(N801="sníž. přenesená",J801,0)</f>
        <v>0</v>
      </c>
      <c r="BI801" s="315">
        <f aca="true" t="shared" si="28" ref="BI801:BI809">IF(N801="nulová",J801,0)</f>
        <v>0</v>
      </c>
      <c r="BJ801" s="213" t="s">
        <v>79</v>
      </c>
      <c r="BK801" s="315">
        <f aca="true" t="shared" si="29" ref="BK801:BK809">ROUND(I801*H801,2)</f>
        <v>0</v>
      </c>
      <c r="BL801" s="213" t="s">
        <v>372</v>
      </c>
      <c r="BM801" s="213" t="s">
        <v>667</v>
      </c>
    </row>
    <row r="802" spans="2:65" s="223" customFormat="1" ht="31.5" customHeight="1">
      <c r="B802" s="224"/>
      <c r="C802" s="305" t="s">
        <v>668</v>
      </c>
      <c r="D802" s="305" t="s">
        <v>141</v>
      </c>
      <c r="E802" s="306" t="s">
        <v>669</v>
      </c>
      <c r="F802" s="307" t="s">
        <v>670</v>
      </c>
      <c r="G802" s="308" t="s">
        <v>281</v>
      </c>
      <c r="H802" s="309">
        <v>4</v>
      </c>
      <c r="I802" s="367">
        <v>0</v>
      </c>
      <c r="J802" s="310">
        <f t="shared" si="20"/>
        <v>0</v>
      </c>
      <c r="K802" s="307" t="s">
        <v>145</v>
      </c>
      <c r="L802" s="224"/>
      <c r="M802" s="311" t="s">
        <v>5</v>
      </c>
      <c r="N802" s="312" t="s">
        <v>42</v>
      </c>
      <c r="O802" s="225"/>
      <c r="P802" s="313">
        <f t="shared" si="21"/>
        <v>0</v>
      </c>
      <c r="Q802" s="313">
        <v>0.017255115</v>
      </c>
      <c r="R802" s="313">
        <f t="shared" si="22"/>
        <v>0.06902046</v>
      </c>
      <c r="S802" s="313">
        <v>0</v>
      </c>
      <c r="T802" s="314">
        <f t="shared" si="23"/>
        <v>0</v>
      </c>
      <c r="AR802" s="213" t="s">
        <v>372</v>
      </c>
      <c r="AT802" s="213" t="s">
        <v>141</v>
      </c>
      <c r="AU802" s="213" t="s">
        <v>81</v>
      </c>
      <c r="AY802" s="213" t="s">
        <v>138</v>
      </c>
      <c r="BE802" s="315">
        <f t="shared" si="24"/>
        <v>0</v>
      </c>
      <c r="BF802" s="315">
        <f t="shared" si="25"/>
        <v>0</v>
      </c>
      <c r="BG802" s="315">
        <f t="shared" si="26"/>
        <v>0</v>
      </c>
      <c r="BH802" s="315">
        <f t="shared" si="27"/>
        <v>0</v>
      </c>
      <c r="BI802" s="315">
        <f t="shared" si="28"/>
        <v>0</v>
      </c>
      <c r="BJ802" s="213" t="s">
        <v>79</v>
      </c>
      <c r="BK802" s="315">
        <f t="shared" si="29"/>
        <v>0</v>
      </c>
      <c r="BL802" s="213" t="s">
        <v>372</v>
      </c>
      <c r="BM802" s="213" t="s">
        <v>671</v>
      </c>
    </row>
    <row r="803" spans="2:65" s="223" customFormat="1" ht="22.5" customHeight="1">
      <c r="B803" s="224"/>
      <c r="C803" s="305" t="s">
        <v>672</v>
      </c>
      <c r="D803" s="305" t="s">
        <v>141</v>
      </c>
      <c r="E803" s="306" t="s">
        <v>673</v>
      </c>
      <c r="F803" s="307" t="s">
        <v>674</v>
      </c>
      <c r="G803" s="308" t="s">
        <v>281</v>
      </c>
      <c r="H803" s="309">
        <v>4</v>
      </c>
      <c r="I803" s="367">
        <v>0</v>
      </c>
      <c r="J803" s="310">
        <f t="shared" si="20"/>
        <v>0</v>
      </c>
      <c r="K803" s="307" t="s">
        <v>145</v>
      </c>
      <c r="L803" s="224"/>
      <c r="M803" s="311" t="s">
        <v>5</v>
      </c>
      <c r="N803" s="312" t="s">
        <v>42</v>
      </c>
      <c r="O803" s="225"/>
      <c r="P803" s="313">
        <f t="shared" si="21"/>
        <v>0</v>
      </c>
      <c r="Q803" s="313">
        <v>0.00052128</v>
      </c>
      <c r="R803" s="313">
        <f t="shared" si="22"/>
        <v>0.00208512</v>
      </c>
      <c r="S803" s="313">
        <v>0</v>
      </c>
      <c r="T803" s="314">
        <f t="shared" si="23"/>
        <v>0</v>
      </c>
      <c r="AR803" s="213" t="s">
        <v>372</v>
      </c>
      <c r="AT803" s="213" t="s">
        <v>141</v>
      </c>
      <c r="AU803" s="213" t="s">
        <v>81</v>
      </c>
      <c r="AY803" s="213" t="s">
        <v>138</v>
      </c>
      <c r="BE803" s="315">
        <f t="shared" si="24"/>
        <v>0</v>
      </c>
      <c r="BF803" s="315">
        <f t="shared" si="25"/>
        <v>0</v>
      </c>
      <c r="BG803" s="315">
        <f t="shared" si="26"/>
        <v>0</v>
      </c>
      <c r="BH803" s="315">
        <f t="shared" si="27"/>
        <v>0</v>
      </c>
      <c r="BI803" s="315">
        <f t="shared" si="28"/>
        <v>0</v>
      </c>
      <c r="BJ803" s="213" t="s">
        <v>79</v>
      </c>
      <c r="BK803" s="315">
        <f t="shared" si="29"/>
        <v>0</v>
      </c>
      <c r="BL803" s="213" t="s">
        <v>372</v>
      </c>
      <c r="BM803" s="213" t="s">
        <v>675</v>
      </c>
    </row>
    <row r="804" spans="2:65" s="223" customFormat="1" ht="22.5" customHeight="1">
      <c r="B804" s="224"/>
      <c r="C804" s="305" t="s">
        <v>676</v>
      </c>
      <c r="D804" s="305" t="s">
        <v>141</v>
      </c>
      <c r="E804" s="306" t="s">
        <v>677</v>
      </c>
      <c r="F804" s="307" t="s">
        <v>678</v>
      </c>
      <c r="G804" s="308" t="s">
        <v>281</v>
      </c>
      <c r="H804" s="309">
        <v>4</v>
      </c>
      <c r="I804" s="367">
        <v>0</v>
      </c>
      <c r="J804" s="310">
        <f t="shared" si="20"/>
        <v>0</v>
      </c>
      <c r="K804" s="307" t="s">
        <v>5</v>
      </c>
      <c r="L804" s="224"/>
      <c r="M804" s="311" t="s">
        <v>5</v>
      </c>
      <c r="N804" s="312" t="s">
        <v>42</v>
      </c>
      <c r="O804" s="225"/>
      <c r="P804" s="313">
        <f t="shared" si="21"/>
        <v>0</v>
      </c>
      <c r="Q804" s="313">
        <v>0.00052128</v>
      </c>
      <c r="R804" s="313">
        <f t="shared" si="22"/>
        <v>0.00208512</v>
      </c>
      <c r="S804" s="313">
        <v>0</v>
      </c>
      <c r="T804" s="314">
        <f t="shared" si="23"/>
        <v>0</v>
      </c>
      <c r="AR804" s="213" t="s">
        <v>372</v>
      </c>
      <c r="AT804" s="213" t="s">
        <v>141</v>
      </c>
      <c r="AU804" s="213" t="s">
        <v>81</v>
      </c>
      <c r="AY804" s="213" t="s">
        <v>138</v>
      </c>
      <c r="BE804" s="315">
        <f t="shared" si="24"/>
        <v>0</v>
      </c>
      <c r="BF804" s="315">
        <f t="shared" si="25"/>
        <v>0</v>
      </c>
      <c r="BG804" s="315">
        <f t="shared" si="26"/>
        <v>0</v>
      </c>
      <c r="BH804" s="315">
        <f t="shared" si="27"/>
        <v>0</v>
      </c>
      <c r="BI804" s="315">
        <f t="shared" si="28"/>
        <v>0</v>
      </c>
      <c r="BJ804" s="213" t="s">
        <v>79</v>
      </c>
      <c r="BK804" s="315">
        <f t="shared" si="29"/>
        <v>0</v>
      </c>
      <c r="BL804" s="213" t="s">
        <v>372</v>
      </c>
      <c r="BM804" s="213" t="s">
        <v>679</v>
      </c>
    </row>
    <row r="805" spans="2:65" s="223" customFormat="1" ht="22.5" customHeight="1">
      <c r="B805" s="224"/>
      <c r="C805" s="305" t="s">
        <v>680</v>
      </c>
      <c r="D805" s="305" t="s">
        <v>141</v>
      </c>
      <c r="E805" s="306" t="s">
        <v>681</v>
      </c>
      <c r="F805" s="307" t="s">
        <v>682</v>
      </c>
      <c r="G805" s="308" t="s">
        <v>281</v>
      </c>
      <c r="H805" s="309">
        <v>4</v>
      </c>
      <c r="I805" s="367">
        <v>0</v>
      </c>
      <c r="J805" s="310">
        <f t="shared" si="20"/>
        <v>0</v>
      </c>
      <c r="K805" s="307" t="s">
        <v>145</v>
      </c>
      <c r="L805" s="224"/>
      <c r="M805" s="311" t="s">
        <v>5</v>
      </c>
      <c r="N805" s="312" t="s">
        <v>42</v>
      </c>
      <c r="O805" s="225"/>
      <c r="P805" s="313">
        <f t="shared" si="21"/>
        <v>0</v>
      </c>
      <c r="Q805" s="313">
        <v>0</v>
      </c>
      <c r="R805" s="313">
        <f t="shared" si="22"/>
        <v>0</v>
      </c>
      <c r="S805" s="313">
        <v>0.00049</v>
      </c>
      <c r="T805" s="314">
        <f t="shared" si="23"/>
        <v>0.00196</v>
      </c>
      <c r="AR805" s="213" t="s">
        <v>372</v>
      </c>
      <c r="AT805" s="213" t="s">
        <v>141</v>
      </c>
      <c r="AU805" s="213" t="s">
        <v>81</v>
      </c>
      <c r="AY805" s="213" t="s">
        <v>138</v>
      </c>
      <c r="BE805" s="315">
        <f t="shared" si="24"/>
        <v>0</v>
      </c>
      <c r="BF805" s="315">
        <f t="shared" si="25"/>
        <v>0</v>
      </c>
      <c r="BG805" s="315">
        <f t="shared" si="26"/>
        <v>0</v>
      </c>
      <c r="BH805" s="315">
        <f t="shared" si="27"/>
        <v>0</v>
      </c>
      <c r="BI805" s="315">
        <f t="shared" si="28"/>
        <v>0</v>
      </c>
      <c r="BJ805" s="213" t="s">
        <v>79</v>
      </c>
      <c r="BK805" s="315">
        <f t="shared" si="29"/>
        <v>0</v>
      </c>
      <c r="BL805" s="213" t="s">
        <v>372</v>
      </c>
      <c r="BM805" s="213" t="s">
        <v>683</v>
      </c>
    </row>
    <row r="806" spans="2:65" s="223" customFormat="1" ht="22.5" customHeight="1">
      <c r="B806" s="224"/>
      <c r="C806" s="305" t="s">
        <v>684</v>
      </c>
      <c r="D806" s="305" t="s">
        <v>141</v>
      </c>
      <c r="E806" s="306" t="s">
        <v>685</v>
      </c>
      <c r="F806" s="307" t="s">
        <v>686</v>
      </c>
      <c r="G806" s="308" t="s">
        <v>281</v>
      </c>
      <c r="H806" s="309">
        <v>4</v>
      </c>
      <c r="I806" s="367">
        <v>0</v>
      </c>
      <c r="J806" s="310">
        <f t="shared" si="20"/>
        <v>0</v>
      </c>
      <c r="K806" s="307" t="s">
        <v>5</v>
      </c>
      <c r="L806" s="224"/>
      <c r="M806" s="311" t="s">
        <v>5</v>
      </c>
      <c r="N806" s="312" t="s">
        <v>42</v>
      </c>
      <c r="O806" s="225"/>
      <c r="P806" s="313">
        <f t="shared" si="21"/>
        <v>0</v>
      </c>
      <c r="Q806" s="313">
        <v>0.001</v>
      </c>
      <c r="R806" s="313">
        <f t="shared" si="22"/>
        <v>0.004</v>
      </c>
      <c r="S806" s="313">
        <v>0</v>
      </c>
      <c r="T806" s="314">
        <f t="shared" si="23"/>
        <v>0</v>
      </c>
      <c r="AR806" s="213" t="s">
        <v>372</v>
      </c>
      <c r="AT806" s="213" t="s">
        <v>141</v>
      </c>
      <c r="AU806" s="213" t="s">
        <v>81</v>
      </c>
      <c r="AY806" s="213" t="s">
        <v>138</v>
      </c>
      <c r="BE806" s="315">
        <f t="shared" si="24"/>
        <v>0</v>
      </c>
      <c r="BF806" s="315">
        <f t="shared" si="25"/>
        <v>0</v>
      </c>
      <c r="BG806" s="315">
        <f t="shared" si="26"/>
        <v>0</v>
      </c>
      <c r="BH806" s="315">
        <f t="shared" si="27"/>
        <v>0</v>
      </c>
      <c r="BI806" s="315">
        <f t="shared" si="28"/>
        <v>0</v>
      </c>
      <c r="BJ806" s="213" t="s">
        <v>79</v>
      </c>
      <c r="BK806" s="315">
        <f t="shared" si="29"/>
        <v>0</v>
      </c>
      <c r="BL806" s="213" t="s">
        <v>372</v>
      </c>
      <c r="BM806" s="213" t="s">
        <v>687</v>
      </c>
    </row>
    <row r="807" spans="2:65" s="223" customFormat="1" ht="22.5" customHeight="1">
      <c r="B807" s="224"/>
      <c r="C807" s="305" t="s">
        <v>688</v>
      </c>
      <c r="D807" s="305" t="s">
        <v>141</v>
      </c>
      <c r="E807" s="306" t="s">
        <v>689</v>
      </c>
      <c r="F807" s="307" t="s">
        <v>690</v>
      </c>
      <c r="G807" s="308" t="s">
        <v>281</v>
      </c>
      <c r="H807" s="309">
        <v>4</v>
      </c>
      <c r="I807" s="367">
        <v>0</v>
      </c>
      <c r="J807" s="310">
        <f t="shared" si="20"/>
        <v>0</v>
      </c>
      <c r="K807" s="307" t="s">
        <v>145</v>
      </c>
      <c r="L807" s="224"/>
      <c r="M807" s="311" t="s">
        <v>5</v>
      </c>
      <c r="N807" s="312" t="s">
        <v>42</v>
      </c>
      <c r="O807" s="225"/>
      <c r="P807" s="313">
        <f t="shared" si="21"/>
        <v>0</v>
      </c>
      <c r="Q807" s="313">
        <v>0</v>
      </c>
      <c r="R807" s="313">
        <f t="shared" si="22"/>
        <v>0</v>
      </c>
      <c r="S807" s="313">
        <v>0.00085</v>
      </c>
      <c r="T807" s="314">
        <f t="shared" si="23"/>
        <v>0.0034</v>
      </c>
      <c r="AR807" s="213" t="s">
        <v>372</v>
      </c>
      <c r="AT807" s="213" t="s">
        <v>141</v>
      </c>
      <c r="AU807" s="213" t="s">
        <v>81</v>
      </c>
      <c r="AY807" s="213" t="s">
        <v>138</v>
      </c>
      <c r="BE807" s="315">
        <f t="shared" si="24"/>
        <v>0</v>
      </c>
      <c r="BF807" s="315">
        <f t="shared" si="25"/>
        <v>0</v>
      </c>
      <c r="BG807" s="315">
        <f t="shared" si="26"/>
        <v>0</v>
      </c>
      <c r="BH807" s="315">
        <f t="shared" si="27"/>
        <v>0</v>
      </c>
      <c r="BI807" s="315">
        <f t="shared" si="28"/>
        <v>0</v>
      </c>
      <c r="BJ807" s="213" t="s">
        <v>79</v>
      </c>
      <c r="BK807" s="315">
        <f t="shared" si="29"/>
        <v>0</v>
      </c>
      <c r="BL807" s="213" t="s">
        <v>372</v>
      </c>
      <c r="BM807" s="213" t="s">
        <v>691</v>
      </c>
    </row>
    <row r="808" spans="2:65" s="223" customFormat="1" ht="22.5" customHeight="1">
      <c r="B808" s="224"/>
      <c r="C808" s="305" t="s">
        <v>692</v>
      </c>
      <c r="D808" s="305" t="s">
        <v>141</v>
      </c>
      <c r="E808" s="306" t="s">
        <v>693</v>
      </c>
      <c r="F808" s="307" t="s">
        <v>694</v>
      </c>
      <c r="G808" s="308" t="s">
        <v>281</v>
      </c>
      <c r="H808" s="309">
        <v>4</v>
      </c>
      <c r="I808" s="367">
        <v>0</v>
      </c>
      <c r="J808" s="310">
        <f t="shared" si="20"/>
        <v>0</v>
      </c>
      <c r="K808" s="307" t="s">
        <v>5</v>
      </c>
      <c r="L808" s="224"/>
      <c r="M808" s="311" t="s">
        <v>5</v>
      </c>
      <c r="N808" s="312" t="s">
        <v>42</v>
      </c>
      <c r="O808" s="225"/>
      <c r="P808" s="313">
        <f t="shared" si="21"/>
        <v>0</v>
      </c>
      <c r="Q808" s="313">
        <v>0.0030375</v>
      </c>
      <c r="R808" s="313">
        <f t="shared" si="22"/>
        <v>0.01215</v>
      </c>
      <c r="S808" s="313">
        <v>0</v>
      </c>
      <c r="T808" s="314">
        <f t="shared" si="23"/>
        <v>0</v>
      </c>
      <c r="AR808" s="213" t="s">
        <v>372</v>
      </c>
      <c r="AT808" s="213" t="s">
        <v>141</v>
      </c>
      <c r="AU808" s="213" t="s">
        <v>81</v>
      </c>
      <c r="AY808" s="213" t="s">
        <v>138</v>
      </c>
      <c r="BE808" s="315">
        <f t="shared" si="24"/>
        <v>0</v>
      </c>
      <c r="BF808" s="315">
        <f t="shared" si="25"/>
        <v>0</v>
      </c>
      <c r="BG808" s="315">
        <f t="shared" si="26"/>
        <v>0</v>
      </c>
      <c r="BH808" s="315">
        <f t="shared" si="27"/>
        <v>0</v>
      </c>
      <c r="BI808" s="315">
        <f t="shared" si="28"/>
        <v>0</v>
      </c>
      <c r="BJ808" s="213" t="s">
        <v>79</v>
      </c>
      <c r="BK808" s="315">
        <f t="shared" si="29"/>
        <v>0</v>
      </c>
      <c r="BL808" s="213" t="s">
        <v>372</v>
      </c>
      <c r="BM808" s="213" t="s">
        <v>695</v>
      </c>
    </row>
    <row r="809" spans="2:65" s="223" customFormat="1" ht="31.5" customHeight="1">
      <c r="B809" s="224"/>
      <c r="C809" s="305" t="s">
        <v>696</v>
      </c>
      <c r="D809" s="305" t="s">
        <v>141</v>
      </c>
      <c r="E809" s="306" t="s">
        <v>697</v>
      </c>
      <c r="F809" s="307" t="s">
        <v>698</v>
      </c>
      <c r="G809" s="308" t="s">
        <v>552</v>
      </c>
      <c r="H809" s="309">
        <v>0.089</v>
      </c>
      <c r="I809" s="367">
        <v>0</v>
      </c>
      <c r="J809" s="310">
        <f t="shared" si="20"/>
        <v>0</v>
      </c>
      <c r="K809" s="307" t="s">
        <v>145</v>
      </c>
      <c r="L809" s="224"/>
      <c r="M809" s="311" t="s">
        <v>5</v>
      </c>
      <c r="N809" s="312" t="s">
        <v>42</v>
      </c>
      <c r="O809" s="225"/>
      <c r="P809" s="313">
        <f t="shared" si="21"/>
        <v>0</v>
      </c>
      <c r="Q809" s="313">
        <v>0</v>
      </c>
      <c r="R809" s="313">
        <f t="shared" si="22"/>
        <v>0</v>
      </c>
      <c r="S809" s="313">
        <v>0</v>
      </c>
      <c r="T809" s="314">
        <f t="shared" si="23"/>
        <v>0</v>
      </c>
      <c r="AR809" s="213" t="s">
        <v>372</v>
      </c>
      <c r="AT809" s="213" t="s">
        <v>141</v>
      </c>
      <c r="AU809" s="213" t="s">
        <v>81</v>
      </c>
      <c r="AY809" s="213" t="s">
        <v>138</v>
      </c>
      <c r="BE809" s="315">
        <f t="shared" si="24"/>
        <v>0</v>
      </c>
      <c r="BF809" s="315">
        <f t="shared" si="25"/>
        <v>0</v>
      </c>
      <c r="BG809" s="315">
        <f t="shared" si="26"/>
        <v>0</v>
      </c>
      <c r="BH809" s="315">
        <f t="shared" si="27"/>
        <v>0</v>
      </c>
      <c r="BI809" s="315">
        <f t="shared" si="28"/>
        <v>0</v>
      </c>
      <c r="BJ809" s="213" t="s">
        <v>79</v>
      </c>
      <c r="BK809" s="315">
        <f t="shared" si="29"/>
        <v>0</v>
      </c>
      <c r="BL809" s="213" t="s">
        <v>372</v>
      </c>
      <c r="BM809" s="213" t="s">
        <v>699</v>
      </c>
    </row>
    <row r="810" spans="2:63" s="292" customFormat="1" ht="29.85" customHeight="1">
      <c r="B810" s="291"/>
      <c r="D810" s="302" t="s">
        <v>70</v>
      </c>
      <c r="E810" s="303" t="s">
        <v>700</v>
      </c>
      <c r="F810" s="303" t="s">
        <v>701</v>
      </c>
      <c r="J810" s="304">
        <f>BK810</f>
        <v>0</v>
      </c>
      <c r="L810" s="291"/>
      <c r="M810" s="296"/>
      <c r="N810" s="297"/>
      <c r="O810" s="297"/>
      <c r="P810" s="298">
        <f>SUM(P811:P823)</f>
        <v>0</v>
      </c>
      <c r="Q810" s="297"/>
      <c r="R810" s="298">
        <f>SUM(R811:R823)</f>
        <v>0</v>
      </c>
      <c r="S810" s="297"/>
      <c r="T810" s="299">
        <f>SUM(T811:T823)</f>
        <v>0</v>
      </c>
      <c r="AR810" s="293" t="s">
        <v>81</v>
      </c>
      <c r="AT810" s="300" t="s">
        <v>70</v>
      </c>
      <c r="AU810" s="300" t="s">
        <v>79</v>
      </c>
      <c r="AY810" s="293" t="s">
        <v>138</v>
      </c>
      <c r="BK810" s="301">
        <f>SUM(BK811:BK823)</f>
        <v>0</v>
      </c>
    </row>
    <row r="811" spans="2:65" s="223" customFormat="1" ht="22.5" customHeight="1">
      <c r="B811" s="224"/>
      <c r="C811" s="305" t="s">
        <v>702</v>
      </c>
      <c r="D811" s="305" t="s">
        <v>141</v>
      </c>
      <c r="E811" s="306" t="s">
        <v>703</v>
      </c>
      <c r="F811" s="307" t="s">
        <v>704</v>
      </c>
      <c r="G811" s="308" t="s">
        <v>144</v>
      </c>
      <c r="H811" s="309">
        <v>57.375</v>
      </c>
      <c r="I811" s="367">
        <v>0</v>
      </c>
      <c r="J811" s="310">
        <f>ROUND(I811*H811,2)</f>
        <v>0</v>
      </c>
      <c r="K811" s="307" t="s">
        <v>145</v>
      </c>
      <c r="L811" s="224"/>
      <c r="M811" s="311" t="s">
        <v>5</v>
      </c>
      <c r="N811" s="312" t="s">
        <v>42</v>
      </c>
      <c r="O811" s="225"/>
      <c r="P811" s="313">
        <f>O811*H811</f>
        <v>0</v>
      </c>
      <c r="Q811" s="313">
        <v>0</v>
      </c>
      <c r="R811" s="313">
        <f>Q811*H811</f>
        <v>0</v>
      </c>
      <c r="S811" s="313">
        <v>0</v>
      </c>
      <c r="T811" s="314">
        <f>S811*H811</f>
        <v>0</v>
      </c>
      <c r="AR811" s="213" t="s">
        <v>372</v>
      </c>
      <c r="AT811" s="213" t="s">
        <v>141</v>
      </c>
      <c r="AU811" s="213" t="s">
        <v>81</v>
      </c>
      <c r="AY811" s="213" t="s">
        <v>138</v>
      </c>
      <c r="BE811" s="315">
        <f>IF(N811="základní",J811,0)</f>
        <v>0</v>
      </c>
      <c r="BF811" s="315">
        <f>IF(N811="snížená",J811,0)</f>
        <v>0</v>
      </c>
      <c r="BG811" s="315">
        <f>IF(N811="zákl. přenesená",J811,0)</f>
        <v>0</v>
      </c>
      <c r="BH811" s="315">
        <f>IF(N811="sníž. přenesená",J811,0)</f>
        <v>0</v>
      </c>
      <c r="BI811" s="315">
        <f>IF(N811="nulová",J811,0)</f>
        <v>0</v>
      </c>
      <c r="BJ811" s="213" t="s">
        <v>79</v>
      </c>
      <c r="BK811" s="315">
        <f>ROUND(I811*H811,2)</f>
        <v>0</v>
      </c>
      <c r="BL811" s="213" t="s">
        <v>372</v>
      </c>
      <c r="BM811" s="213" t="s">
        <v>705</v>
      </c>
    </row>
    <row r="812" spans="2:51" s="317" customFormat="1" ht="13.5">
      <c r="B812" s="316"/>
      <c r="D812" s="318" t="s">
        <v>148</v>
      </c>
      <c r="E812" s="319" t="s">
        <v>5</v>
      </c>
      <c r="F812" s="320" t="s">
        <v>706</v>
      </c>
      <c r="H812" s="321">
        <v>3.06</v>
      </c>
      <c r="L812" s="316"/>
      <c r="M812" s="322"/>
      <c r="N812" s="323"/>
      <c r="O812" s="323"/>
      <c r="P812" s="323"/>
      <c r="Q812" s="323"/>
      <c r="R812" s="323"/>
      <c r="S812" s="323"/>
      <c r="T812" s="324"/>
      <c r="AT812" s="319" t="s">
        <v>148</v>
      </c>
      <c r="AU812" s="319" t="s">
        <v>81</v>
      </c>
      <c r="AV812" s="317" t="s">
        <v>81</v>
      </c>
      <c r="AW812" s="317" t="s">
        <v>34</v>
      </c>
      <c r="AX812" s="317" t="s">
        <v>71</v>
      </c>
      <c r="AY812" s="319" t="s">
        <v>138</v>
      </c>
    </row>
    <row r="813" spans="2:51" s="317" customFormat="1" ht="13.5">
      <c r="B813" s="316"/>
      <c r="D813" s="318" t="s">
        <v>148</v>
      </c>
      <c r="E813" s="319" t="s">
        <v>5</v>
      </c>
      <c r="F813" s="320" t="s">
        <v>707</v>
      </c>
      <c r="H813" s="321">
        <v>29.835</v>
      </c>
      <c r="L813" s="316"/>
      <c r="M813" s="322"/>
      <c r="N813" s="323"/>
      <c r="O813" s="323"/>
      <c r="P813" s="323"/>
      <c r="Q813" s="323"/>
      <c r="R813" s="323"/>
      <c r="S813" s="323"/>
      <c r="T813" s="324"/>
      <c r="AT813" s="319" t="s">
        <v>148</v>
      </c>
      <c r="AU813" s="319" t="s">
        <v>81</v>
      </c>
      <c r="AV813" s="317" t="s">
        <v>81</v>
      </c>
      <c r="AW813" s="317" t="s">
        <v>34</v>
      </c>
      <c r="AX813" s="317" t="s">
        <v>71</v>
      </c>
      <c r="AY813" s="319" t="s">
        <v>138</v>
      </c>
    </row>
    <row r="814" spans="2:51" s="317" customFormat="1" ht="13.5">
      <c r="B814" s="316"/>
      <c r="D814" s="318" t="s">
        <v>148</v>
      </c>
      <c r="E814" s="319" t="s">
        <v>5</v>
      </c>
      <c r="F814" s="320" t="s">
        <v>708</v>
      </c>
      <c r="H814" s="321">
        <v>11.475</v>
      </c>
      <c r="L814" s="316"/>
      <c r="M814" s="322"/>
      <c r="N814" s="323"/>
      <c r="O814" s="323"/>
      <c r="P814" s="323"/>
      <c r="Q814" s="323"/>
      <c r="R814" s="323"/>
      <c r="S814" s="323"/>
      <c r="T814" s="324"/>
      <c r="AT814" s="319" t="s">
        <v>148</v>
      </c>
      <c r="AU814" s="319" t="s">
        <v>81</v>
      </c>
      <c r="AV814" s="317" t="s">
        <v>81</v>
      </c>
      <c r="AW814" s="317" t="s">
        <v>34</v>
      </c>
      <c r="AX814" s="317" t="s">
        <v>71</v>
      </c>
      <c r="AY814" s="319" t="s">
        <v>138</v>
      </c>
    </row>
    <row r="815" spans="2:51" s="317" customFormat="1" ht="13.5">
      <c r="B815" s="316"/>
      <c r="D815" s="318" t="s">
        <v>148</v>
      </c>
      <c r="E815" s="319" t="s">
        <v>5</v>
      </c>
      <c r="F815" s="320" t="s">
        <v>709</v>
      </c>
      <c r="H815" s="321">
        <v>13.005</v>
      </c>
      <c r="L815" s="316"/>
      <c r="M815" s="322"/>
      <c r="N815" s="323"/>
      <c r="O815" s="323"/>
      <c r="P815" s="323"/>
      <c r="Q815" s="323"/>
      <c r="R815" s="323"/>
      <c r="S815" s="323"/>
      <c r="T815" s="324"/>
      <c r="AT815" s="319" t="s">
        <v>148</v>
      </c>
      <c r="AU815" s="319" t="s">
        <v>81</v>
      </c>
      <c r="AV815" s="317" t="s">
        <v>81</v>
      </c>
      <c r="AW815" s="317" t="s">
        <v>34</v>
      </c>
      <c r="AX815" s="317" t="s">
        <v>71</v>
      </c>
      <c r="AY815" s="319" t="s">
        <v>138</v>
      </c>
    </row>
    <row r="816" spans="2:51" s="326" customFormat="1" ht="13.5">
      <c r="B816" s="325"/>
      <c r="D816" s="327" t="s">
        <v>148</v>
      </c>
      <c r="E816" s="328" t="s">
        <v>5</v>
      </c>
      <c r="F816" s="329" t="s">
        <v>151</v>
      </c>
      <c r="H816" s="330">
        <v>57.375</v>
      </c>
      <c r="L816" s="325"/>
      <c r="M816" s="331"/>
      <c r="N816" s="332"/>
      <c r="O816" s="332"/>
      <c r="P816" s="332"/>
      <c r="Q816" s="332"/>
      <c r="R816" s="332"/>
      <c r="S816" s="332"/>
      <c r="T816" s="333"/>
      <c r="AT816" s="334" t="s">
        <v>148</v>
      </c>
      <c r="AU816" s="334" t="s">
        <v>81</v>
      </c>
      <c r="AV816" s="326" t="s">
        <v>146</v>
      </c>
      <c r="AW816" s="326" t="s">
        <v>34</v>
      </c>
      <c r="AX816" s="326" t="s">
        <v>79</v>
      </c>
      <c r="AY816" s="334" t="s">
        <v>138</v>
      </c>
    </row>
    <row r="817" spans="2:65" s="223" customFormat="1" ht="31.5" customHeight="1">
      <c r="B817" s="224"/>
      <c r="C817" s="305" t="s">
        <v>710</v>
      </c>
      <c r="D817" s="305" t="s">
        <v>141</v>
      </c>
      <c r="E817" s="306" t="s">
        <v>711</v>
      </c>
      <c r="F817" s="307" t="s">
        <v>712</v>
      </c>
      <c r="G817" s="308" t="s">
        <v>144</v>
      </c>
      <c r="H817" s="309">
        <v>57.375</v>
      </c>
      <c r="I817" s="367">
        <v>0</v>
      </c>
      <c r="J817" s="310">
        <f>ROUND(I817*H817,2)</f>
        <v>0</v>
      </c>
      <c r="K817" s="307" t="s">
        <v>145</v>
      </c>
      <c r="L817" s="224"/>
      <c r="M817" s="311" t="s">
        <v>5</v>
      </c>
      <c r="N817" s="312" t="s">
        <v>42</v>
      </c>
      <c r="O817" s="225"/>
      <c r="P817" s="313">
        <f>O817*H817</f>
        <v>0</v>
      </c>
      <c r="Q817" s="313">
        <v>0</v>
      </c>
      <c r="R817" s="313">
        <f>Q817*H817</f>
        <v>0</v>
      </c>
      <c r="S817" s="313">
        <v>0</v>
      </c>
      <c r="T817" s="314">
        <f>S817*H817</f>
        <v>0</v>
      </c>
      <c r="AR817" s="213" t="s">
        <v>372</v>
      </c>
      <c r="AT817" s="213" t="s">
        <v>141</v>
      </c>
      <c r="AU817" s="213" t="s">
        <v>81</v>
      </c>
      <c r="AY817" s="213" t="s">
        <v>138</v>
      </c>
      <c r="BE817" s="315">
        <f>IF(N817="základní",J817,0)</f>
        <v>0</v>
      </c>
      <c r="BF817" s="315">
        <f>IF(N817="snížená",J817,0)</f>
        <v>0</v>
      </c>
      <c r="BG817" s="315">
        <f>IF(N817="zákl. přenesená",J817,0)</f>
        <v>0</v>
      </c>
      <c r="BH817" s="315">
        <f>IF(N817="sníž. přenesená",J817,0)</f>
        <v>0</v>
      </c>
      <c r="BI817" s="315">
        <f>IF(N817="nulová",J817,0)</f>
        <v>0</v>
      </c>
      <c r="BJ817" s="213" t="s">
        <v>79</v>
      </c>
      <c r="BK817" s="315">
        <f>ROUND(I817*H817,2)</f>
        <v>0</v>
      </c>
      <c r="BL817" s="213" t="s">
        <v>372</v>
      </c>
      <c r="BM817" s="213" t="s">
        <v>713</v>
      </c>
    </row>
    <row r="818" spans="2:65" s="223" customFormat="1" ht="22.5" customHeight="1">
      <c r="B818" s="224"/>
      <c r="C818" s="305" t="s">
        <v>714</v>
      </c>
      <c r="D818" s="305" t="s">
        <v>141</v>
      </c>
      <c r="E818" s="306" t="s">
        <v>715</v>
      </c>
      <c r="F818" s="307" t="s">
        <v>716</v>
      </c>
      <c r="G818" s="308" t="s">
        <v>281</v>
      </c>
      <c r="H818" s="309">
        <v>16</v>
      </c>
      <c r="I818" s="367">
        <v>0</v>
      </c>
      <c r="J818" s="310">
        <f>ROUND(I818*H818,2)</f>
        <v>0</v>
      </c>
      <c r="K818" s="307" t="s">
        <v>145</v>
      </c>
      <c r="L818" s="224"/>
      <c r="M818" s="311" t="s">
        <v>5</v>
      </c>
      <c r="N818" s="312" t="s">
        <v>42</v>
      </c>
      <c r="O818" s="225"/>
      <c r="P818" s="313">
        <f>O818*H818</f>
        <v>0</v>
      </c>
      <c r="Q818" s="313">
        <v>0</v>
      </c>
      <c r="R818" s="313">
        <f>Q818*H818</f>
        <v>0</v>
      </c>
      <c r="S818" s="313">
        <v>0</v>
      </c>
      <c r="T818" s="314">
        <f>S818*H818</f>
        <v>0</v>
      </c>
      <c r="AR818" s="213" t="s">
        <v>372</v>
      </c>
      <c r="AT818" s="213" t="s">
        <v>141</v>
      </c>
      <c r="AU818" s="213" t="s">
        <v>81</v>
      </c>
      <c r="AY818" s="213" t="s">
        <v>138</v>
      </c>
      <c r="BE818" s="315">
        <f>IF(N818="základní",J818,0)</f>
        <v>0</v>
      </c>
      <c r="BF818" s="315">
        <f>IF(N818="snížená",J818,0)</f>
        <v>0</v>
      </c>
      <c r="BG818" s="315">
        <f>IF(N818="zákl. přenesená",J818,0)</f>
        <v>0</v>
      </c>
      <c r="BH818" s="315">
        <f>IF(N818="sníž. přenesená",J818,0)</f>
        <v>0</v>
      </c>
      <c r="BI818" s="315">
        <f>IF(N818="nulová",J818,0)</f>
        <v>0</v>
      </c>
      <c r="BJ818" s="213" t="s">
        <v>79</v>
      </c>
      <c r="BK818" s="315">
        <f>ROUND(I818*H818,2)</f>
        <v>0</v>
      </c>
      <c r="BL818" s="213" t="s">
        <v>372</v>
      </c>
      <c r="BM818" s="213" t="s">
        <v>717</v>
      </c>
    </row>
    <row r="819" spans="2:51" s="317" customFormat="1" ht="13.5">
      <c r="B819" s="316"/>
      <c r="D819" s="318" t="s">
        <v>148</v>
      </c>
      <c r="E819" s="319" t="s">
        <v>5</v>
      </c>
      <c r="F819" s="320" t="s">
        <v>718</v>
      </c>
      <c r="H819" s="321">
        <v>16</v>
      </c>
      <c r="L819" s="316"/>
      <c r="M819" s="322"/>
      <c r="N819" s="323"/>
      <c r="O819" s="323"/>
      <c r="P819" s="323"/>
      <c r="Q819" s="323"/>
      <c r="R819" s="323"/>
      <c r="S819" s="323"/>
      <c r="T819" s="324"/>
      <c r="AT819" s="319" t="s">
        <v>148</v>
      </c>
      <c r="AU819" s="319" t="s">
        <v>81</v>
      </c>
      <c r="AV819" s="317" t="s">
        <v>81</v>
      </c>
      <c r="AW819" s="317" t="s">
        <v>34</v>
      </c>
      <c r="AX819" s="317" t="s">
        <v>71</v>
      </c>
      <c r="AY819" s="319" t="s">
        <v>138</v>
      </c>
    </row>
    <row r="820" spans="2:51" s="326" customFormat="1" ht="13.5">
      <c r="B820" s="325"/>
      <c r="D820" s="327" t="s">
        <v>148</v>
      </c>
      <c r="E820" s="328" t="s">
        <v>5</v>
      </c>
      <c r="F820" s="329" t="s">
        <v>151</v>
      </c>
      <c r="H820" s="330">
        <v>16</v>
      </c>
      <c r="L820" s="325"/>
      <c r="M820" s="331"/>
      <c r="N820" s="332"/>
      <c r="O820" s="332"/>
      <c r="P820" s="332"/>
      <c r="Q820" s="332"/>
      <c r="R820" s="332"/>
      <c r="S820" s="332"/>
      <c r="T820" s="333"/>
      <c r="AT820" s="334" t="s">
        <v>148</v>
      </c>
      <c r="AU820" s="334" t="s">
        <v>81</v>
      </c>
      <c r="AV820" s="326" t="s">
        <v>146</v>
      </c>
      <c r="AW820" s="326" t="s">
        <v>34</v>
      </c>
      <c r="AX820" s="326" t="s">
        <v>79</v>
      </c>
      <c r="AY820" s="334" t="s">
        <v>138</v>
      </c>
    </row>
    <row r="821" spans="2:65" s="223" customFormat="1" ht="31.5" customHeight="1">
      <c r="B821" s="224"/>
      <c r="C821" s="305" t="s">
        <v>719</v>
      </c>
      <c r="D821" s="305" t="s">
        <v>141</v>
      </c>
      <c r="E821" s="306" t="s">
        <v>720</v>
      </c>
      <c r="F821" s="307" t="s">
        <v>721</v>
      </c>
      <c r="G821" s="308" t="s">
        <v>144</v>
      </c>
      <c r="H821" s="309">
        <v>57.375</v>
      </c>
      <c r="I821" s="367">
        <v>0</v>
      </c>
      <c r="J821" s="310">
        <f>ROUND(I821*H821,2)</f>
        <v>0</v>
      </c>
      <c r="K821" s="307" t="s">
        <v>145</v>
      </c>
      <c r="L821" s="224"/>
      <c r="M821" s="311" t="s">
        <v>5</v>
      </c>
      <c r="N821" s="312" t="s">
        <v>42</v>
      </c>
      <c r="O821" s="225"/>
      <c r="P821" s="313">
        <f>O821*H821</f>
        <v>0</v>
      </c>
      <c r="Q821" s="313">
        <v>0</v>
      </c>
      <c r="R821" s="313">
        <f>Q821*H821</f>
        <v>0</v>
      </c>
      <c r="S821" s="313">
        <v>0</v>
      </c>
      <c r="T821" s="314">
        <f>S821*H821</f>
        <v>0</v>
      </c>
      <c r="AR821" s="213" t="s">
        <v>372</v>
      </c>
      <c r="AT821" s="213" t="s">
        <v>141</v>
      </c>
      <c r="AU821" s="213" t="s">
        <v>81</v>
      </c>
      <c r="AY821" s="213" t="s">
        <v>138</v>
      </c>
      <c r="BE821" s="315">
        <f>IF(N821="základní",J821,0)</f>
        <v>0</v>
      </c>
      <c r="BF821" s="315">
        <f>IF(N821="snížená",J821,0)</f>
        <v>0</v>
      </c>
      <c r="BG821" s="315">
        <f>IF(N821="zákl. přenesená",J821,0)</f>
        <v>0</v>
      </c>
      <c r="BH821" s="315">
        <f>IF(N821="sníž. přenesená",J821,0)</f>
        <v>0</v>
      </c>
      <c r="BI821" s="315">
        <f>IF(N821="nulová",J821,0)</f>
        <v>0</v>
      </c>
      <c r="BJ821" s="213" t="s">
        <v>79</v>
      </c>
      <c r="BK821" s="315">
        <f>ROUND(I821*H821,2)</f>
        <v>0</v>
      </c>
      <c r="BL821" s="213" t="s">
        <v>372</v>
      </c>
      <c r="BM821" s="213" t="s">
        <v>722</v>
      </c>
    </row>
    <row r="822" spans="2:65" s="223" customFormat="1" ht="31.5" customHeight="1">
      <c r="B822" s="224"/>
      <c r="C822" s="305" t="s">
        <v>723</v>
      </c>
      <c r="D822" s="305" t="s">
        <v>141</v>
      </c>
      <c r="E822" s="306" t="s">
        <v>724</v>
      </c>
      <c r="F822" s="307" t="s">
        <v>725</v>
      </c>
      <c r="G822" s="308" t="s">
        <v>144</v>
      </c>
      <c r="H822" s="309">
        <v>57.375</v>
      </c>
      <c r="I822" s="367">
        <v>0</v>
      </c>
      <c r="J822" s="310">
        <f>ROUND(I822*H822,2)</f>
        <v>0</v>
      </c>
      <c r="K822" s="307" t="s">
        <v>145</v>
      </c>
      <c r="L822" s="224"/>
      <c r="M822" s="311" t="s">
        <v>5</v>
      </c>
      <c r="N822" s="312" t="s">
        <v>42</v>
      </c>
      <c r="O822" s="225"/>
      <c r="P822" s="313">
        <f>O822*H822</f>
        <v>0</v>
      </c>
      <c r="Q822" s="313">
        <v>0</v>
      </c>
      <c r="R822" s="313">
        <f>Q822*H822</f>
        <v>0</v>
      </c>
      <c r="S822" s="313">
        <v>0</v>
      </c>
      <c r="T822" s="314">
        <f>S822*H822</f>
        <v>0</v>
      </c>
      <c r="AR822" s="213" t="s">
        <v>372</v>
      </c>
      <c r="AT822" s="213" t="s">
        <v>141</v>
      </c>
      <c r="AU822" s="213" t="s">
        <v>81</v>
      </c>
      <c r="AY822" s="213" t="s">
        <v>138</v>
      </c>
      <c r="BE822" s="315">
        <f>IF(N822="základní",J822,0)</f>
        <v>0</v>
      </c>
      <c r="BF822" s="315">
        <f>IF(N822="snížená",J822,0)</f>
        <v>0</v>
      </c>
      <c r="BG822" s="315">
        <f>IF(N822="zákl. přenesená",J822,0)</f>
        <v>0</v>
      </c>
      <c r="BH822" s="315">
        <f>IF(N822="sníž. přenesená",J822,0)</f>
        <v>0</v>
      </c>
      <c r="BI822" s="315">
        <f>IF(N822="nulová",J822,0)</f>
        <v>0</v>
      </c>
      <c r="BJ822" s="213" t="s">
        <v>79</v>
      </c>
      <c r="BK822" s="315">
        <f>ROUND(I822*H822,2)</f>
        <v>0</v>
      </c>
      <c r="BL822" s="213" t="s">
        <v>372</v>
      </c>
      <c r="BM822" s="213" t="s">
        <v>726</v>
      </c>
    </row>
    <row r="823" spans="2:65" s="223" customFormat="1" ht="22.5" customHeight="1">
      <c r="B823" s="224"/>
      <c r="C823" s="305" t="s">
        <v>727</v>
      </c>
      <c r="D823" s="305" t="s">
        <v>141</v>
      </c>
      <c r="E823" s="306" t="s">
        <v>728</v>
      </c>
      <c r="F823" s="307" t="s">
        <v>729</v>
      </c>
      <c r="G823" s="308" t="s">
        <v>144</v>
      </c>
      <c r="H823" s="309">
        <v>57.375</v>
      </c>
      <c r="I823" s="367">
        <v>0</v>
      </c>
      <c r="J823" s="310">
        <f>ROUND(I823*H823,2)</f>
        <v>0</v>
      </c>
      <c r="K823" s="307" t="s">
        <v>145</v>
      </c>
      <c r="L823" s="224"/>
      <c r="M823" s="311" t="s">
        <v>5</v>
      </c>
      <c r="N823" s="312" t="s">
        <v>42</v>
      </c>
      <c r="O823" s="225"/>
      <c r="P823" s="313">
        <f>O823*H823</f>
        <v>0</v>
      </c>
      <c r="Q823" s="313">
        <v>0</v>
      </c>
      <c r="R823" s="313">
        <f>Q823*H823</f>
        <v>0</v>
      </c>
      <c r="S823" s="313">
        <v>0</v>
      </c>
      <c r="T823" s="314">
        <f>S823*H823</f>
        <v>0</v>
      </c>
      <c r="AR823" s="213" t="s">
        <v>372</v>
      </c>
      <c r="AT823" s="213" t="s">
        <v>141</v>
      </c>
      <c r="AU823" s="213" t="s">
        <v>81</v>
      </c>
      <c r="AY823" s="213" t="s">
        <v>138</v>
      </c>
      <c r="BE823" s="315">
        <f>IF(N823="základní",J823,0)</f>
        <v>0</v>
      </c>
      <c r="BF823" s="315">
        <f>IF(N823="snížená",J823,0)</f>
        <v>0</v>
      </c>
      <c r="BG823" s="315">
        <f>IF(N823="zákl. přenesená",J823,0)</f>
        <v>0</v>
      </c>
      <c r="BH823" s="315">
        <f>IF(N823="sníž. přenesená",J823,0)</f>
        <v>0</v>
      </c>
      <c r="BI823" s="315">
        <f>IF(N823="nulová",J823,0)</f>
        <v>0</v>
      </c>
      <c r="BJ823" s="213" t="s">
        <v>79</v>
      </c>
      <c r="BK823" s="315">
        <f>ROUND(I823*H823,2)</f>
        <v>0</v>
      </c>
      <c r="BL823" s="213" t="s">
        <v>372</v>
      </c>
      <c r="BM823" s="213" t="s">
        <v>730</v>
      </c>
    </row>
    <row r="824" spans="2:63" s="292" customFormat="1" ht="29.85" customHeight="1">
      <c r="B824" s="291"/>
      <c r="D824" s="302" t="s">
        <v>70</v>
      </c>
      <c r="E824" s="303" t="s">
        <v>731</v>
      </c>
      <c r="F824" s="303" t="s">
        <v>732</v>
      </c>
      <c r="J824" s="304">
        <f>BK824</f>
        <v>0</v>
      </c>
      <c r="L824" s="291"/>
      <c r="M824" s="296"/>
      <c r="N824" s="297"/>
      <c r="O824" s="297"/>
      <c r="P824" s="298">
        <f>SUM(P825:P931)</f>
        <v>0</v>
      </c>
      <c r="Q824" s="297"/>
      <c r="R824" s="298">
        <f>SUM(R825:R931)</f>
        <v>1.5909300000000002</v>
      </c>
      <c r="S824" s="297"/>
      <c r="T824" s="299">
        <f>SUM(T825:T931)</f>
        <v>0</v>
      </c>
      <c r="AR824" s="293" t="s">
        <v>81</v>
      </c>
      <c r="AT824" s="300" t="s">
        <v>70</v>
      </c>
      <c r="AU824" s="300" t="s">
        <v>79</v>
      </c>
      <c r="AY824" s="293" t="s">
        <v>138</v>
      </c>
      <c r="BK824" s="301">
        <f>SUM(BK825:BK931)</f>
        <v>0</v>
      </c>
    </row>
    <row r="825" spans="2:65" s="223" customFormat="1" ht="31.5" customHeight="1">
      <c r="B825" s="224"/>
      <c r="C825" s="305" t="s">
        <v>733</v>
      </c>
      <c r="D825" s="305" t="s">
        <v>141</v>
      </c>
      <c r="E825" s="306" t="s">
        <v>734</v>
      </c>
      <c r="F825" s="307" t="s">
        <v>735</v>
      </c>
      <c r="G825" s="308" t="s">
        <v>338</v>
      </c>
      <c r="H825" s="309">
        <v>180</v>
      </c>
      <c r="I825" s="367">
        <v>0</v>
      </c>
      <c r="J825" s="310">
        <f aca="true" t="shared" si="30" ref="J825:J856">ROUND(I825*H825,2)</f>
        <v>0</v>
      </c>
      <c r="K825" s="307" t="s">
        <v>145</v>
      </c>
      <c r="L825" s="224"/>
      <c r="M825" s="311" t="s">
        <v>5</v>
      </c>
      <c r="N825" s="312" t="s">
        <v>42</v>
      </c>
      <c r="O825" s="225"/>
      <c r="P825" s="313">
        <f aca="true" t="shared" si="31" ref="P825:P856">O825*H825</f>
        <v>0</v>
      </c>
      <c r="Q825" s="313">
        <v>0</v>
      </c>
      <c r="R825" s="313">
        <f aca="true" t="shared" si="32" ref="R825:R856">Q825*H825</f>
        <v>0</v>
      </c>
      <c r="S825" s="313">
        <v>0</v>
      </c>
      <c r="T825" s="314">
        <f aca="true" t="shared" si="33" ref="T825:T856">S825*H825</f>
        <v>0</v>
      </c>
      <c r="AR825" s="213" t="s">
        <v>372</v>
      </c>
      <c r="AT825" s="213" t="s">
        <v>141</v>
      </c>
      <c r="AU825" s="213" t="s">
        <v>81</v>
      </c>
      <c r="AY825" s="213" t="s">
        <v>138</v>
      </c>
      <c r="BE825" s="315">
        <f aca="true" t="shared" si="34" ref="BE825:BE856">IF(N825="základní",J825,0)</f>
        <v>0</v>
      </c>
      <c r="BF825" s="315">
        <f aca="true" t="shared" si="35" ref="BF825:BF856">IF(N825="snížená",J825,0)</f>
        <v>0</v>
      </c>
      <c r="BG825" s="315">
        <f aca="true" t="shared" si="36" ref="BG825:BG856">IF(N825="zákl. přenesená",J825,0)</f>
        <v>0</v>
      </c>
      <c r="BH825" s="315">
        <f aca="true" t="shared" si="37" ref="BH825:BH856">IF(N825="sníž. přenesená",J825,0)</f>
        <v>0</v>
      </c>
      <c r="BI825" s="315">
        <f aca="true" t="shared" si="38" ref="BI825:BI856">IF(N825="nulová",J825,0)</f>
        <v>0</v>
      </c>
      <c r="BJ825" s="213" t="s">
        <v>79</v>
      </c>
      <c r="BK825" s="315">
        <f aca="true" t="shared" si="39" ref="BK825:BK856">ROUND(I825*H825,2)</f>
        <v>0</v>
      </c>
      <c r="BL825" s="213" t="s">
        <v>372</v>
      </c>
      <c r="BM825" s="213" t="s">
        <v>736</v>
      </c>
    </row>
    <row r="826" spans="2:65" s="223" customFormat="1" ht="22.5" customHeight="1">
      <c r="B826" s="224"/>
      <c r="C826" s="354" t="s">
        <v>737</v>
      </c>
      <c r="D826" s="354" t="s">
        <v>373</v>
      </c>
      <c r="E826" s="355" t="s">
        <v>738</v>
      </c>
      <c r="F826" s="356" t="s">
        <v>739</v>
      </c>
      <c r="G826" s="357" t="s">
        <v>338</v>
      </c>
      <c r="H826" s="358">
        <v>180</v>
      </c>
      <c r="I826" s="368">
        <v>0</v>
      </c>
      <c r="J826" s="359">
        <f t="shared" si="30"/>
        <v>0</v>
      </c>
      <c r="K826" s="356" t="s">
        <v>145</v>
      </c>
      <c r="L826" s="360"/>
      <c r="M826" s="361" t="s">
        <v>5</v>
      </c>
      <c r="N826" s="362" t="s">
        <v>42</v>
      </c>
      <c r="O826" s="225"/>
      <c r="P826" s="313">
        <f t="shared" si="31"/>
        <v>0</v>
      </c>
      <c r="Q826" s="313">
        <v>0.00016</v>
      </c>
      <c r="R826" s="313">
        <f t="shared" si="32"/>
        <v>0.028800000000000003</v>
      </c>
      <c r="S826" s="313">
        <v>0</v>
      </c>
      <c r="T826" s="314">
        <f t="shared" si="33"/>
        <v>0</v>
      </c>
      <c r="AR826" s="213" t="s">
        <v>473</v>
      </c>
      <c r="AT826" s="213" t="s">
        <v>373</v>
      </c>
      <c r="AU826" s="213" t="s">
        <v>81</v>
      </c>
      <c r="AY826" s="213" t="s">
        <v>138</v>
      </c>
      <c r="BE826" s="315">
        <f t="shared" si="34"/>
        <v>0</v>
      </c>
      <c r="BF826" s="315">
        <f t="shared" si="35"/>
        <v>0</v>
      </c>
      <c r="BG826" s="315">
        <f t="shared" si="36"/>
        <v>0</v>
      </c>
      <c r="BH826" s="315">
        <f t="shared" si="37"/>
        <v>0</v>
      </c>
      <c r="BI826" s="315">
        <f t="shared" si="38"/>
        <v>0</v>
      </c>
      <c r="BJ826" s="213" t="s">
        <v>79</v>
      </c>
      <c r="BK826" s="315">
        <f t="shared" si="39"/>
        <v>0</v>
      </c>
      <c r="BL826" s="213" t="s">
        <v>372</v>
      </c>
      <c r="BM826" s="213" t="s">
        <v>740</v>
      </c>
    </row>
    <row r="827" spans="2:65" s="223" customFormat="1" ht="31.5" customHeight="1">
      <c r="B827" s="224"/>
      <c r="C827" s="305" t="s">
        <v>741</v>
      </c>
      <c r="D827" s="305" t="s">
        <v>141</v>
      </c>
      <c r="E827" s="306" t="s">
        <v>742</v>
      </c>
      <c r="F827" s="307" t="s">
        <v>743</v>
      </c>
      <c r="G827" s="308" t="s">
        <v>338</v>
      </c>
      <c r="H827" s="309">
        <v>25</v>
      </c>
      <c r="I827" s="367">
        <v>0</v>
      </c>
      <c r="J827" s="310">
        <f t="shared" si="30"/>
        <v>0</v>
      </c>
      <c r="K827" s="307" t="s">
        <v>145</v>
      </c>
      <c r="L827" s="224"/>
      <c r="M827" s="311" t="s">
        <v>5</v>
      </c>
      <c r="N827" s="312" t="s">
        <v>42</v>
      </c>
      <c r="O827" s="225"/>
      <c r="P827" s="313">
        <f t="shared" si="31"/>
        <v>0</v>
      </c>
      <c r="Q827" s="313">
        <v>0</v>
      </c>
      <c r="R827" s="313">
        <f t="shared" si="32"/>
        <v>0</v>
      </c>
      <c r="S827" s="313">
        <v>0</v>
      </c>
      <c r="T827" s="314">
        <f t="shared" si="33"/>
        <v>0</v>
      </c>
      <c r="AR827" s="213" t="s">
        <v>372</v>
      </c>
      <c r="AT827" s="213" t="s">
        <v>141</v>
      </c>
      <c r="AU827" s="213" t="s">
        <v>81</v>
      </c>
      <c r="AY827" s="213" t="s">
        <v>138</v>
      </c>
      <c r="BE827" s="315">
        <f t="shared" si="34"/>
        <v>0</v>
      </c>
      <c r="BF827" s="315">
        <f t="shared" si="35"/>
        <v>0</v>
      </c>
      <c r="BG827" s="315">
        <f t="shared" si="36"/>
        <v>0</v>
      </c>
      <c r="BH827" s="315">
        <f t="shared" si="37"/>
        <v>0</v>
      </c>
      <c r="BI827" s="315">
        <f t="shared" si="38"/>
        <v>0</v>
      </c>
      <c r="BJ827" s="213" t="s">
        <v>79</v>
      </c>
      <c r="BK827" s="315">
        <f t="shared" si="39"/>
        <v>0</v>
      </c>
      <c r="BL827" s="213" t="s">
        <v>372</v>
      </c>
      <c r="BM827" s="213" t="s">
        <v>744</v>
      </c>
    </row>
    <row r="828" spans="2:65" s="223" customFormat="1" ht="22.5" customHeight="1">
      <c r="B828" s="224"/>
      <c r="C828" s="354" t="s">
        <v>745</v>
      </c>
      <c r="D828" s="354" t="s">
        <v>373</v>
      </c>
      <c r="E828" s="355" t="s">
        <v>746</v>
      </c>
      <c r="F828" s="356" t="s">
        <v>747</v>
      </c>
      <c r="G828" s="357" t="s">
        <v>338</v>
      </c>
      <c r="H828" s="358">
        <v>25</v>
      </c>
      <c r="I828" s="368">
        <v>0</v>
      </c>
      <c r="J828" s="359">
        <f t="shared" si="30"/>
        <v>0</v>
      </c>
      <c r="K828" s="356" t="s">
        <v>5</v>
      </c>
      <c r="L828" s="360"/>
      <c r="M828" s="361" t="s">
        <v>5</v>
      </c>
      <c r="N828" s="362" t="s">
        <v>42</v>
      </c>
      <c r="O828" s="225"/>
      <c r="P828" s="313">
        <f t="shared" si="31"/>
        <v>0</v>
      </c>
      <c r="Q828" s="313">
        <v>0.0009</v>
      </c>
      <c r="R828" s="313">
        <f t="shared" si="32"/>
        <v>0.0225</v>
      </c>
      <c r="S828" s="313">
        <v>0</v>
      </c>
      <c r="T828" s="314">
        <f t="shared" si="33"/>
        <v>0</v>
      </c>
      <c r="AR828" s="213" t="s">
        <v>473</v>
      </c>
      <c r="AT828" s="213" t="s">
        <v>373</v>
      </c>
      <c r="AU828" s="213" t="s">
        <v>81</v>
      </c>
      <c r="AY828" s="213" t="s">
        <v>138</v>
      </c>
      <c r="BE828" s="315">
        <f t="shared" si="34"/>
        <v>0</v>
      </c>
      <c r="BF828" s="315">
        <f t="shared" si="35"/>
        <v>0</v>
      </c>
      <c r="BG828" s="315">
        <f t="shared" si="36"/>
        <v>0</v>
      </c>
      <c r="BH828" s="315">
        <f t="shared" si="37"/>
        <v>0</v>
      </c>
      <c r="BI828" s="315">
        <f t="shared" si="38"/>
        <v>0</v>
      </c>
      <c r="BJ828" s="213" t="s">
        <v>79</v>
      </c>
      <c r="BK828" s="315">
        <f t="shared" si="39"/>
        <v>0</v>
      </c>
      <c r="BL828" s="213" t="s">
        <v>372</v>
      </c>
      <c r="BM828" s="213" t="s">
        <v>748</v>
      </c>
    </row>
    <row r="829" spans="2:65" s="223" customFormat="1" ht="22.5" customHeight="1">
      <c r="B829" s="224"/>
      <c r="C829" s="354" t="s">
        <v>749</v>
      </c>
      <c r="D829" s="354" t="s">
        <v>373</v>
      </c>
      <c r="E829" s="355" t="s">
        <v>750</v>
      </c>
      <c r="F829" s="356" t="s">
        <v>751</v>
      </c>
      <c r="G829" s="357" t="s">
        <v>281</v>
      </c>
      <c r="H829" s="358">
        <v>4</v>
      </c>
      <c r="I829" s="368">
        <v>0</v>
      </c>
      <c r="J829" s="359">
        <f t="shared" si="30"/>
        <v>0</v>
      </c>
      <c r="K829" s="356" t="s">
        <v>145</v>
      </c>
      <c r="L829" s="360"/>
      <c r="M829" s="361" t="s">
        <v>5</v>
      </c>
      <c r="N829" s="362" t="s">
        <v>42</v>
      </c>
      <c r="O829" s="225"/>
      <c r="P829" s="313">
        <f t="shared" si="31"/>
        <v>0</v>
      </c>
      <c r="Q829" s="313">
        <v>1E-05</v>
      </c>
      <c r="R829" s="313">
        <f t="shared" si="32"/>
        <v>4E-05</v>
      </c>
      <c r="S829" s="313">
        <v>0</v>
      </c>
      <c r="T829" s="314">
        <f t="shared" si="33"/>
        <v>0</v>
      </c>
      <c r="AR829" s="213" t="s">
        <v>473</v>
      </c>
      <c r="AT829" s="213" t="s">
        <v>373</v>
      </c>
      <c r="AU829" s="213" t="s">
        <v>81</v>
      </c>
      <c r="AY829" s="213" t="s">
        <v>138</v>
      </c>
      <c r="BE829" s="315">
        <f t="shared" si="34"/>
        <v>0</v>
      </c>
      <c r="BF829" s="315">
        <f t="shared" si="35"/>
        <v>0</v>
      </c>
      <c r="BG829" s="315">
        <f t="shared" si="36"/>
        <v>0</v>
      </c>
      <c r="BH829" s="315">
        <f t="shared" si="37"/>
        <v>0</v>
      </c>
      <c r="BI829" s="315">
        <f t="shared" si="38"/>
        <v>0</v>
      </c>
      <c r="BJ829" s="213" t="s">
        <v>79</v>
      </c>
      <c r="BK829" s="315">
        <f t="shared" si="39"/>
        <v>0</v>
      </c>
      <c r="BL829" s="213" t="s">
        <v>372</v>
      </c>
      <c r="BM829" s="213" t="s">
        <v>752</v>
      </c>
    </row>
    <row r="830" spans="2:65" s="223" customFormat="1" ht="31.5" customHeight="1">
      <c r="B830" s="224"/>
      <c r="C830" s="354" t="s">
        <v>753</v>
      </c>
      <c r="D830" s="354" t="s">
        <v>373</v>
      </c>
      <c r="E830" s="355" t="s">
        <v>754</v>
      </c>
      <c r="F830" s="356" t="s">
        <v>755</v>
      </c>
      <c r="G830" s="357" t="s">
        <v>281</v>
      </c>
      <c r="H830" s="358">
        <v>8</v>
      </c>
      <c r="I830" s="368">
        <v>0</v>
      </c>
      <c r="J830" s="359">
        <f t="shared" si="30"/>
        <v>0</v>
      </c>
      <c r="K830" s="356" t="s">
        <v>145</v>
      </c>
      <c r="L830" s="360"/>
      <c r="M830" s="361" t="s">
        <v>5</v>
      </c>
      <c r="N830" s="362" t="s">
        <v>42</v>
      </c>
      <c r="O830" s="225"/>
      <c r="P830" s="313">
        <f t="shared" si="31"/>
        <v>0</v>
      </c>
      <c r="Q830" s="313">
        <v>2E-05</v>
      </c>
      <c r="R830" s="313">
        <f t="shared" si="32"/>
        <v>0.00016</v>
      </c>
      <c r="S830" s="313">
        <v>0</v>
      </c>
      <c r="T830" s="314">
        <f t="shared" si="33"/>
        <v>0</v>
      </c>
      <c r="AR830" s="213" t="s">
        <v>473</v>
      </c>
      <c r="AT830" s="213" t="s">
        <v>373</v>
      </c>
      <c r="AU830" s="213" t="s">
        <v>81</v>
      </c>
      <c r="AY830" s="213" t="s">
        <v>138</v>
      </c>
      <c r="BE830" s="315">
        <f t="shared" si="34"/>
        <v>0</v>
      </c>
      <c r="BF830" s="315">
        <f t="shared" si="35"/>
        <v>0</v>
      </c>
      <c r="BG830" s="315">
        <f t="shared" si="36"/>
        <v>0</v>
      </c>
      <c r="BH830" s="315">
        <f t="shared" si="37"/>
        <v>0</v>
      </c>
      <c r="BI830" s="315">
        <f t="shared" si="38"/>
        <v>0</v>
      </c>
      <c r="BJ830" s="213" t="s">
        <v>79</v>
      </c>
      <c r="BK830" s="315">
        <f t="shared" si="39"/>
        <v>0</v>
      </c>
      <c r="BL830" s="213" t="s">
        <v>372</v>
      </c>
      <c r="BM830" s="213" t="s">
        <v>756</v>
      </c>
    </row>
    <row r="831" spans="2:65" s="223" customFormat="1" ht="31.5" customHeight="1">
      <c r="B831" s="224"/>
      <c r="C831" s="305" t="s">
        <v>757</v>
      </c>
      <c r="D831" s="305" t="s">
        <v>141</v>
      </c>
      <c r="E831" s="306" t="s">
        <v>758</v>
      </c>
      <c r="F831" s="307" t="s">
        <v>759</v>
      </c>
      <c r="G831" s="308" t="s">
        <v>338</v>
      </c>
      <c r="H831" s="309">
        <v>165</v>
      </c>
      <c r="I831" s="367">
        <v>0</v>
      </c>
      <c r="J831" s="310">
        <f t="shared" si="30"/>
        <v>0</v>
      </c>
      <c r="K831" s="307" t="s">
        <v>145</v>
      </c>
      <c r="L831" s="224"/>
      <c r="M831" s="311" t="s">
        <v>5</v>
      </c>
      <c r="N831" s="312" t="s">
        <v>42</v>
      </c>
      <c r="O831" s="225"/>
      <c r="P831" s="313">
        <f t="shared" si="31"/>
        <v>0</v>
      </c>
      <c r="Q831" s="313">
        <v>0</v>
      </c>
      <c r="R831" s="313">
        <f t="shared" si="32"/>
        <v>0</v>
      </c>
      <c r="S831" s="313">
        <v>0</v>
      </c>
      <c r="T831" s="314">
        <f t="shared" si="33"/>
        <v>0</v>
      </c>
      <c r="AR831" s="213" t="s">
        <v>372</v>
      </c>
      <c r="AT831" s="213" t="s">
        <v>141</v>
      </c>
      <c r="AU831" s="213" t="s">
        <v>81</v>
      </c>
      <c r="AY831" s="213" t="s">
        <v>138</v>
      </c>
      <c r="BE831" s="315">
        <f t="shared" si="34"/>
        <v>0</v>
      </c>
      <c r="BF831" s="315">
        <f t="shared" si="35"/>
        <v>0</v>
      </c>
      <c r="BG831" s="315">
        <f t="shared" si="36"/>
        <v>0</v>
      </c>
      <c r="BH831" s="315">
        <f t="shared" si="37"/>
        <v>0</v>
      </c>
      <c r="BI831" s="315">
        <f t="shared" si="38"/>
        <v>0</v>
      </c>
      <c r="BJ831" s="213" t="s">
        <v>79</v>
      </c>
      <c r="BK831" s="315">
        <f t="shared" si="39"/>
        <v>0</v>
      </c>
      <c r="BL831" s="213" t="s">
        <v>372</v>
      </c>
      <c r="BM831" s="213" t="s">
        <v>760</v>
      </c>
    </row>
    <row r="832" spans="2:65" s="223" customFormat="1" ht="22.5" customHeight="1">
      <c r="B832" s="224"/>
      <c r="C832" s="354" t="s">
        <v>761</v>
      </c>
      <c r="D832" s="354" t="s">
        <v>373</v>
      </c>
      <c r="E832" s="355" t="s">
        <v>762</v>
      </c>
      <c r="F832" s="356" t="s">
        <v>763</v>
      </c>
      <c r="G832" s="357" t="s">
        <v>281</v>
      </c>
      <c r="H832" s="358">
        <v>70</v>
      </c>
      <c r="I832" s="368">
        <v>0</v>
      </c>
      <c r="J832" s="359">
        <f t="shared" si="30"/>
        <v>0</v>
      </c>
      <c r="K832" s="356" t="s">
        <v>145</v>
      </c>
      <c r="L832" s="360"/>
      <c r="M832" s="361" t="s">
        <v>5</v>
      </c>
      <c r="N832" s="362" t="s">
        <v>42</v>
      </c>
      <c r="O832" s="225"/>
      <c r="P832" s="313">
        <f t="shared" si="31"/>
        <v>0</v>
      </c>
      <c r="Q832" s="313">
        <v>0.00013</v>
      </c>
      <c r="R832" s="313">
        <f t="shared" si="32"/>
        <v>0.009099999999999999</v>
      </c>
      <c r="S832" s="313">
        <v>0</v>
      </c>
      <c r="T832" s="314">
        <f t="shared" si="33"/>
        <v>0</v>
      </c>
      <c r="AR832" s="213" t="s">
        <v>473</v>
      </c>
      <c r="AT832" s="213" t="s">
        <v>373</v>
      </c>
      <c r="AU832" s="213" t="s">
        <v>81</v>
      </c>
      <c r="AY832" s="213" t="s">
        <v>138</v>
      </c>
      <c r="BE832" s="315">
        <f t="shared" si="34"/>
        <v>0</v>
      </c>
      <c r="BF832" s="315">
        <f t="shared" si="35"/>
        <v>0</v>
      </c>
      <c r="BG832" s="315">
        <f t="shared" si="36"/>
        <v>0</v>
      </c>
      <c r="BH832" s="315">
        <f t="shared" si="37"/>
        <v>0</v>
      </c>
      <c r="BI832" s="315">
        <f t="shared" si="38"/>
        <v>0</v>
      </c>
      <c r="BJ832" s="213" t="s">
        <v>79</v>
      </c>
      <c r="BK832" s="315">
        <f t="shared" si="39"/>
        <v>0</v>
      </c>
      <c r="BL832" s="213" t="s">
        <v>372</v>
      </c>
      <c r="BM832" s="213" t="s">
        <v>764</v>
      </c>
    </row>
    <row r="833" spans="2:65" s="223" customFormat="1" ht="22.5" customHeight="1">
      <c r="B833" s="224"/>
      <c r="C833" s="354" t="s">
        <v>765</v>
      </c>
      <c r="D833" s="354" t="s">
        <v>373</v>
      </c>
      <c r="E833" s="355" t="s">
        <v>766</v>
      </c>
      <c r="F833" s="356" t="s">
        <v>767</v>
      </c>
      <c r="G833" s="357" t="s">
        <v>281</v>
      </c>
      <c r="H833" s="358">
        <v>40</v>
      </c>
      <c r="I833" s="368">
        <v>0</v>
      </c>
      <c r="J833" s="359">
        <f t="shared" si="30"/>
        <v>0</v>
      </c>
      <c r="K833" s="356" t="s">
        <v>145</v>
      </c>
      <c r="L833" s="360"/>
      <c r="M833" s="361" t="s">
        <v>5</v>
      </c>
      <c r="N833" s="362" t="s">
        <v>42</v>
      </c>
      <c r="O833" s="225"/>
      <c r="P833" s="313">
        <f t="shared" si="31"/>
        <v>0</v>
      </c>
      <c r="Q833" s="313">
        <v>0.00021</v>
      </c>
      <c r="R833" s="313">
        <f t="shared" si="32"/>
        <v>0.008400000000000001</v>
      </c>
      <c r="S833" s="313">
        <v>0</v>
      </c>
      <c r="T833" s="314">
        <f t="shared" si="33"/>
        <v>0</v>
      </c>
      <c r="AR833" s="213" t="s">
        <v>473</v>
      </c>
      <c r="AT833" s="213" t="s">
        <v>373</v>
      </c>
      <c r="AU833" s="213" t="s">
        <v>81</v>
      </c>
      <c r="AY833" s="213" t="s">
        <v>138</v>
      </c>
      <c r="BE833" s="315">
        <f t="shared" si="34"/>
        <v>0</v>
      </c>
      <c r="BF833" s="315">
        <f t="shared" si="35"/>
        <v>0</v>
      </c>
      <c r="BG833" s="315">
        <f t="shared" si="36"/>
        <v>0</v>
      </c>
      <c r="BH833" s="315">
        <f t="shared" si="37"/>
        <v>0</v>
      </c>
      <c r="BI833" s="315">
        <f t="shared" si="38"/>
        <v>0</v>
      </c>
      <c r="BJ833" s="213" t="s">
        <v>79</v>
      </c>
      <c r="BK833" s="315">
        <f t="shared" si="39"/>
        <v>0</v>
      </c>
      <c r="BL833" s="213" t="s">
        <v>372</v>
      </c>
      <c r="BM833" s="213" t="s">
        <v>768</v>
      </c>
    </row>
    <row r="834" spans="2:65" s="223" customFormat="1" ht="22.5" customHeight="1">
      <c r="B834" s="224"/>
      <c r="C834" s="354" t="s">
        <v>769</v>
      </c>
      <c r="D834" s="354" t="s">
        <v>373</v>
      </c>
      <c r="E834" s="355" t="s">
        <v>770</v>
      </c>
      <c r="F834" s="356" t="s">
        <v>771</v>
      </c>
      <c r="G834" s="357" t="s">
        <v>281</v>
      </c>
      <c r="H834" s="358">
        <v>55</v>
      </c>
      <c r="I834" s="368">
        <v>0</v>
      </c>
      <c r="J834" s="359">
        <f t="shared" si="30"/>
        <v>0</v>
      </c>
      <c r="K834" s="356" t="s">
        <v>145</v>
      </c>
      <c r="L834" s="360"/>
      <c r="M834" s="361" t="s">
        <v>5</v>
      </c>
      <c r="N834" s="362" t="s">
        <v>42</v>
      </c>
      <c r="O834" s="225"/>
      <c r="P834" s="313">
        <f t="shared" si="31"/>
        <v>0</v>
      </c>
      <c r="Q834" s="313">
        <v>0.00054</v>
      </c>
      <c r="R834" s="313">
        <f t="shared" si="32"/>
        <v>0.0297</v>
      </c>
      <c r="S834" s="313">
        <v>0</v>
      </c>
      <c r="T834" s="314">
        <f t="shared" si="33"/>
        <v>0</v>
      </c>
      <c r="AR834" s="213" t="s">
        <v>473</v>
      </c>
      <c r="AT834" s="213" t="s">
        <v>373</v>
      </c>
      <c r="AU834" s="213" t="s">
        <v>81</v>
      </c>
      <c r="AY834" s="213" t="s">
        <v>138</v>
      </c>
      <c r="BE834" s="315">
        <f t="shared" si="34"/>
        <v>0</v>
      </c>
      <c r="BF834" s="315">
        <f t="shared" si="35"/>
        <v>0</v>
      </c>
      <c r="BG834" s="315">
        <f t="shared" si="36"/>
        <v>0</v>
      </c>
      <c r="BH834" s="315">
        <f t="shared" si="37"/>
        <v>0</v>
      </c>
      <c r="BI834" s="315">
        <f t="shared" si="38"/>
        <v>0</v>
      </c>
      <c r="BJ834" s="213" t="s">
        <v>79</v>
      </c>
      <c r="BK834" s="315">
        <f t="shared" si="39"/>
        <v>0</v>
      </c>
      <c r="BL834" s="213" t="s">
        <v>372</v>
      </c>
      <c r="BM834" s="213" t="s">
        <v>772</v>
      </c>
    </row>
    <row r="835" spans="2:65" s="223" customFormat="1" ht="31.5" customHeight="1">
      <c r="B835" s="224"/>
      <c r="C835" s="305" t="s">
        <v>773</v>
      </c>
      <c r="D835" s="305" t="s">
        <v>141</v>
      </c>
      <c r="E835" s="306" t="s">
        <v>774</v>
      </c>
      <c r="F835" s="307" t="s">
        <v>775</v>
      </c>
      <c r="G835" s="308" t="s">
        <v>338</v>
      </c>
      <c r="H835" s="309">
        <v>14</v>
      </c>
      <c r="I835" s="367">
        <v>0</v>
      </c>
      <c r="J835" s="310">
        <f t="shared" si="30"/>
        <v>0</v>
      </c>
      <c r="K835" s="307" t="s">
        <v>145</v>
      </c>
      <c r="L835" s="224"/>
      <c r="M835" s="311" t="s">
        <v>5</v>
      </c>
      <c r="N835" s="312" t="s">
        <v>42</v>
      </c>
      <c r="O835" s="225"/>
      <c r="P835" s="313">
        <f t="shared" si="31"/>
        <v>0</v>
      </c>
      <c r="Q835" s="313">
        <v>0</v>
      </c>
      <c r="R835" s="313">
        <f t="shared" si="32"/>
        <v>0</v>
      </c>
      <c r="S835" s="313">
        <v>0</v>
      </c>
      <c r="T835" s="314">
        <f t="shared" si="33"/>
        <v>0</v>
      </c>
      <c r="AR835" s="213" t="s">
        <v>372</v>
      </c>
      <c r="AT835" s="213" t="s">
        <v>141</v>
      </c>
      <c r="AU835" s="213" t="s">
        <v>81</v>
      </c>
      <c r="AY835" s="213" t="s">
        <v>138</v>
      </c>
      <c r="BE835" s="315">
        <f t="shared" si="34"/>
        <v>0</v>
      </c>
      <c r="BF835" s="315">
        <f t="shared" si="35"/>
        <v>0</v>
      </c>
      <c r="BG835" s="315">
        <f t="shared" si="36"/>
        <v>0</v>
      </c>
      <c r="BH835" s="315">
        <f t="shared" si="37"/>
        <v>0</v>
      </c>
      <c r="BI835" s="315">
        <f t="shared" si="38"/>
        <v>0</v>
      </c>
      <c r="BJ835" s="213" t="s">
        <v>79</v>
      </c>
      <c r="BK835" s="315">
        <f t="shared" si="39"/>
        <v>0</v>
      </c>
      <c r="BL835" s="213" t="s">
        <v>372</v>
      </c>
      <c r="BM835" s="213" t="s">
        <v>776</v>
      </c>
    </row>
    <row r="836" spans="2:65" s="223" customFormat="1" ht="22.5" customHeight="1">
      <c r="B836" s="224"/>
      <c r="C836" s="354" t="s">
        <v>777</v>
      </c>
      <c r="D836" s="354" t="s">
        <v>373</v>
      </c>
      <c r="E836" s="355" t="s">
        <v>778</v>
      </c>
      <c r="F836" s="356" t="s">
        <v>779</v>
      </c>
      <c r="G836" s="357" t="s">
        <v>338</v>
      </c>
      <c r="H836" s="358">
        <v>14</v>
      </c>
      <c r="I836" s="368">
        <v>0</v>
      </c>
      <c r="J836" s="359">
        <f t="shared" si="30"/>
        <v>0</v>
      </c>
      <c r="K836" s="356" t="s">
        <v>145</v>
      </c>
      <c r="L836" s="360"/>
      <c r="M836" s="361" t="s">
        <v>5</v>
      </c>
      <c r="N836" s="362" t="s">
        <v>42</v>
      </c>
      <c r="O836" s="225"/>
      <c r="P836" s="313">
        <f t="shared" si="31"/>
        <v>0</v>
      </c>
      <c r="Q836" s="313">
        <v>0.00046</v>
      </c>
      <c r="R836" s="313">
        <f t="shared" si="32"/>
        <v>0.00644</v>
      </c>
      <c r="S836" s="313">
        <v>0</v>
      </c>
      <c r="T836" s="314">
        <f t="shared" si="33"/>
        <v>0</v>
      </c>
      <c r="AR836" s="213" t="s">
        <v>473</v>
      </c>
      <c r="AT836" s="213" t="s">
        <v>373</v>
      </c>
      <c r="AU836" s="213" t="s">
        <v>81</v>
      </c>
      <c r="AY836" s="213" t="s">
        <v>138</v>
      </c>
      <c r="BE836" s="315">
        <f t="shared" si="34"/>
        <v>0</v>
      </c>
      <c r="BF836" s="315">
        <f t="shared" si="35"/>
        <v>0</v>
      </c>
      <c r="BG836" s="315">
        <f t="shared" si="36"/>
        <v>0</v>
      </c>
      <c r="BH836" s="315">
        <f t="shared" si="37"/>
        <v>0</v>
      </c>
      <c r="BI836" s="315">
        <f t="shared" si="38"/>
        <v>0</v>
      </c>
      <c r="BJ836" s="213" t="s">
        <v>79</v>
      </c>
      <c r="BK836" s="315">
        <f t="shared" si="39"/>
        <v>0</v>
      </c>
      <c r="BL836" s="213" t="s">
        <v>372</v>
      </c>
      <c r="BM836" s="213" t="s">
        <v>780</v>
      </c>
    </row>
    <row r="837" spans="2:65" s="223" customFormat="1" ht="22.5" customHeight="1">
      <c r="B837" s="224"/>
      <c r="C837" s="305" t="s">
        <v>781</v>
      </c>
      <c r="D837" s="305" t="s">
        <v>141</v>
      </c>
      <c r="E837" s="306" t="s">
        <v>782</v>
      </c>
      <c r="F837" s="307" t="s">
        <v>783</v>
      </c>
      <c r="G837" s="308" t="s">
        <v>281</v>
      </c>
      <c r="H837" s="309">
        <v>60</v>
      </c>
      <c r="I837" s="367">
        <v>0</v>
      </c>
      <c r="J837" s="310">
        <f t="shared" si="30"/>
        <v>0</v>
      </c>
      <c r="K837" s="307" t="s">
        <v>5</v>
      </c>
      <c r="L837" s="224"/>
      <c r="M837" s="311" t="s">
        <v>5</v>
      </c>
      <c r="N837" s="312" t="s">
        <v>42</v>
      </c>
      <c r="O837" s="225"/>
      <c r="P837" s="313">
        <f t="shared" si="31"/>
        <v>0</v>
      </c>
      <c r="Q837" s="313">
        <v>0</v>
      </c>
      <c r="R837" s="313">
        <f t="shared" si="32"/>
        <v>0</v>
      </c>
      <c r="S837" s="313">
        <v>0</v>
      </c>
      <c r="T837" s="314">
        <f t="shared" si="33"/>
        <v>0</v>
      </c>
      <c r="AR837" s="213" t="s">
        <v>372</v>
      </c>
      <c r="AT837" s="213" t="s">
        <v>141</v>
      </c>
      <c r="AU837" s="213" t="s">
        <v>81</v>
      </c>
      <c r="AY837" s="213" t="s">
        <v>138</v>
      </c>
      <c r="BE837" s="315">
        <f t="shared" si="34"/>
        <v>0</v>
      </c>
      <c r="BF837" s="315">
        <f t="shared" si="35"/>
        <v>0</v>
      </c>
      <c r="BG837" s="315">
        <f t="shared" si="36"/>
        <v>0</v>
      </c>
      <c r="BH837" s="315">
        <f t="shared" si="37"/>
        <v>0</v>
      </c>
      <c r="BI837" s="315">
        <f t="shared" si="38"/>
        <v>0</v>
      </c>
      <c r="BJ837" s="213" t="s">
        <v>79</v>
      </c>
      <c r="BK837" s="315">
        <f t="shared" si="39"/>
        <v>0</v>
      </c>
      <c r="BL837" s="213" t="s">
        <v>372</v>
      </c>
      <c r="BM837" s="213" t="s">
        <v>784</v>
      </c>
    </row>
    <row r="838" spans="2:65" s="223" customFormat="1" ht="22.5" customHeight="1">
      <c r="B838" s="224"/>
      <c r="C838" s="354" t="s">
        <v>785</v>
      </c>
      <c r="D838" s="354" t="s">
        <v>373</v>
      </c>
      <c r="E838" s="355" t="s">
        <v>786</v>
      </c>
      <c r="F838" s="356" t="s">
        <v>787</v>
      </c>
      <c r="G838" s="357" t="s">
        <v>281</v>
      </c>
      <c r="H838" s="358">
        <v>17</v>
      </c>
      <c r="I838" s="368">
        <v>0</v>
      </c>
      <c r="J838" s="359">
        <f t="shared" si="30"/>
        <v>0</v>
      </c>
      <c r="K838" s="356" t="s">
        <v>5</v>
      </c>
      <c r="L838" s="360"/>
      <c r="M838" s="361" t="s">
        <v>5</v>
      </c>
      <c r="N838" s="362" t="s">
        <v>42</v>
      </c>
      <c r="O838" s="225"/>
      <c r="P838" s="313">
        <f t="shared" si="31"/>
        <v>0</v>
      </c>
      <c r="Q838" s="313">
        <v>1E-05</v>
      </c>
      <c r="R838" s="313">
        <f t="shared" si="32"/>
        <v>0.00017</v>
      </c>
      <c r="S838" s="313">
        <v>0</v>
      </c>
      <c r="T838" s="314">
        <f t="shared" si="33"/>
        <v>0</v>
      </c>
      <c r="AR838" s="213" t="s">
        <v>473</v>
      </c>
      <c r="AT838" s="213" t="s">
        <v>373</v>
      </c>
      <c r="AU838" s="213" t="s">
        <v>81</v>
      </c>
      <c r="AY838" s="213" t="s">
        <v>138</v>
      </c>
      <c r="BE838" s="315">
        <f t="shared" si="34"/>
        <v>0</v>
      </c>
      <c r="BF838" s="315">
        <f t="shared" si="35"/>
        <v>0</v>
      </c>
      <c r="BG838" s="315">
        <f t="shared" si="36"/>
        <v>0</v>
      </c>
      <c r="BH838" s="315">
        <f t="shared" si="37"/>
        <v>0</v>
      </c>
      <c r="BI838" s="315">
        <f t="shared" si="38"/>
        <v>0</v>
      </c>
      <c r="BJ838" s="213" t="s">
        <v>79</v>
      </c>
      <c r="BK838" s="315">
        <f t="shared" si="39"/>
        <v>0</v>
      </c>
      <c r="BL838" s="213" t="s">
        <v>372</v>
      </c>
      <c r="BM838" s="213" t="s">
        <v>788</v>
      </c>
    </row>
    <row r="839" spans="2:65" s="223" customFormat="1" ht="22.5" customHeight="1">
      <c r="B839" s="224"/>
      <c r="C839" s="354" t="s">
        <v>789</v>
      </c>
      <c r="D839" s="354" t="s">
        <v>373</v>
      </c>
      <c r="E839" s="355" t="s">
        <v>790</v>
      </c>
      <c r="F839" s="356" t="s">
        <v>791</v>
      </c>
      <c r="G839" s="357" t="s">
        <v>281</v>
      </c>
      <c r="H839" s="358">
        <v>25</v>
      </c>
      <c r="I839" s="368">
        <v>0</v>
      </c>
      <c r="J839" s="359">
        <f t="shared" si="30"/>
        <v>0</v>
      </c>
      <c r="K839" s="356" t="s">
        <v>5</v>
      </c>
      <c r="L839" s="360"/>
      <c r="M839" s="361" t="s">
        <v>5</v>
      </c>
      <c r="N839" s="362" t="s">
        <v>42</v>
      </c>
      <c r="O839" s="225"/>
      <c r="P839" s="313">
        <f t="shared" si="31"/>
        <v>0</v>
      </c>
      <c r="Q839" s="313">
        <v>1E-05</v>
      </c>
      <c r="R839" s="313">
        <f t="shared" si="32"/>
        <v>0.00025</v>
      </c>
      <c r="S839" s="313">
        <v>0</v>
      </c>
      <c r="T839" s="314">
        <f t="shared" si="33"/>
        <v>0</v>
      </c>
      <c r="AR839" s="213" t="s">
        <v>473</v>
      </c>
      <c r="AT839" s="213" t="s">
        <v>373</v>
      </c>
      <c r="AU839" s="213" t="s">
        <v>81</v>
      </c>
      <c r="AY839" s="213" t="s">
        <v>138</v>
      </c>
      <c r="BE839" s="315">
        <f t="shared" si="34"/>
        <v>0</v>
      </c>
      <c r="BF839" s="315">
        <f t="shared" si="35"/>
        <v>0</v>
      </c>
      <c r="BG839" s="315">
        <f t="shared" si="36"/>
        <v>0</v>
      </c>
      <c r="BH839" s="315">
        <f t="shared" si="37"/>
        <v>0</v>
      </c>
      <c r="BI839" s="315">
        <f t="shared" si="38"/>
        <v>0</v>
      </c>
      <c r="BJ839" s="213" t="s">
        <v>79</v>
      </c>
      <c r="BK839" s="315">
        <f t="shared" si="39"/>
        <v>0</v>
      </c>
      <c r="BL839" s="213" t="s">
        <v>372</v>
      </c>
      <c r="BM839" s="213" t="s">
        <v>792</v>
      </c>
    </row>
    <row r="840" spans="2:65" s="223" customFormat="1" ht="22.5" customHeight="1">
      <c r="B840" s="224"/>
      <c r="C840" s="354" t="s">
        <v>793</v>
      </c>
      <c r="D840" s="354" t="s">
        <v>373</v>
      </c>
      <c r="E840" s="355" t="s">
        <v>794</v>
      </c>
      <c r="F840" s="356" t="s">
        <v>795</v>
      </c>
      <c r="G840" s="357" t="s">
        <v>281</v>
      </c>
      <c r="H840" s="358">
        <v>18</v>
      </c>
      <c r="I840" s="368">
        <v>0</v>
      </c>
      <c r="J840" s="359">
        <f t="shared" si="30"/>
        <v>0</v>
      </c>
      <c r="K840" s="356" t="s">
        <v>5</v>
      </c>
      <c r="L840" s="360"/>
      <c r="M840" s="361" t="s">
        <v>5</v>
      </c>
      <c r="N840" s="362" t="s">
        <v>42</v>
      </c>
      <c r="O840" s="225"/>
      <c r="P840" s="313">
        <f t="shared" si="31"/>
        <v>0</v>
      </c>
      <c r="Q840" s="313">
        <v>1E-05</v>
      </c>
      <c r="R840" s="313">
        <f t="shared" si="32"/>
        <v>0.00018</v>
      </c>
      <c r="S840" s="313">
        <v>0</v>
      </c>
      <c r="T840" s="314">
        <f t="shared" si="33"/>
        <v>0</v>
      </c>
      <c r="AR840" s="213" t="s">
        <v>473</v>
      </c>
      <c r="AT840" s="213" t="s">
        <v>373</v>
      </c>
      <c r="AU840" s="213" t="s">
        <v>81</v>
      </c>
      <c r="AY840" s="213" t="s">
        <v>138</v>
      </c>
      <c r="BE840" s="315">
        <f t="shared" si="34"/>
        <v>0</v>
      </c>
      <c r="BF840" s="315">
        <f t="shared" si="35"/>
        <v>0</v>
      </c>
      <c r="BG840" s="315">
        <f t="shared" si="36"/>
        <v>0</v>
      </c>
      <c r="BH840" s="315">
        <f t="shared" si="37"/>
        <v>0</v>
      </c>
      <c r="BI840" s="315">
        <f t="shared" si="38"/>
        <v>0</v>
      </c>
      <c r="BJ840" s="213" t="s">
        <v>79</v>
      </c>
      <c r="BK840" s="315">
        <f t="shared" si="39"/>
        <v>0</v>
      </c>
      <c r="BL840" s="213" t="s">
        <v>372</v>
      </c>
      <c r="BM840" s="213" t="s">
        <v>796</v>
      </c>
    </row>
    <row r="841" spans="2:65" s="223" customFormat="1" ht="31.5" customHeight="1">
      <c r="B841" s="224"/>
      <c r="C841" s="305" t="s">
        <v>797</v>
      </c>
      <c r="D841" s="305" t="s">
        <v>141</v>
      </c>
      <c r="E841" s="306" t="s">
        <v>798</v>
      </c>
      <c r="F841" s="307" t="s">
        <v>799</v>
      </c>
      <c r="G841" s="308" t="s">
        <v>281</v>
      </c>
      <c r="H841" s="309">
        <v>1</v>
      </c>
      <c r="I841" s="367">
        <v>0</v>
      </c>
      <c r="J841" s="310">
        <f t="shared" si="30"/>
        <v>0</v>
      </c>
      <c r="K841" s="307" t="s">
        <v>145</v>
      </c>
      <c r="L841" s="224"/>
      <c r="M841" s="311" t="s">
        <v>5</v>
      </c>
      <c r="N841" s="312" t="s">
        <v>42</v>
      </c>
      <c r="O841" s="225"/>
      <c r="P841" s="313">
        <f t="shared" si="31"/>
        <v>0</v>
      </c>
      <c r="Q841" s="313">
        <v>0</v>
      </c>
      <c r="R841" s="313">
        <f t="shared" si="32"/>
        <v>0</v>
      </c>
      <c r="S841" s="313">
        <v>0</v>
      </c>
      <c r="T841" s="314">
        <f t="shared" si="33"/>
        <v>0</v>
      </c>
      <c r="AR841" s="213" t="s">
        <v>372</v>
      </c>
      <c r="AT841" s="213" t="s">
        <v>141</v>
      </c>
      <c r="AU841" s="213" t="s">
        <v>81</v>
      </c>
      <c r="AY841" s="213" t="s">
        <v>138</v>
      </c>
      <c r="BE841" s="315">
        <f t="shared" si="34"/>
        <v>0</v>
      </c>
      <c r="BF841" s="315">
        <f t="shared" si="35"/>
        <v>0</v>
      </c>
      <c r="BG841" s="315">
        <f t="shared" si="36"/>
        <v>0</v>
      </c>
      <c r="BH841" s="315">
        <f t="shared" si="37"/>
        <v>0</v>
      </c>
      <c r="BI841" s="315">
        <f t="shared" si="38"/>
        <v>0</v>
      </c>
      <c r="BJ841" s="213" t="s">
        <v>79</v>
      </c>
      <c r="BK841" s="315">
        <f t="shared" si="39"/>
        <v>0</v>
      </c>
      <c r="BL841" s="213" t="s">
        <v>372</v>
      </c>
      <c r="BM841" s="213" t="s">
        <v>800</v>
      </c>
    </row>
    <row r="842" spans="2:65" s="223" customFormat="1" ht="31.5" customHeight="1">
      <c r="B842" s="224"/>
      <c r="C842" s="354" t="s">
        <v>801</v>
      </c>
      <c r="D842" s="354" t="s">
        <v>373</v>
      </c>
      <c r="E842" s="355" t="s">
        <v>802</v>
      </c>
      <c r="F842" s="356" t="s">
        <v>803</v>
      </c>
      <c r="G842" s="357" t="s">
        <v>281</v>
      </c>
      <c r="H842" s="358">
        <v>1</v>
      </c>
      <c r="I842" s="368">
        <v>0</v>
      </c>
      <c r="J842" s="359">
        <f t="shared" si="30"/>
        <v>0</v>
      </c>
      <c r="K842" s="356" t="s">
        <v>5</v>
      </c>
      <c r="L842" s="360"/>
      <c r="M842" s="361" t="s">
        <v>5</v>
      </c>
      <c r="N842" s="362" t="s">
        <v>42</v>
      </c>
      <c r="O842" s="225"/>
      <c r="P842" s="313">
        <f t="shared" si="31"/>
        <v>0</v>
      </c>
      <c r="Q842" s="313">
        <v>0.00013</v>
      </c>
      <c r="R842" s="313">
        <f t="shared" si="32"/>
        <v>0.00013</v>
      </c>
      <c r="S842" s="313">
        <v>0</v>
      </c>
      <c r="T842" s="314">
        <f t="shared" si="33"/>
        <v>0</v>
      </c>
      <c r="AR842" s="213" t="s">
        <v>473</v>
      </c>
      <c r="AT842" s="213" t="s">
        <v>373</v>
      </c>
      <c r="AU842" s="213" t="s">
        <v>81</v>
      </c>
      <c r="AY842" s="213" t="s">
        <v>138</v>
      </c>
      <c r="BE842" s="315">
        <f t="shared" si="34"/>
        <v>0</v>
      </c>
      <c r="BF842" s="315">
        <f t="shared" si="35"/>
        <v>0</v>
      </c>
      <c r="BG842" s="315">
        <f t="shared" si="36"/>
        <v>0</v>
      </c>
      <c r="BH842" s="315">
        <f t="shared" si="37"/>
        <v>0</v>
      </c>
      <c r="BI842" s="315">
        <f t="shared" si="38"/>
        <v>0</v>
      </c>
      <c r="BJ842" s="213" t="s">
        <v>79</v>
      </c>
      <c r="BK842" s="315">
        <f t="shared" si="39"/>
        <v>0</v>
      </c>
      <c r="BL842" s="213" t="s">
        <v>372</v>
      </c>
      <c r="BM842" s="213" t="s">
        <v>804</v>
      </c>
    </row>
    <row r="843" spans="2:65" s="223" customFormat="1" ht="31.5" customHeight="1">
      <c r="B843" s="224"/>
      <c r="C843" s="305" t="s">
        <v>805</v>
      </c>
      <c r="D843" s="305" t="s">
        <v>141</v>
      </c>
      <c r="E843" s="306" t="s">
        <v>806</v>
      </c>
      <c r="F843" s="307" t="s">
        <v>807</v>
      </c>
      <c r="G843" s="308" t="s">
        <v>281</v>
      </c>
      <c r="H843" s="309">
        <v>55</v>
      </c>
      <c r="I843" s="367">
        <v>0</v>
      </c>
      <c r="J843" s="310">
        <f t="shared" si="30"/>
        <v>0</v>
      </c>
      <c r="K843" s="307" t="s">
        <v>145</v>
      </c>
      <c r="L843" s="224"/>
      <c r="M843" s="311" t="s">
        <v>5</v>
      </c>
      <c r="N843" s="312" t="s">
        <v>42</v>
      </c>
      <c r="O843" s="225"/>
      <c r="P843" s="313">
        <f t="shared" si="31"/>
        <v>0</v>
      </c>
      <c r="Q843" s="313">
        <v>0</v>
      </c>
      <c r="R843" s="313">
        <f t="shared" si="32"/>
        <v>0</v>
      </c>
      <c r="S843" s="313">
        <v>0</v>
      </c>
      <c r="T843" s="314">
        <f t="shared" si="33"/>
        <v>0</v>
      </c>
      <c r="AR843" s="213" t="s">
        <v>372</v>
      </c>
      <c r="AT843" s="213" t="s">
        <v>141</v>
      </c>
      <c r="AU843" s="213" t="s">
        <v>81</v>
      </c>
      <c r="AY843" s="213" t="s">
        <v>138</v>
      </c>
      <c r="BE843" s="315">
        <f t="shared" si="34"/>
        <v>0</v>
      </c>
      <c r="BF843" s="315">
        <f t="shared" si="35"/>
        <v>0</v>
      </c>
      <c r="BG843" s="315">
        <f t="shared" si="36"/>
        <v>0</v>
      </c>
      <c r="BH843" s="315">
        <f t="shared" si="37"/>
        <v>0</v>
      </c>
      <c r="BI843" s="315">
        <f t="shared" si="38"/>
        <v>0</v>
      </c>
      <c r="BJ843" s="213" t="s">
        <v>79</v>
      </c>
      <c r="BK843" s="315">
        <f t="shared" si="39"/>
        <v>0</v>
      </c>
      <c r="BL843" s="213" t="s">
        <v>372</v>
      </c>
      <c r="BM843" s="213" t="s">
        <v>808</v>
      </c>
    </row>
    <row r="844" spans="2:65" s="223" customFormat="1" ht="31.5" customHeight="1">
      <c r="B844" s="224"/>
      <c r="C844" s="354" t="s">
        <v>809</v>
      </c>
      <c r="D844" s="354" t="s">
        <v>373</v>
      </c>
      <c r="E844" s="355" t="s">
        <v>810</v>
      </c>
      <c r="F844" s="356" t="s">
        <v>811</v>
      </c>
      <c r="G844" s="357" t="s">
        <v>281</v>
      </c>
      <c r="H844" s="358">
        <v>55</v>
      </c>
      <c r="I844" s="368">
        <v>0</v>
      </c>
      <c r="J844" s="359">
        <f t="shared" si="30"/>
        <v>0</v>
      </c>
      <c r="K844" s="356" t="s">
        <v>145</v>
      </c>
      <c r="L844" s="360"/>
      <c r="M844" s="361" t="s">
        <v>5</v>
      </c>
      <c r="N844" s="362" t="s">
        <v>42</v>
      </c>
      <c r="O844" s="225"/>
      <c r="P844" s="313">
        <f t="shared" si="31"/>
        <v>0</v>
      </c>
      <c r="Q844" s="313">
        <v>9E-05</v>
      </c>
      <c r="R844" s="313">
        <f t="shared" si="32"/>
        <v>0.00495</v>
      </c>
      <c r="S844" s="313">
        <v>0</v>
      </c>
      <c r="T844" s="314">
        <f t="shared" si="33"/>
        <v>0</v>
      </c>
      <c r="AR844" s="213" t="s">
        <v>473</v>
      </c>
      <c r="AT844" s="213" t="s">
        <v>373</v>
      </c>
      <c r="AU844" s="213" t="s">
        <v>81</v>
      </c>
      <c r="AY844" s="213" t="s">
        <v>138</v>
      </c>
      <c r="BE844" s="315">
        <f t="shared" si="34"/>
        <v>0</v>
      </c>
      <c r="BF844" s="315">
        <f t="shared" si="35"/>
        <v>0</v>
      </c>
      <c r="BG844" s="315">
        <f t="shared" si="36"/>
        <v>0</v>
      </c>
      <c r="BH844" s="315">
        <f t="shared" si="37"/>
        <v>0</v>
      </c>
      <c r="BI844" s="315">
        <f t="shared" si="38"/>
        <v>0</v>
      </c>
      <c r="BJ844" s="213" t="s">
        <v>79</v>
      </c>
      <c r="BK844" s="315">
        <f t="shared" si="39"/>
        <v>0</v>
      </c>
      <c r="BL844" s="213" t="s">
        <v>372</v>
      </c>
      <c r="BM844" s="213" t="s">
        <v>812</v>
      </c>
    </row>
    <row r="845" spans="2:65" s="223" customFormat="1" ht="44.25" customHeight="1">
      <c r="B845" s="224"/>
      <c r="C845" s="305" t="s">
        <v>813</v>
      </c>
      <c r="D845" s="305" t="s">
        <v>141</v>
      </c>
      <c r="E845" s="306" t="s">
        <v>814</v>
      </c>
      <c r="F845" s="307" t="s">
        <v>815</v>
      </c>
      <c r="G845" s="308" t="s">
        <v>281</v>
      </c>
      <c r="H845" s="309">
        <v>58</v>
      </c>
      <c r="I845" s="367">
        <v>0</v>
      </c>
      <c r="J845" s="310">
        <f t="shared" si="30"/>
        <v>0</v>
      </c>
      <c r="K845" s="307" t="s">
        <v>145</v>
      </c>
      <c r="L845" s="224"/>
      <c r="M845" s="311" t="s">
        <v>5</v>
      </c>
      <c r="N845" s="312" t="s">
        <v>42</v>
      </c>
      <c r="O845" s="225"/>
      <c r="P845" s="313">
        <f t="shared" si="31"/>
        <v>0</v>
      </c>
      <c r="Q845" s="313">
        <v>0</v>
      </c>
      <c r="R845" s="313">
        <f t="shared" si="32"/>
        <v>0</v>
      </c>
      <c r="S845" s="313">
        <v>0</v>
      </c>
      <c r="T845" s="314">
        <f t="shared" si="33"/>
        <v>0</v>
      </c>
      <c r="AR845" s="213" t="s">
        <v>372</v>
      </c>
      <c r="AT845" s="213" t="s">
        <v>141</v>
      </c>
      <c r="AU845" s="213" t="s">
        <v>81</v>
      </c>
      <c r="AY845" s="213" t="s">
        <v>138</v>
      </c>
      <c r="BE845" s="315">
        <f t="shared" si="34"/>
        <v>0</v>
      </c>
      <c r="BF845" s="315">
        <f t="shared" si="35"/>
        <v>0</v>
      </c>
      <c r="BG845" s="315">
        <f t="shared" si="36"/>
        <v>0</v>
      </c>
      <c r="BH845" s="315">
        <f t="shared" si="37"/>
        <v>0</v>
      </c>
      <c r="BI845" s="315">
        <f t="shared" si="38"/>
        <v>0</v>
      </c>
      <c r="BJ845" s="213" t="s">
        <v>79</v>
      </c>
      <c r="BK845" s="315">
        <f t="shared" si="39"/>
        <v>0</v>
      </c>
      <c r="BL845" s="213" t="s">
        <v>372</v>
      </c>
      <c r="BM845" s="213" t="s">
        <v>816</v>
      </c>
    </row>
    <row r="846" spans="2:65" s="223" customFormat="1" ht="22.5" customHeight="1">
      <c r="B846" s="224"/>
      <c r="C846" s="354" t="s">
        <v>817</v>
      </c>
      <c r="D846" s="354" t="s">
        <v>373</v>
      </c>
      <c r="E846" s="355" t="s">
        <v>818</v>
      </c>
      <c r="F846" s="356" t="s">
        <v>819</v>
      </c>
      <c r="G846" s="357" t="s">
        <v>281</v>
      </c>
      <c r="H846" s="358">
        <v>58</v>
      </c>
      <c r="I846" s="368">
        <v>0</v>
      </c>
      <c r="J846" s="359">
        <f t="shared" si="30"/>
        <v>0</v>
      </c>
      <c r="K846" s="356" t="s">
        <v>5</v>
      </c>
      <c r="L846" s="360"/>
      <c r="M846" s="361" t="s">
        <v>5</v>
      </c>
      <c r="N846" s="362" t="s">
        <v>42</v>
      </c>
      <c r="O846" s="225"/>
      <c r="P846" s="313">
        <f t="shared" si="31"/>
        <v>0</v>
      </c>
      <c r="Q846" s="313">
        <v>0.00033</v>
      </c>
      <c r="R846" s="313">
        <f t="shared" si="32"/>
        <v>0.01914</v>
      </c>
      <c r="S846" s="313">
        <v>0</v>
      </c>
      <c r="T846" s="314">
        <f t="shared" si="33"/>
        <v>0</v>
      </c>
      <c r="AR846" s="213" t="s">
        <v>473</v>
      </c>
      <c r="AT846" s="213" t="s">
        <v>373</v>
      </c>
      <c r="AU846" s="213" t="s">
        <v>81</v>
      </c>
      <c r="AY846" s="213" t="s">
        <v>138</v>
      </c>
      <c r="BE846" s="315">
        <f t="shared" si="34"/>
        <v>0</v>
      </c>
      <c r="BF846" s="315">
        <f t="shared" si="35"/>
        <v>0</v>
      </c>
      <c r="BG846" s="315">
        <f t="shared" si="36"/>
        <v>0</v>
      </c>
      <c r="BH846" s="315">
        <f t="shared" si="37"/>
        <v>0</v>
      </c>
      <c r="BI846" s="315">
        <f t="shared" si="38"/>
        <v>0</v>
      </c>
      <c r="BJ846" s="213" t="s">
        <v>79</v>
      </c>
      <c r="BK846" s="315">
        <f t="shared" si="39"/>
        <v>0</v>
      </c>
      <c r="BL846" s="213" t="s">
        <v>372</v>
      </c>
      <c r="BM846" s="213" t="s">
        <v>820</v>
      </c>
    </row>
    <row r="847" spans="2:65" s="223" customFormat="1" ht="22.5" customHeight="1">
      <c r="B847" s="224"/>
      <c r="C847" s="354" t="s">
        <v>821</v>
      </c>
      <c r="D847" s="354" t="s">
        <v>373</v>
      </c>
      <c r="E847" s="355" t="s">
        <v>822</v>
      </c>
      <c r="F847" s="356" t="s">
        <v>823</v>
      </c>
      <c r="G847" s="357" t="s">
        <v>281</v>
      </c>
      <c r="H847" s="358">
        <v>58</v>
      </c>
      <c r="I847" s="368">
        <v>0</v>
      </c>
      <c r="J847" s="359">
        <f t="shared" si="30"/>
        <v>0</v>
      </c>
      <c r="K847" s="356" t="s">
        <v>5</v>
      </c>
      <c r="L847" s="360"/>
      <c r="M847" s="361" t="s">
        <v>5</v>
      </c>
      <c r="N847" s="362" t="s">
        <v>42</v>
      </c>
      <c r="O847" s="225"/>
      <c r="P847" s="313">
        <f t="shared" si="31"/>
        <v>0</v>
      </c>
      <c r="Q847" s="313">
        <v>0.00033</v>
      </c>
      <c r="R847" s="313">
        <f t="shared" si="32"/>
        <v>0.01914</v>
      </c>
      <c r="S847" s="313">
        <v>0</v>
      </c>
      <c r="T847" s="314">
        <f t="shared" si="33"/>
        <v>0</v>
      </c>
      <c r="AR847" s="213" t="s">
        <v>473</v>
      </c>
      <c r="AT847" s="213" t="s">
        <v>373</v>
      </c>
      <c r="AU847" s="213" t="s">
        <v>81</v>
      </c>
      <c r="AY847" s="213" t="s">
        <v>138</v>
      </c>
      <c r="BE847" s="315">
        <f t="shared" si="34"/>
        <v>0</v>
      </c>
      <c r="BF847" s="315">
        <f t="shared" si="35"/>
        <v>0</v>
      </c>
      <c r="BG847" s="315">
        <f t="shared" si="36"/>
        <v>0</v>
      </c>
      <c r="BH847" s="315">
        <f t="shared" si="37"/>
        <v>0</v>
      </c>
      <c r="BI847" s="315">
        <f t="shared" si="38"/>
        <v>0</v>
      </c>
      <c r="BJ847" s="213" t="s">
        <v>79</v>
      </c>
      <c r="BK847" s="315">
        <f t="shared" si="39"/>
        <v>0</v>
      </c>
      <c r="BL847" s="213" t="s">
        <v>372</v>
      </c>
      <c r="BM847" s="213" t="s">
        <v>824</v>
      </c>
    </row>
    <row r="848" spans="2:65" s="223" customFormat="1" ht="31.5" customHeight="1">
      <c r="B848" s="224"/>
      <c r="C848" s="305" t="s">
        <v>825</v>
      </c>
      <c r="D848" s="305" t="s">
        <v>141</v>
      </c>
      <c r="E848" s="306" t="s">
        <v>826</v>
      </c>
      <c r="F848" s="307" t="s">
        <v>827</v>
      </c>
      <c r="G848" s="308" t="s">
        <v>281</v>
      </c>
      <c r="H848" s="309">
        <v>90</v>
      </c>
      <c r="I848" s="367">
        <v>0</v>
      </c>
      <c r="J848" s="310">
        <f t="shared" si="30"/>
        <v>0</v>
      </c>
      <c r="K848" s="307" t="s">
        <v>145</v>
      </c>
      <c r="L848" s="224"/>
      <c r="M848" s="311" t="s">
        <v>5</v>
      </c>
      <c r="N848" s="312" t="s">
        <v>42</v>
      </c>
      <c r="O848" s="225"/>
      <c r="P848" s="313">
        <f t="shared" si="31"/>
        <v>0</v>
      </c>
      <c r="Q848" s="313">
        <v>0</v>
      </c>
      <c r="R848" s="313">
        <f t="shared" si="32"/>
        <v>0</v>
      </c>
      <c r="S848" s="313">
        <v>0</v>
      </c>
      <c r="T848" s="314">
        <f t="shared" si="33"/>
        <v>0</v>
      </c>
      <c r="AR848" s="213" t="s">
        <v>372</v>
      </c>
      <c r="AT848" s="213" t="s">
        <v>141</v>
      </c>
      <c r="AU848" s="213" t="s">
        <v>81</v>
      </c>
      <c r="AY848" s="213" t="s">
        <v>138</v>
      </c>
      <c r="BE848" s="315">
        <f t="shared" si="34"/>
        <v>0</v>
      </c>
      <c r="BF848" s="315">
        <f t="shared" si="35"/>
        <v>0</v>
      </c>
      <c r="BG848" s="315">
        <f t="shared" si="36"/>
        <v>0</v>
      </c>
      <c r="BH848" s="315">
        <f t="shared" si="37"/>
        <v>0</v>
      </c>
      <c r="BI848" s="315">
        <f t="shared" si="38"/>
        <v>0</v>
      </c>
      <c r="BJ848" s="213" t="s">
        <v>79</v>
      </c>
      <c r="BK848" s="315">
        <f t="shared" si="39"/>
        <v>0</v>
      </c>
      <c r="BL848" s="213" t="s">
        <v>372</v>
      </c>
      <c r="BM848" s="213" t="s">
        <v>828</v>
      </c>
    </row>
    <row r="849" spans="2:65" s="223" customFormat="1" ht="31.5" customHeight="1">
      <c r="B849" s="224"/>
      <c r="C849" s="354" t="s">
        <v>829</v>
      </c>
      <c r="D849" s="354" t="s">
        <v>373</v>
      </c>
      <c r="E849" s="355" t="s">
        <v>830</v>
      </c>
      <c r="F849" s="356" t="s">
        <v>831</v>
      </c>
      <c r="G849" s="357" t="s">
        <v>281</v>
      </c>
      <c r="H849" s="358">
        <v>90</v>
      </c>
      <c r="I849" s="368">
        <v>0</v>
      </c>
      <c r="J849" s="359">
        <f t="shared" si="30"/>
        <v>0</v>
      </c>
      <c r="K849" s="356" t="s">
        <v>5</v>
      </c>
      <c r="L849" s="360"/>
      <c r="M849" s="361" t="s">
        <v>5</v>
      </c>
      <c r="N849" s="362" t="s">
        <v>42</v>
      </c>
      <c r="O849" s="225"/>
      <c r="P849" s="313">
        <f t="shared" si="31"/>
        <v>0</v>
      </c>
      <c r="Q849" s="313">
        <v>3E-05</v>
      </c>
      <c r="R849" s="313">
        <f t="shared" si="32"/>
        <v>0.0027</v>
      </c>
      <c r="S849" s="313">
        <v>0</v>
      </c>
      <c r="T849" s="314">
        <f t="shared" si="33"/>
        <v>0</v>
      </c>
      <c r="AR849" s="213" t="s">
        <v>473</v>
      </c>
      <c r="AT849" s="213" t="s">
        <v>373</v>
      </c>
      <c r="AU849" s="213" t="s">
        <v>81</v>
      </c>
      <c r="AY849" s="213" t="s">
        <v>138</v>
      </c>
      <c r="BE849" s="315">
        <f t="shared" si="34"/>
        <v>0</v>
      </c>
      <c r="BF849" s="315">
        <f t="shared" si="35"/>
        <v>0</v>
      </c>
      <c r="BG849" s="315">
        <f t="shared" si="36"/>
        <v>0</v>
      </c>
      <c r="BH849" s="315">
        <f t="shared" si="37"/>
        <v>0</v>
      </c>
      <c r="BI849" s="315">
        <f t="shared" si="38"/>
        <v>0</v>
      </c>
      <c r="BJ849" s="213" t="s">
        <v>79</v>
      </c>
      <c r="BK849" s="315">
        <f t="shared" si="39"/>
        <v>0</v>
      </c>
      <c r="BL849" s="213" t="s">
        <v>372</v>
      </c>
      <c r="BM849" s="213" t="s">
        <v>832</v>
      </c>
    </row>
    <row r="850" spans="2:65" s="223" customFormat="1" ht="22.5" customHeight="1">
      <c r="B850" s="224"/>
      <c r="C850" s="305" t="s">
        <v>833</v>
      </c>
      <c r="D850" s="305" t="s">
        <v>141</v>
      </c>
      <c r="E850" s="306" t="s">
        <v>834</v>
      </c>
      <c r="F850" s="307" t="s">
        <v>835</v>
      </c>
      <c r="G850" s="308" t="s">
        <v>281</v>
      </c>
      <c r="H850" s="309">
        <v>32</v>
      </c>
      <c r="I850" s="367">
        <v>0</v>
      </c>
      <c r="J850" s="310">
        <f t="shared" si="30"/>
        <v>0</v>
      </c>
      <c r="K850" s="307" t="s">
        <v>145</v>
      </c>
      <c r="L850" s="224"/>
      <c r="M850" s="311" t="s">
        <v>5</v>
      </c>
      <c r="N850" s="312" t="s">
        <v>42</v>
      </c>
      <c r="O850" s="225"/>
      <c r="P850" s="313">
        <f t="shared" si="31"/>
        <v>0</v>
      </c>
      <c r="Q850" s="313">
        <v>0</v>
      </c>
      <c r="R850" s="313">
        <f t="shared" si="32"/>
        <v>0</v>
      </c>
      <c r="S850" s="313">
        <v>0</v>
      </c>
      <c r="T850" s="314">
        <f t="shared" si="33"/>
        <v>0</v>
      </c>
      <c r="AR850" s="213" t="s">
        <v>372</v>
      </c>
      <c r="AT850" s="213" t="s">
        <v>141</v>
      </c>
      <c r="AU850" s="213" t="s">
        <v>81</v>
      </c>
      <c r="AY850" s="213" t="s">
        <v>138</v>
      </c>
      <c r="BE850" s="315">
        <f t="shared" si="34"/>
        <v>0</v>
      </c>
      <c r="BF850" s="315">
        <f t="shared" si="35"/>
        <v>0</v>
      </c>
      <c r="BG850" s="315">
        <f t="shared" si="36"/>
        <v>0</v>
      </c>
      <c r="BH850" s="315">
        <f t="shared" si="37"/>
        <v>0</v>
      </c>
      <c r="BI850" s="315">
        <f t="shared" si="38"/>
        <v>0</v>
      </c>
      <c r="BJ850" s="213" t="s">
        <v>79</v>
      </c>
      <c r="BK850" s="315">
        <f t="shared" si="39"/>
        <v>0</v>
      </c>
      <c r="BL850" s="213" t="s">
        <v>372</v>
      </c>
      <c r="BM850" s="213" t="s">
        <v>836</v>
      </c>
    </row>
    <row r="851" spans="2:65" s="223" customFormat="1" ht="22.5" customHeight="1">
      <c r="B851" s="224"/>
      <c r="C851" s="354" t="s">
        <v>837</v>
      </c>
      <c r="D851" s="354" t="s">
        <v>373</v>
      </c>
      <c r="E851" s="355" t="s">
        <v>838</v>
      </c>
      <c r="F851" s="356" t="s">
        <v>839</v>
      </c>
      <c r="G851" s="357" t="s">
        <v>281</v>
      </c>
      <c r="H851" s="358">
        <v>32</v>
      </c>
      <c r="I851" s="368">
        <v>0</v>
      </c>
      <c r="J851" s="359">
        <f t="shared" si="30"/>
        <v>0</v>
      </c>
      <c r="K851" s="356" t="s">
        <v>5</v>
      </c>
      <c r="L851" s="360"/>
      <c r="M851" s="361" t="s">
        <v>5</v>
      </c>
      <c r="N851" s="362" t="s">
        <v>42</v>
      </c>
      <c r="O851" s="225"/>
      <c r="P851" s="313">
        <f t="shared" si="31"/>
        <v>0</v>
      </c>
      <c r="Q851" s="313">
        <v>0.0004</v>
      </c>
      <c r="R851" s="313">
        <f t="shared" si="32"/>
        <v>0.0128</v>
      </c>
      <c r="S851" s="313">
        <v>0</v>
      </c>
      <c r="T851" s="314">
        <f t="shared" si="33"/>
        <v>0</v>
      </c>
      <c r="AR851" s="213" t="s">
        <v>473</v>
      </c>
      <c r="AT851" s="213" t="s">
        <v>373</v>
      </c>
      <c r="AU851" s="213" t="s">
        <v>81</v>
      </c>
      <c r="AY851" s="213" t="s">
        <v>138</v>
      </c>
      <c r="BE851" s="315">
        <f t="shared" si="34"/>
        <v>0</v>
      </c>
      <c r="BF851" s="315">
        <f t="shared" si="35"/>
        <v>0</v>
      </c>
      <c r="BG851" s="315">
        <f t="shared" si="36"/>
        <v>0</v>
      </c>
      <c r="BH851" s="315">
        <f t="shared" si="37"/>
        <v>0</v>
      </c>
      <c r="BI851" s="315">
        <f t="shared" si="38"/>
        <v>0</v>
      </c>
      <c r="BJ851" s="213" t="s">
        <v>79</v>
      </c>
      <c r="BK851" s="315">
        <f t="shared" si="39"/>
        <v>0</v>
      </c>
      <c r="BL851" s="213" t="s">
        <v>372</v>
      </c>
      <c r="BM851" s="213" t="s">
        <v>840</v>
      </c>
    </row>
    <row r="852" spans="2:65" s="223" customFormat="1" ht="31.5" customHeight="1">
      <c r="B852" s="224"/>
      <c r="C852" s="305" t="s">
        <v>841</v>
      </c>
      <c r="D852" s="305" t="s">
        <v>141</v>
      </c>
      <c r="E852" s="306" t="s">
        <v>842</v>
      </c>
      <c r="F852" s="307" t="s">
        <v>843</v>
      </c>
      <c r="G852" s="308" t="s">
        <v>338</v>
      </c>
      <c r="H852" s="309">
        <v>80</v>
      </c>
      <c r="I852" s="367">
        <v>0</v>
      </c>
      <c r="J852" s="310">
        <f t="shared" si="30"/>
        <v>0</v>
      </c>
      <c r="K852" s="307" t="s">
        <v>145</v>
      </c>
      <c r="L852" s="224"/>
      <c r="M852" s="311" t="s">
        <v>5</v>
      </c>
      <c r="N852" s="312" t="s">
        <v>42</v>
      </c>
      <c r="O852" s="225"/>
      <c r="P852" s="313">
        <f t="shared" si="31"/>
        <v>0</v>
      </c>
      <c r="Q852" s="313">
        <v>0</v>
      </c>
      <c r="R852" s="313">
        <f t="shared" si="32"/>
        <v>0</v>
      </c>
      <c r="S852" s="313">
        <v>0</v>
      </c>
      <c r="T852" s="314">
        <f t="shared" si="33"/>
        <v>0</v>
      </c>
      <c r="AR852" s="213" t="s">
        <v>372</v>
      </c>
      <c r="AT852" s="213" t="s">
        <v>141</v>
      </c>
      <c r="AU852" s="213" t="s">
        <v>81</v>
      </c>
      <c r="AY852" s="213" t="s">
        <v>138</v>
      </c>
      <c r="BE852" s="315">
        <f t="shared" si="34"/>
        <v>0</v>
      </c>
      <c r="BF852" s="315">
        <f t="shared" si="35"/>
        <v>0</v>
      </c>
      <c r="BG852" s="315">
        <f t="shared" si="36"/>
        <v>0</v>
      </c>
      <c r="BH852" s="315">
        <f t="shared" si="37"/>
        <v>0</v>
      </c>
      <c r="BI852" s="315">
        <f t="shared" si="38"/>
        <v>0</v>
      </c>
      <c r="BJ852" s="213" t="s">
        <v>79</v>
      </c>
      <c r="BK852" s="315">
        <f t="shared" si="39"/>
        <v>0</v>
      </c>
      <c r="BL852" s="213" t="s">
        <v>372</v>
      </c>
      <c r="BM852" s="213" t="s">
        <v>844</v>
      </c>
    </row>
    <row r="853" spans="2:65" s="223" customFormat="1" ht="22.5" customHeight="1">
      <c r="B853" s="224"/>
      <c r="C853" s="354" t="s">
        <v>845</v>
      </c>
      <c r="D853" s="354" t="s">
        <v>373</v>
      </c>
      <c r="E853" s="355" t="s">
        <v>846</v>
      </c>
      <c r="F853" s="356" t="s">
        <v>847</v>
      </c>
      <c r="G853" s="357" t="s">
        <v>338</v>
      </c>
      <c r="H853" s="358">
        <v>80</v>
      </c>
      <c r="I853" s="368">
        <v>0</v>
      </c>
      <c r="J853" s="359">
        <f t="shared" si="30"/>
        <v>0</v>
      </c>
      <c r="K853" s="356" t="s">
        <v>145</v>
      </c>
      <c r="L853" s="360"/>
      <c r="M853" s="361" t="s">
        <v>5</v>
      </c>
      <c r="N853" s="362" t="s">
        <v>42</v>
      </c>
      <c r="O853" s="225"/>
      <c r="P853" s="313">
        <f t="shared" si="31"/>
        <v>0</v>
      </c>
      <c r="Q853" s="313">
        <v>5E-05</v>
      </c>
      <c r="R853" s="313">
        <f t="shared" si="32"/>
        <v>0.004</v>
      </c>
      <c r="S853" s="313">
        <v>0</v>
      </c>
      <c r="T853" s="314">
        <f t="shared" si="33"/>
        <v>0</v>
      </c>
      <c r="AR853" s="213" t="s">
        <v>473</v>
      </c>
      <c r="AT853" s="213" t="s">
        <v>373</v>
      </c>
      <c r="AU853" s="213" t="s">
        <v>81</v>
      </c>
      <c r="AY853" s="213" t="s">
        <v>138</v>
      </c>
      <c r="BE853" s="315">
        <f t="shared" si="34"/>
        <v>0</v>
      </c>
      <c r="BF853" s="315">
        <f t="shared" si="35"/>
        <v>0</v>
      </c>
      <c r="BG853" s="315">
        <f t="shared" si="36"/>
        <v>0</v>
      </c>
      <c r="BH853" s="315">
        <f t="shared" si="37"/>
        <v>0</v>
      </c>
      <c r="BI853" s="315">
        <f t="shared" si="38"/>
        <v>0</v>
      </c>
      <c r="BJ853" s="213" t="s">
        <v>79</v>
      </c>
      <c r="BK853" s="315">
        <f t="shared" si="39"/>
        <v>0</v>
      </c>
      <c r="BL853" s="213" t="s">
        <v>372</v>
      </c>
      <c r="BM853" s="213" t="s">
        <v>848</v>
      </c>
    </row>
    <row r="854" spans="2:65" s="223" customFormat="1" ht="31.5" customHeight="1">
      <c r="B854" s="224"/>
      <c r="C854" s="305" t="s">
        <v>849</v>
      </c>
      <c r="D854" s="305" t="s">
        <v>141</v>
      </c>
      <c r="E854" s="306" t="s">
        <v>850</v>
      </c>
      <c r="F854" s="307" t="s">
        <v>851</v>
      </c>
      <c r="G854" s="308" t="s">
        <v>338</v>
      </c>
      <c r="H854" s="309">
        <v>100</v>
      </c>
      <c r="I854" s="367">
        <v>0</v>
      </c>
      <c r="J854" s="310">
        <f t="shared" si="30"/>
        <v>0</v>
      </c>
      <c r="K854" s="307" t="s">
        <v>145</v>
      </c>
      <c r="L854" s="224"/>
      <c r="M854" s="311" t="s">
        <v>5</v>
      </c>
      <c r="N854" s="312" t="s">
        <v>42</v>
      </c>
      <c r="O854" s="225"/>
      <c r="P854" s="313">
        <f t="shared" si="31"/>
        <v>0</v>
      </c>
      <c r="Q854" s="313">
        <v>0</v>
      </c>
      <c r="R854" s="313">
        <f t="shared" si="32"/>
        <v>0</v>
      </c>
      <c r="S854" s="313">
        <v>0</v>
      </c>
      <c r="T854" s="314">
        <f t="shared" si="33"/>
        <v>0</v>
      </c>
      <c r="AR854" s="213" t="s">
        <v>372</v>
      </c>
      <c r="AT854" s="213" t="s">
        <v>141</v>
      </c>
      <c r="AU854" s="213" t="s">
        <v>81</v>
      </c>
      <c r="AY854" s="213" t="s">
        <v>138</v>
      </c>
      <c r="BE854" s="315">
        <f t="shared" si="34"/>
        <v>0</v>
      </c>
      <c r="BF854" s="315">
        <f t="shared" si="35"/>
        <v>0</v>
      </c>
      <c r="BG854" s="315">
        <f t="shared" si="36"/>
        <v>0</v>
      </c>
      <c r="BH854" s="315">
        <f t="shared" si="37"/>
        <v>0</v>
      </c>
      <c r="BI854" s="315">
        <f t="shared" si="38"/>
        <v>0</v>
      </c>
      <c r="BJ854" s="213" t="s">
        <v>79</v>
      </c>
      <c r="BK854" s="315">
        <f t="shared" si="39"/>
        <v>0</v>
      </c>
      <c r="BL854" s="213" t="s">
        <v>372</v>
      </c>
      <c r="BM854" s="213" t="s">
        <v>852</v>
      </c>
    </row>
    <row r="855" spans="2:65" s="223" customFormat="1" ht="22.5" customHeight="1">
      <c r="B855" s="224"/>
      <c r="C855" s="354" t="s">
        <v>853</v>
      </c>
      <c r="D855" s="354" t="s">
        <v>373</v>
      </c>
      <c r="E855" s="355" t="s">
        <v>854</v>
      </c>
      <c r="F855" s="356" t="s">
        <v>855</v>
      </c>
      <c r="G855" s="357" t="s">
        <v>338</v>
      </c>
      <c r="H855" s="358">
        <v>100</v>
      </c>
      <c r="I855" s="368">
        <v>0</v>
      </c>
      <c r="J855" s="359">
        <f t="shared" si="30"/>
        <v>0</v>
      </c>
      <c r="K855" s="356" t="s">
        <v>145</v>
      </c>
      <c r="L855" s="360"/>
      <c r="M855" s="361" t="s">
        <v>5</v>
      </c>
      <c r="N855" s="362" t="s">
        <v>42</v>
      </c>
      <c r="O855" s="225"/>
      <c r="P855" s="313">
        <f t="shared" si="31"/>
        <v>0</v>
      </c>
      <c r="Q855" s="313">
        <v>0.00012</v>
      </c>
      <c r="R855" s="313">
        <f t="shared" si="32"/>
        <v>0.012</v>
      </c>
      <c r="S855" s="313">
        <v>0</v>
      </c>
      <c r="T855" s="314">
        <f t="shared" si="33"/>
        <v>0</v>
      </c>
      <c r="AR855" s="213" t="s">
        <v>473</v>
      </c>
      <c r="AT855" s="213" t="s">
        <v>373</v>
      </c>
      <c r="AU855" s="213" t="s">
        <v>81</v>
      </c>
      <c r="AY855" s="213" t="s">
        <v>138</v>
      </c>
      <c r="BE855" s="315">
        <f t="shared" si="34"/>
        <v>0</v>
      </c>
      <c r="BF855" s="315">
        <f t="shared" si="35"/>
        <v>0</v>
      </c>
      <c r="BG855" s="315">
        <f t="shared" si="36"/>
        <v>0</v>
      </c>
      <c r="BH855" s="315">
        <f t="shared" si="37"/>
        <v>0</v>
      </c>
      <c r="BI855" s="315">
        <f t="shared" si="38"/>
        <v>0</v>
      </c>
      <c r="BJ855" s="213" t="s">
        <v>79</v>
      </c>
      <c r="BK855" s="315">
        <f t="shared" si="39"/>
        <v>0</v>
      </c>
      <c r="BL855" s="213" t="s">
        <v>372</v>
      </c>
      <c r="BM855" s="213" t="s">
        <v>856</v>
      </c>
    </row>
    <row r="856" spans="2:65" s="223" customFormat="1" ht="31.5" customHeight="1">
      <c r="B856" s="224"/>
      <c r="C856" s="305" t="s">
        <v>857</v>
      </c>
      <c r="D856" s="305" t="s">
        <v>141</v>
      </c>
      <c r="E856" s="306" t="s">
        <v>858</v>
      </c>
      <c r="F856" s="307" t="s">
        <v>859</v>
      </c>
      <c r="G856" s="308" t="s">
        <v>338</v>
      </c>
      <c r="H856" s="309">
        <v>100</v>
      </c>
      <c r="I856" s="367">
        <v>0</v>
      </c>
      <c r="J856" s="310">
        <f t="shared" si="30"/>
        <v>0</v>
      </c>
      <c r="K856" s="307" t="s">
        <v>145</v>
      </c>
      <c r="L856" s="224"/>
      <c r="M856" s="311" t="s">
        <v>5</v>
      </c>
      <c r="N856" s="312" t="s">
        <v>42</v>
      </c>
      <c r="O856" s="225"/>
      <c r="P856" s="313">
        <f t="shared" si="31"/>
        <v>0</v>
      </c>
      <c r="Q856" s="313">
        <v>0</v>
      </c>
      <c r="R856" s="313">
        <f t="shared" si="32"/>
        <v>0</v>
      </c>
      <c r="S856" s="313">
        <v>0</v>
      </c>
      <c r="T856" s="314">
        <f t="shared" si="33"/>
        <v>0</v>
      </c>
      <c r="AR856" s="213" t="s">
        <v>372</v>
      </c>
      <c r="AT856" s="213" t="s">
        <v>141</v>
      </c>
      <c r="AU856" s="213" t="s">
        <v>81</v>
      </c>
      <c r="AY856" s="213" t="s">
        <v>138</v>
      </c>
      <c r="BE856" s="315">
        <f t="shared" si="34"/>
        <v>0</v>
      </c>
      <c r="BF856" s="315">
        <f t="shared" si="35"/>
        <v>0</v>
      </c>
      <c r="BG856" s="315">
        <f t="shared" si="36"/>
        <v>0</v>
      </c>
      <c r="BH856" s="315">
        <f t="shared" si="37"/>
        <v>0</v>
      </c>
      <c r="BI856" s="315">
        <f t="shared" si="38"/>
        <v>0</v>
      </c>
      <c r="BJ856" s="213" t="s">
        <v>79</v>
      </c>
      <c r="BK856" s="315">
        <f t="shared" si="39"/>
        <v>0</v>
      </c>
      <c r="BL856" s="213" t="s">
        <v>372</v>
      </c>
      <c r="BM856" s="213" t="s">
        <v>860</v>
      </c>
    </row>
    <row r="857" spans="2:65" s="223" customFormat="1" ht="22.5" customHeight="1">
      <c r="B857" s="224"/>
      <c r="C857" s="354" t="s">
        <v>861</v>
      </c>
      <c r="D857" s="354" t="s">
        <v>373</v>
      </c>
      <c r="E857" s="355" t="s">
        <v>862</v>
      </c>
      <c r="F857" s="356" t="s">
        <v>863</v>
      </c>
      <c r="G857" s="357" t="s">
        <v>338</v>
      </c>
      <c r="H857" s="358">
        <v>100</v>
      </c>
      <c r="I857" s="368">
        <v>0</v>
      </c>
      <c r="J857" s="359">
        <f aca="true" t="shared" si="40" ref="J857:J888">ROUND(I857*H857,2)</f>
        <v>0</v>
      </c>
      <c r="K857" s="356" t="s">
        <v>145</v>
      </c>
      <c r="L857" s="360"/>
      <c r="M857" s="361" t="s">
        <v>5</v>
      </c>
      <c r="N857" s="362" t="s">
        <v>42</v>
      </c>
      <c r="O857" s="225"/>
      <c r="P857" s="313">
        <f aca="true" t="shared" si="41" ref="P857:P888">O857*H857</f>
        <v>0</v>
      </c>
      <c r="Q857" s="313">
        <v>0.00017</v>
      </c>
      <c r="R857" s="313">
        <f aca="true" t="shared" si="42" ref="R857:R888">Q857*H857</f>
        <v>0.017</v>
      </c>
      <c r="S857" s="313">
        <v>0</v>
      </c>
      <c r="T857" s="314">
        <f aca="true" t="shared" si="43" ref="T857:T888">S857*H857</f>
        <v>0</v>
      </c>
      <c r="AR857" s="213" t="s">
        <v>473</v>
      </c>
      <c r="AT857" s="213" t="s">
        <v>373</v>
      </c>
      <c r="AU857" s="213" t="s">
        <v>81</v>
      </c>
      <c r="AY857" s="213" t="s">
        <v>138</v>
      </c>
      <c r="BE857" s="315">
        <f aca="true" t="shared" si="44" ref="BE857:BE888">IF(N857="základní",J857,0)</f>
        <v>0</v>
      </c>
      <c r="BF857" s="315">
        <f aca="true" t="shared" si="45" ref="BF857:BF888">IF(N857="snížená",J857,0)</f>
        <v>0</v>
      </c>
      <c r="BG857" s="315">
        <f aca="true" t="shared" si="46" ref="BG857:BG888">IF(N857="zákl. přenesená",J857,0)</f>
        <v>0</v>
      </c>
      <c r="BH857" s="315">
        <f aca="true" t="shared" si="47" ref="BH857:BH888">IF(N857="sníž. přenesená",J857,0)</f>
        <v>0</v>
      </c>
      <c r="BI857" s="315">
        <f aca="true" t="shared" si="48" ref="BI857:BI888">IF(N857="nulová",J857,0)</f>
        <v>0</v>
      </c>
      <c r="BJ857" s="213" t="s">
        <v>79</v>
      </c>
      <c r="BK857" s="315">
        <f aca="true" t="shared" si="49" ref="BK857:BK888">ROUND(I857*H857,2)</f>
        <v>0</v>
      </c>
      <c r="BL857" s="213" t="s">
        <v>372</v>
      </c>
      <c r="BM857" s="213" t="s">
        <v>864</v>
      </c>
    </row>
    <row r="858" spans="2:65" s="223" customFormat="1" ht="31.5" customHeight="1">
      <c r="B858" s="224"/>
      <c r="C858" s="305" t="s">
        <v>865</v>
      </c>
      <c r="D858" s="305" t="s">
        <v>141</v>
      </c>
      <c r="E858" s="306" t="s">
        <v>866</v>
      </c>
      <c r="F858" s="307" t="s">
        <v>867</v>
      </c>
      <c r="G858" s="308" t="s">
        <v>338</v>
      </c>
      <c r="H858" s="309">
        <v>25</v>
      </c>
      <c r="I858" s="367">
        <v>0</v>
      </c>
      <c r="J858" s="310">
        <f t="shared" si="40"/>
        <v>0</v>
      </c>
      <c r="K858" s="307" t="s">
        <v>145</v>
      </c>
      <c r="L858" s="224"/>
      <c r="M858" s="311" t="s">
        <v>5</v>
      </c>
      <c r="N858" s="312" t="s">
        <v>42</v>
      </c>
      <c r="O858" s="225"/>
      <c r="P858" s="313">
        <f t="shared" si="41"/>
        <v>0</v>
      </c>
      <c r="Q858" s="313">
        <v>0</v>
      </c>
      <c r="R858" s="313">
        <f t="shared" si="42"/>
        <v>0</v>
      </c>
      <c r="S858" s="313">
        <v>0</v>
      </c>
      <c r="T858" s="314">
        <f t="shared" si="43"/>
        <v>0</v>
      </c>
      <c r="AR858" s="213" t="s">
        <v>372</v>
      </c>
      <c r="AT858" s="213" t="s">
        <v>141</v>
      </c>
      <c r="AU858" s="213" t="s">
        <v>81</v>
      </c>
      <c r="AY858" s="213" t="s">
        <v>138</v>
      </c>
      <c r="BE858" s="315">
        <f t="shared" si="44"/>
        <v>0</v>
      </c>
      <c r="BF858" s="315">
        <f t="shared" si="45"/>
        <v>0</v>
      </c>
      <c r="BG858" s="315">
        <f t="shared" si="46"/>
        <v>0</v>
      </c>
      <c r="BH858" s="315">
        <f t="shared" si="47"/>
        <v>0</v>
      </c>
      <c r="BI858" s="315">
        <f t="shared" si="48"/>
        <v>0</v>
      </c>
      <c r="BJ858" s="213" t="s">
        <v>79</v>
      </c>
      <c r="BK858" s="315">
        <f t="shared" si="49"/>
        <v>0</v>
      </c>
      <c r="BL858" s="213" t="s">
        <v>372</v>
      </c>
      <c r="BM858" s="213" t="s">
        <v>868</v>
      </c>
    </row>
    <row r="859" spans="2:65" s="223" customFormat="1" ht="22.5" customHeight="1">
      <c r="B859" s="224"/>
      <c r="C859" s="354" t="s">
        <v>869</v>
      </c>
      <c r="D859" s="354" t="s">
        <v>373</v>
      </c>
      <c r="E859" s="355" t="s">
        <v>870</v>
      </c>
      <c r="F859" s="356" t="s">
        <v>871</v>
      </c>
      <c r="G859" s="357" t="s">
        <v>338</v>
      </c>
      <c r="H859" s="358">
        <v>25</v>
      </c>
      <c r="I859" s="368">
        <v>0</v>
      </c>
      <c r="J859" s="359">
        <f t="shared" si="40"/>
        <v>0</v>
      </c>
      <c r="K859" s="356" t="s">
        <v>145</v>
      </c>
      <c r="L859" s="360"/>
      <c r="M859" s="361" t="s">
        <v>5</v>
      </c>
      <c r="N859" s="362" t="s">
        <v>42</v>
      </c>
      <c r="O859" s="225"/>
      <c r="P859" s="313">
        <f t="shared" si="41"/>
        <v>0</v>
      </c>
      <c r="Q859" s="313">
        <v>0.00053</v>
      </c>
      <c r="R859" s="313">
        <f t="shared" si="42"/>
        <v>0.01325</v>
      </c>
      <c r="S859" s="313">
        <v>0</v>
      </c>
      <c r="T859" s="314">
        <f t="shared" si="43"/>
        <v>0</v>
      </c>
      <c r="AR859" s="213" t="s">
        <v>473</v>
      </c>
      <c r="AT859" s="213" t="s">
        <v>373</v>
      </c>
      <c r="AU859" s="213" t="s">
        <v>81</v>
      </c>
      <c r="AY859" s="213" t="s">
        <v>138</v>
      </c>
      <c r="BE859" s="315">
        <f t="shared" si="44"/>
        <v>0</v>
      </c>
      <c r="BF859" s="315">
        <f t="shared" si="45"/>
        <v>0</v>
      </c>
      <c r="BG859" s="315">
        <f t="shared" si="46"/>
        <v>0</v>
      </c>
      <c r="BH859" s="315">
        <f t="shared" si="47"/>
        <v>0</v>
      </c>
      <c r="BI859" s="315">
        <f t="shared" si="48"/>
        <v>0</v>
      </c>
      <c r="BJ859" s="213" t="s">
        <v>79</v>
      </c>
      <c r="BK859" s="315">
        <f t="shared" si="49"/>
        <v>0</v>
      </c>
      <c r="BL859" s="213" t="s">
        <v>372</v>
      </c>
      <c r="BM859" s="213" t="s">
        <v>872</v>
      </c>
    </row>
    <row r="860" spans="2:65" s="223" customFormat="1" ht="31.5" customHeight="1">
      <c r="B860" s="224"/>
      <c r="C860" s="305" t="s">
        <v>873</v>
      </c>
      <c r="D860" s="305" t="s">
        <v>141</v>
      </c>
      <c r="E860" s="306" t="s">
        <v>874</v>
      </c>
      <c r="F860" s="307" t="s">
        <v>875</v>
      </c>
      <c r="G860" s="308" t="s">
        <v>338</v>
      </c>
      <c r="H860" s="309">
        <v>50</v>
      </c>
      <c r="I860" s="367">
        <v>0</v>
      </c>
      <c r="J860" s="310">
        <f t="shared" si="40"/>
        <v>0</v>
      </c>
      <c r="K860" s="307" t="s">
        <v>145</v>
      </c>
      <c r="L860" s="224"/>
      <c r="M860" s="311" t="s">
        <v>5</v>
      </c>
      <c r="N860" s="312" t="s">
        <v>42</v>
      </c>
      <c r="O860" s="225"/>
      <c r="P860" s="313">
        <f t="shared" si="41"/>
        <v>0</v>
      </c>
      <c r="Q860" s="313">
        <v>0</v>
      </c>
      <c r="R860" s="313">
        <f t="shared" si="42"/>
        <v>0</v>
      </c>
      <c r="S860" s="313">
        <v>0</v>
      </c>
      <c r="T860" s="314">
        <f t="shared" si="43"/>
        <v>0</v>
      </c>
      <c r="AR860" s="213" t="s">
        <v>372</v>
      </c>
      <c r="AT860" s="213" t="s">
        <v>141</v>
      </c>
      <c r="AU860" s="213" t="s">
        <v>81</v>
      </c>
      <c r="AY860" s="213" t="s">
        <v>138</v>
      </c>
      <c r="BE860" s="315">
        <f t="shared" si="44"/>
        <v>0</v>
      </c>
      <c r="BF860" s="315">
        <f t="shared" si="45"/>
        <v>0</v>
      </c>
      <c r="BG860" s="315">
        <f t="shared" si="46"/>
        <v>0</v>
      </c>
      <c r="BH860" s="315">
        <f t="shared" si="47"/>
        <v>0</v>
      </c>
      <c r="BI860" s="315">
        <f t="shared" si="48"/>
        <v>0</v>
      </c>
      <c r="BJ860" s="213" t="s">
        <v>79</v>
      </c>
      <c r="BK860" s="315">
        <f t="shared" si="49"/>
        <v>0</v>
      </c>
      <c r="BL860" s="213" t="s">
        <v>372</v>
      </c>
      <c r="BM860" s="213" t="s">
        <v>876</v>
      </c>
    </row>
    <row r="861" spans="2:65" s="223" customFormat="1" ht="22.5" customHeight="1">
      <c r="B861" s="224"/>
      <c r="C861" s="354" t="s">
        <v>877</v>
      </c>
      <c r="D861" s="354" t="s">
        <v>373</v>
      </c>
      <c r="E861" s="355" t="s">
        <v>878</v>
      </c>
      <c r="F861" s="356" t="s">
        <v>879</v>
      </c>
      <c r="G861" s="357" t="s">
        <v>338</v>
      </c>
      <c r="H861" s="358">
        <v>50</v>
      </c>
      <c r="I861" s="368">
        <v>0</v>
      </c>
      <c r="J861" s="359">
        <f t="shared" si="40"/>
        <v>0</v>
      </c>
      <c r="K861" s="356" t="s">
        <v>145</v>
      </c>
      <c r="L861" s="360"/>
      <c r="M861" s="361" t="s">
        <v>5</v>
      </c>
      <c r="N861" s="362" t="s">
        <v>42</v>
      </c>
      <c r="O861" s="225"/>
      <c r="P861" s="313">
        <f t="shared" si="41"/>
        <v>0</v>
      </c>
      <c r="Q861" s="313">
        <v>0.00021</v>
      </c>
      <c r="R861" s="313">
        <f t="shared" si="42"/>
        <v>0.0105</v>
      </c>
      <c r="S861" s="313">
        <v>0</v>
      </c>
      <c r="T861" s="314">
        <f t="shared" si="43"/>
        <v>0</v>
      </c>
      <c r="AR861" s="213" t="s">
        <v>473</v>
      </c>
      <c r="AT861" s="213" t="s">
        <v>373</v>
      </c>
      <c r="AU861" s="213" t="s">
        <v>81</v>
      </c>
      <c r="AY861" s="213" t="s">
        <v>138</v>
      </c>
      <c r="BE861" s="315">
        <f t="shared" si="44"/>
        <v>0</v>
      </c>
      <c r="BF861" s="315">
        <f t="shared" si="45"/>
        <v>0</v>
      </c>
      <c r="BG861" s="315">
        <f t="shared" si="46"/>
        <v>0</v>
      </c>
      <c r="BH861" s="315">
        <f t="shared" si="47"/>
        <v>0</v>
      </c>
      <c r="BI861" s="315">
        <f t="shared" si="48"/>
        <v>0</v>
      </c>
      <c r="BJ861" s="213" t="s">
        <v>79</v>
      </c>
      <c r="BK861" s="315">
        <f t="shared" si="49"/>
        <v>0</v>
      </c>
      <c r="BL861" s="213" t="s">
        <v>372</v>
      </c>
      <c r="BM861" s="213" t="s">
        <v>880</v>
      </c>
    </row>
    <row r="862" spans="2:65" s="223" customFormat="1" ht="31.5" customHeight="1">
      <c r="B862" s="224"/>
      <c r="C862" s="305" t="s">
        <v>881</v>
      </c>
      <c r="D862" s="305" t="s">
        <v>141</v>
      </c>
      <c r="E862" s="306" t="s">
        <v>882</v>
      </c>
      <c r="F862" s="307" t="s">
        <v>883</v>
      </c>
      <c r="G862" s="308" t="s">
        <v>338</v>
      </c>
      <c r="H862" s="309">
        <v>80</v>
      </c>
      <c r="I862" s="367">
        <v>0</v>
      </c>
      <c r="J862" s="310">
        <f t="shared" si="40"/>
        <v>0</v>
      </c>
      <c r="K862" s="307" t="s">
        <v>145</v>
      </c>
      <c r="L862" s="224"/>
      <c r="M862" s="311" t="s">
        <v>5</v>
      </c>
      <c r="N862" s="312" t="s">
        <v>42</v>
      </c>
      <c r="O862" s="225"/>
      <c r="P862" s="313">
        <f t="shared" si="41"/>
        <v>0</v>
      </c>
      <c r="Q862" s="313">
        <v>0</v>
      </c>
      <c r="R862" s="313">
        <f t="shared" si="42"/>
        <v>0</v>
      </c>
      <c r="S862" s="313">
        <v>0</v>
      </c>
      <c r="T862" s="314">
        <f t="shared" si="43"/>
        <v>0</v>
      </c>
      <c r="AR862" s="213" t="s">
        <v>372</v>
      </c>
      <c r="AT862" s="213" t="s">
        <v>141</v>
      </c>
      <c r="AU862" s="213" t="s">
        <v>81</v>
      </c>
      <c r="AY862" s="213" t="s">
        <v>138</v>
      </c>
      <c r="BE862" s="315">
        <f t="shared" si="44"/>
        <v>0</v>
      </c>
      <c r="BF862" s="315">
        <f t="shared" si="45"/>
        <v>0</v>
      </c>
      <c r="BG862" s="315">
        <f t="shared" si="46"/>
        <v>0</v>
      </c>
      <c r="BH862" s="315">
        <f t="shared" si="47"/>
        <v>0</v>
      </c>
      <c r="BI862" s="315">
        <f t="shared" si="48"/>
        <v>0</v>
      </c>
      <c r="BJ862" s="213" t="s">
        <v>79</v>
      </c>
      <c r="BK862" s="315">
        <f t="shared" si="49"/>
        <v>0</v>
      </c>
      <c r="BL862" s="213" t="s">
        <v>372</v>
      </c>
      <c r="BM862" s="213" t="s">
        <v>884</v>
      </c>
    </row>
    <row r="863" spans="2:65" s="223" customFormat="1" ht="22.5" customHeight="1">
      <c r="B863" s="224"/>
      <c r="C863" s="354" t="s">
        <v>885</v>
      </c>
      <c r="D863" s="354" t="s">
        <v>373</v>
      </c>
      <c r="E863" s="355" t="s">
        <v>886</v>
      </c>
      <c r="F863" s="356" t="s">
        <v>887</v>
      </c>
      <c r="G863" s="357" t="s">
        <v>338</v>
      </c>
      <c r="H863" s="358">
        <v>80</v>
      </c>
      <c r="I863" s="368">
        <v>0</v>
      </c>
      <c r="J863" s="359">
        <f t="shared" si="40"/>
        <v>0</v>
      </c>
      <c r="K863" s="356" t="s">
        <v>145</v>
      </c>
      <c r="L863" s="360"/>
      <c r="M863" s="361" t="s">
        <v>5</v>
      </c>
      <c r="N863" s="362" t="s">
        <v>42</v>
      </c>
      <c r="O863" s="225"/>
      <c r="P863" s="313">
        <f t="shared" si="41"/>
        <v>0</v>
      </c>
      <c r="Q863" s="313">
        <v>0.0001</v>
      </c>
      <c r="R863" s="313">
        <f t="shared" si="42"/>
        <v>0.008</v>
      </c>
      <c r="S863" s="313">
        <v>0</v>
      </c>
      <c r="T863" s="314">
        <f t="shared" si="43"/>
        <v>0</v>
      </c>
      <c r="AR863" s="213" t="s">
        <v>473</v>
      </c>
      <c r="AT863" s="213" t="s">
        <v>373</v>
      </c>
      <c r="AU863" s="213" t="s">
        <v>81</v>
      </c>
      <c r="AY863" s="213" t="s">
        <v>138</v>
      </c>
      <c r="BE863" s="315">
        <f t="shared" si="44"/>
        <v>0</v>
      </c>
      <c r="BF863" s="315">
        <f t="shared" si="45"/>
        <v>0</v>
      </c>
      <c r="BG863" s="315">
        <f t="shared" si="46"/>
        <v>0</v>
      </c>
      <c r="BH863" s="315">
        <f t="shared" si="47"/>
        <v>0</v>
      </c>
      <c r="BI863" s="315">
        <f t="shared" si="48"/>
        <v>0</v>
      </c>
      <c r="BJ863" s="213" t="s">
        <v>79</v>
      </c>
      <c r="BK863" s="315">
        <f t="shared" si="49"/>
        <v>0</v>
      </c>
      <c r="BL863" s="213" t="s">
        <v>372</v>
      </c>
      <c r="BM863" s="213" t="s">
        <v>888</v>
      </c>
    </row>
    <row r="864" spans="2:65" s="223" customFormat="1" ht="31.5" customHeight="1">
      <c r="B864" s="224"/>
      <c r="C864" s="305" t="s">
        <v>889</v>
      </c>
      <c r="D864" s="305" t="s">
        <v>141</v>
      </c>
      <c r="E864" s="306" t="s">
        <v>890</v>
      </c>
      <c r="F864" s="307" t="s">
        <v>891</v>
      </c>
      <c r="G864" s="308" t="s">
        <v>338</v>
      </c>
      <c r="H864" s="309">
        <v>1900</v>
      </c>
      <c r="I864" s="367">
        <v>0</v>
      </c>
      <c r="J864" s="310">
        <f t="shared" si="40"/>
        <v>0</v>
      </c>
      <c r="K864" s="307" t="s">
        <v>145</v>
      </c>
      <c r="L864" s="224"/>
      <c r="M864" s="311" t="s">
        <v>5</v>
      </c>
      <c r="N864" s="312" t="s">
        <v>42</v>
      </c>
      <c r="O864" s="225"/>
      <c r="P864" s="313">
        <f t="shared" si="41"/>
        <v>0</v>
      </c>
      <c r="Q864" s="313">
        <v>0</v>
      </c>
      <c r="R864" s="313">
        <f t="shared" si="42"/>
        <v>0</v>
      </c>
      <c r="S864" s="313">
        <v>0</v>
      </c>
      <c r="T864" s="314">
        <f t="shared" si="43"/>
        <v>0</v>
      </c>
      <c r="AR864" s="213" t="s">
        <v>372</v>
      </c>
      <c r="AT864" s="213" t="s">
        <v>141</v>
      </c>
      <c r="AU864" s="213" t="s">
        <v>81</v>
      </c>
      <c r="AY864" s="213" t="s">
        <v>138</v>
      </c>
      <c r="BE864" s="315">
        <f t="shared" si="44"/>
        <v>0</v>
      </c>
      <c r="BF864" s="315">
        <f t="shared" si="45"/>
        <v>0</v>
      </c>
      <c r="BG864" s="315">
        <f t="shared" si="46"/>
        <v>0</v>
      </c>
      <c r="BH864" s="315">
        <f t="shared" si="47"/>
        <v>0</v>
      </c>
      <c r="BI864" s="315">
        <f t="shared" si="48"/>
        <v>0</v>
      </c>
      <c r="BJ864" s="213" t="s">
        <v>79</v>
      </c>
      <c r="BK864" s="315">
        <f t="shared" si="49"/>
        <v>0</v>
      </c>
      <c r="BL864" s="213" t="s">
        <v>372</v>
      </c>
      <c r="BM864" s="213" t="s">
        <v>892</v>
      </c>
    </row>
    <row r="865" spans="2:65" s="223" customFormat="1" ht="22.5" customHeight="1">
      <c r="B865" s="224"/>
      <c r="C865" s="354" t="s">
        <v>893</v>
      </c>
      <c r="D865" s="354" t="s">
        <v>373</v>
      </c>
      <c r="E865" s="355" t="s">
        <v>854</v>
      </c>
      <c r="F865" s="356" t="s">
        <v>855</v>
      </c>
      <c r="G865" s="357" t="s">
        <v>338</v>
      </c>
      <c r="H865" s="358">
        <v>650</v>
      </c>
      <c r="I865" s="368">
        <v>0</v>
      </c>
      <c r="J865" s="359">
        <f t="shared" si="40"/>
        <v>0</v>
      </c>
      <c r="K865" s="356" t="s">
        <v>145</v>
      </c>
      <c r="L865" s="360"/>
      <c r="M865" s="361" t="s">
        <v>5</v>
      </c>
      <c r="N865" s="362" t="s">
        <v>42</v>
      </c>
      <c r="O865" s="225"/>
      <c r="P865" s="313">
        <f t="shared" si="41"/>
        <v>0</v>
      </c>
      <c r="Q865" s="313">
        <v>0.00012</v>
      </c>
      <c r="R865" s="313">
        <f t="shared" si="42"/>
        <v>0.078</v>
      </c>
      <c r="S865" s="313">
        <v>0</v>
      </c>
      <c r="T865" s="314">
        <f t="shared" si="43"/>
        <v>0</v>
      </c>
      <c r="AR865" s="213" t="s">
        <v>473</v>
      </c>
      <c r="AT865" s="213" t="s">
        <v>373</v>
      </c>
      <c r="AU865" s="213" t="s">
        <v>81</v>
      </c>
      <c r="AY865" s="213" t="s">
        <v>138</v>
      </c>
      <c r="BE865" s="315">
        <f t="shared" si="44"/>
        <v>0</v>
      </c>
      <c r="BF865" s="315">
        <f t="shared" si="45"/>
        <v>0</v>
      </c>
      <c r="BG865" s="315">
        <f t="shared" si="46"/>
        <v>0</v>
      </c>
      <c r="BH865" s="315">
        <f t="shared" si="47"/>
        <v>0</v>
      </c>
      <c r="BI865" s="315">
        <f t="shared" si="48"/>
        <v>0</v>
      </c>
      <c r="BJ865" s="213" t="s">
        <v>79</v>
      </c>
      <c r="BK865" s="315">
        <f t="shared" si="49"/>
        <v>0</v>
      </c>
      <c r="BL865" s="213" t="s">
        <v>372</v>
      </c>
      <c r="BM865" s="213" t="s">
        <v>894</v>
      </c>
    </row>
    <row r="866" spans="2:65" s="223" customFormat="1" ht="22.5" customHeight="1">
      <c r="B866" s="224"/>
      <c r="C866" s="354" t="s">
        <v>895</v>
      </c>
      <c r="D866" s="354" t="s">
        <v>373</v>
      </c>
      <c r="E866" s="355" t="s">
        <v>862</v>
      </c>
      <c r="F866" s="356" t="s">
        <v>863</v>
      </c>
      <c r="G866" s="357" t="s">
        <v>338</v>
      </c>
      <c r="H866" s="358">
        <v>1250</v>
      </c>
      <c r="I866" s="368">
        <v>0</v>
      </c>
      <c r="J866" s="359">
        <f t="shared" si="40"/>
        <v>0</v>
      </c>
      <c r="K866" s="356" t="s">
        <v>145</v>
      </c>
      <c r="L866" s="360"/>
      <c r="M866" s="361" t="s">
        <v>5</v>
      </c>
      <c r="N866" s="362" t="s">
        <v>42</v>
      </c>
      <c r="O866" s="225"/>
      <c r="P866" s="313">
        <f t="shared" si="41"/>
        <v>0</v>
      </c>
      <c r="Q866" s="313">
        <v>0.00017</v>
      </c>
      <c r="R866" s="313">
        <f t="shared" si="42"/>
        <v>0.21250000000000002</v>
      </c>
      <c r="S866" s="313">
        <v>0</v>
      </c>
      <c r="T866" s="314">
        <f t="shared" si="43"/>
        <v>0</v>
      </c>
      <c r="AR866" s="213" t="s">
        <v>473</v>
      </c>
      <c r="AT866" s="213" t="s">
        <v>373</v>
      </c>
      <c r="AU866" s="213" t="s">
        <v>81</v>
      </c>
      <c r="AY866" s="213" t="s">
        <v>138</v>
      </c>
      <c r="BE866" s="315">
        <f t="shared" si="44"/>
        <v>0</v>
      </c>
      <c r="BF866" s="315">
        <f t="shared" si="45"/>
        <v>0</v>
      </c>
      <c r="BG866" s="315">
        <f t="shared" si="46"/>
        <v>0</v>
      </c>
      <c r="BH866" s="315">
        <f t="shared" si="47"/>
        <v>0</v>
      </c>
      <c r="BI866" s="315">
        <f t="shared" si="48"/>
        <v>0</v>
      </c>
      <c r="BJ866" s="213" t="s">
        <v>79</v>
      </c>
      <c r="BK866" s="315">
        <f t="shared" si="49"/>
        <v>0</v>
      </c>
      <c r="BL866" s="213" t="s">
        <v>372</v>
      </c>
      <c r="BM866" s="213" t="s">
        <v>896</v>
      </c>
    </row>
    <row r="867" spans="2:65" s="223" customFormat="1" ht="31.5" customHeight="1">
      <c r="B867" s="224"/>
      <c r="C867" s="305" t="s">
        <v>897</v>
      </c>
      <c r="D867" s="305" t="s">
        <v>141</v>
      </c>
      <c r="E867" s="306" t="s">
        <v>898</v>
      </c>
      <c r="F867" s="307" t="s">
        <v>899</v>
      </c>
      <c r="G867" s="308" t="s">
        <v>338</v>
      </c>
      <c r="H867" s="309">
        <v>210</v>
      </c>
      <c r="I867" s="367">
        <v>0</v>
      </c>
      <c r="J867" s="310">
        <f t="shared" si="40"/>
        <v>0</v>
      </c>
      <c r="K867" s="307" t="s">
        <v>145</v>
      </c>
      <c r="L867" s="224"/>
      <c r="M867" s="311" t="s">
        <v>5</v>
      </c>
      <c r="N867" s="312" t="s">
        <v>42</v>
      </c>
      <c r="O867" s="225"/>
      <c r="P867" s="313">
        <f t="shared" si="41"/>
        <v>0</v>
      </c>
      <c r="Q867" s="313">
        <v>0</v>
      </c>
      <c r="R867" s="313">
        <f t="shared" si="42"/>
        <v>0</v>
      </c>
      <c r="S867" s="313">
        <v>0</v>
      </c>
      <c r="T867" s="314">
        <f t="shared" si="43"/>
        <v>0</v>
      </c>
      <c r="AR867" s="213" t="s">
        <v>372</v>
      </c>
      <c r="AT867" s="213" t="s">
        <v>141</v>
      </c>
      <c r="AU867" s="213" t="s">
        <v>81</v>
      </c>
      <c r="AY867" s="213" t="s">
        <v>138</v>
      </c>
      <c r="BE867" s="315">
        <f t="shared" si="44"/>
        <v>0</v>
      </c>
      <c r="BF867" s="315">
        <f t="shared" si="45"/>
        <v>0</v>
      </c>
      <c r="BG867" s="315">
        <f t="shared" si="46"/>
        <v>0</v>
      </c>
      <c r="BH867" s="315">
        <f t="shared" si="47"/>
        <v>0</v>
      </c>
      <c r="BI867" s="315">
        <f t="shared" si="48"/>
        <v>0</v>
      </c>
      <c r="BJ867" s="213" t="s">
        <v>79</v>
      </c>
      <c r="BK867" s="315">
        <f t="shared" si="49"/>
        <v>0</v>
      </c>
      <c r="BL867" s="213" t="s">
        <v>372</v>
      </c>
      <c r="BM867" s="213" t="s">
        <v>900</v>
      </c>
    </row>
    <row r="868" spans="2:65" s="223" customFormat="1" ht="22.5" customHeight="1">
      <c r="B868" s="224"/>
      <c r="C868" s="354" t="s">
        <v>901</v>
      </c>
      <c r="D868" s="354" t="s">
        <v>373</v>
      </c>
      <c r="E868" s="355" t="s">
        <v>870</v>
      </c>
      <c r="F868" s="356" t="s">
        <v>871</v>
      </c>
      <c r="G868" s="357" t="s">
        <v>338</v>
      </c>
      <c r="H868" s="358">
        <v>210</v>
      </c>
      <c r="I868" s="368">
        <v>0</v>
      </c>
      <c r="J868" s="359">
        <f t="shared" si="40"/>
        <v>0</v>
      </c>
      <c r="K868" s="356" t="s">
        <v>145</v>
      </c>
      <c r="L868" s="360"/>
      <c r="M868" s="361" t="s">
        <v>5</v>
      </c>
      <c r="N868" s="362" t="s">
        <v>42</v>
      </c>
      <c r="O868" s="225"/>
      <c r="P868" s="313">
        <f t="shared" si="41"/>
        <v>0</v>
      </c>
      <c r="Q868" s="313">
        <v>0.00053</v>
      </c>
      <c r="R868" s="313">
        <f t="shared" si="42"/>
        <v>0.1113</v>
      </c>
      <c r="S868" s="313">
        <v>0</v>
      </c>
      <c r="T868" s="314">
        <f t="shared" si="43"/>
        <v>0</v>
      </c>
      <c r="AR868" s="213" t="s">
        <v>473</v>
      </c>
      <c r="AT868" s="213" t="s">
        <v>373</v>
      </c>
      <c r="AU868" s="213" t="s">
        <v>81</v>
      </c>
      <c r="AY868" s="213" t="s">
        <v>138</v>
      </c>
      <c r="BE868" s="315">
        <f t="shared" si="44"/>
        <v>0</v>
      </c>
      <c r="BF868" s="315">
        <f t="shared" si="45"/>
        <v>0</v>
      </c>
      <c r="BG868" s="315">
        <f t="shared" si="46"/>
        <v>0</v>
      </c>
      <c r="BH868" s="315">
        <f t="shared" si="47"/>
        <v>0</v>
      </c>
      <c r="BI868" s="315">
        <f t="shared" si="48"/>
        <v>0</v>
      </c>
      <c r="BJ868" s="213" t="s">
        <v>79</v>
      </c>
      <c r="BK868" s="315">
        <f t="shared" si="49"/>
        <v>0</v>
      </c>
      <c r="BL868" s="213" t="s">
        <v>372</v>
      </c>
      <c r="BM868" s="213" t="s">
        <v>902</v>
      </c>
    </row>
    <row r="869" spans="2:65" s="223" customFormat="1" ht="31.5" customHeight="1">
      <c r="B869" s="224"/>
      <c r="C869" s="305" t="s">
        <v>903</v>
      </c>
      <c r="D869" s="305" t="s">
        <v>141</v>
      </c>
      <c r="E869" s="306" t="s">
        <v>904</v>
      </c>
      <c r="F869" s="307" t="s">
        <v>905</v>
      </c>
      <c r="G869" s="308" t="s">
        <v>338</v>
      </c>
      <c r="H869" s="309">
        <v>130</v>
      </c>
      <c r="I869" s="367">
        <v>0</v>
      </c>
      <c r="J869" s="310">
        <f t="shared" si="40"/>
        <v>0</v>
      </c>
      <c r="K869" s="307" t="s">
        <v>145</v>
      </c>
      <c r="L869" s="224"/>
      <c r="M869" s="311" t="s">
        <v>5</v>
      </c>
      <c r="N869" s="312" t="s">
        <v>42</v>
      </c>
      <c r="O869" s="225"/>
      <c r="P869" s="313">
        <f t="shared" si="41"/>
        <v>0</v>
      </c>
      <c r="Q869" s="313">
        <v>0</v>
      </c>
      <c r="R869" s="313">
        <f t="shared" si="42"/>
        <v>0</v>
      </c>
      <c r="S869" s="313">
        <v>0</v>
      </c>
      <c r="T869" s="314">
        <f t="shared" si="43"/>
        <v>0</v>
      </c>
      <c r="AR869" s="213" t="s">
        <v>372</v>
      </c>
      <c r="AT869" s="213" t="s">
        <v>141</v>
      </c>
      <c r="AU869" s="213" t="s">
        <v>81</v>
      </c>
      <c r="AY869" s="213" t="s">
        <v>138</v>
      </c>
      <c r="BE869" s="315">
        <f t="shared" si="44"/>
        <v>0</v>
      </c>
      <c r="BF869" s="315">
        <f t="shared" si="45"/>
        <v>0</v>
      </c>
      <c r="BG869" s="315">
        <f t="shared" si="46"/>
        <v>0</v>
      </c>
      <c r="BH869" s="315">
        <f t="shared" si="47"/>
        <v>0</v>
      </c>
      <c r="BI869" s="315">
        <f t="shared" si="48"/>
        <v>0</v>
      </c>
      <c r="BJ869" s="213" t="s">
        <v>79</v>
      </c>
      <c r="BK869" s="315">
        <f t="shared" si="49"/>
        <v>0</v>
      </c>
      <c r="BL869" s="213" t="s">
        <v>372</v>
      </c>
      <c r="BM869" s="213" t="s">
        <v>906</v>
      </c>
    </row>
    <row r="870" spans="2:65" s="223" customFormat="1" ht="22.5" customHeight="1">
      <c r="B870" s="224"/>
      <c r="C870" s="354" t="s">
        <v>907</v>
      </c>
      <c r="D870" s="354" t="s">
        <v>373</v>
      </c>
      <c r="E870" s="355" t="s">
        <v>878</v>
      </c>
      <c r="F870" s="356" t="s">
        <v>879</v>
      </c>
      <c r="G870" s="357" t="s">
        <v>338</v>
      </c>
      <c r="H870" s="358">
        <v>130</v>
      </c>
      <c r="I870" s="368">
        <v>0</v>
      </c>
      <c r="J870" s="359">
        <f t="shared" si="40"/>
        <v>0</v>
      </c>
      <c r="K870" s="356" t="s">
        <v>145</v>
      </c>
      <c r="L870" s="360"/>
      <c r="M870" s="361" t="s">
        <v>5</v>
      </c>
      <c r="N870" s="362" t="s">
        <v>42</v>
      </c>
      <c r="O870" s="225"/>
      <c r="P870" s="313">
        <f t="shared" si="41"/>
        <v>0</v>
      </c>
      <c r="Q870" s="313">
        <v>0.00021</v>
      </c>
      <c r="R870" s="313">
        <f t="shared" si="42"/>
        <v>0.0273</v>
      </c>
      <c r="S870" s="313">
        <v>0</v>
      </c>
      <c r="T870" s="314">
        <f t="shared" si="43"/>
        <v>0</v>
      </c>
      <c r="AR870" s="213" t="s">
        <v>473</v>
      </c>
      <c r="AT870" s="213" t="s">
        <v>373</v>
      </c>
      <c r="AU870" s="213" t="s">
        <v>81</v>
      </c>
      <c r="AY870" s="213" t="s">
        <v>138</v>
      </c>
      <c r="BE870" s="315">
        <f t="shared" si="44"/>
        <v>0</v>
      </c>
      <c r="BF870" s="315">
        <f t="shared" si="45"/>
        <v>0</v>
      </c>
      <c r="BG870" s="315">
        <f t="shared" si="46"/>
        <v>0</v>
      </c>
      <c r="BH870" s="315">
        <f t="shared" si="47"/>
        <v>0</v>
      </c>
      <c r="BI870" s="315">
        <f t="shared" si="48"/>
        <v>0</v>
      </c>
      <c r="BJ870" s="213" t="s">
        <v>79</v>
      </c>
      <c r="BK870" s="315">
        <f t="shared" si="49"/>
        <v>0</v>
      </c>
      <c r="BL870" s="213" t="s">
        <v>372</v>
      </c>
      <c r="BM870" s="213" t="s">
        <v>908</v>
      </c>
    </row>
    <row r="871" spans="2:65" s="223" customFormat="1" ht="31.5" customHeight="1">
      <c r="B871" s="224"/>
      <c r="C871" s="305" t="s">
        <v>909</v>
      </c>
      <c r="D871" s="305" t="s">
        <v>141</v>
      </c>
      <c r="E871" s="306" t="s">
        <v>910</v>
      </c>
      <c r="F871" s="307" t="s">
        <v>911</v>
      </c>
      <c r="G871" s="308" t="s">
        <v>338</v>
      </c>
      <c r="H871" s="309">
        <v>95</v>
      </c>
      <c r="I871" s="367">
        <v>0</v>
      </c>
      <c r="J871" s="310">
        <f t="shared" si="40"/>
        <v>0</v>
      </c>
      <c r="K871" s="307" t="s">
        <v>145</v>
      </c>
      <c r="L871" s="224"/>
      <c r="M871" s="311" t="s">
        <v>5</v>
      </c>
      <c r="N871" s="312" t="s">
        <v>42</v>
      </c>
      <c r="O871" s="225"/>
      <c r="P871" s="313">
        <f t="shared" si="41"/>
        <v>0</v>
      </c>
      <c r="Q871" s="313">
        <v>0</v>
      </c>
      <c r="R871" s="313">
        <f t="shared" si="42"/>
        <v>0</v>
      </c>
      <c r="S871" s="313">
        <v>0</v>
      </c>
      <c r="T871" s="314">
        <f t="shared" si="43"/>
        <v>0</v>
      </c>
      <c r="AR871" s="213" t="s">
        <v>372</v>
      </c>
      <c r="AT871" s="213" t="s">
        <v>141</v>
      </c>
      <c r="AU871" s="213" t="s">
        <v>81</v>
      </c>
      <c r="AY871" s="213" t="s">
        <v>138</v>
      </c>
      <c r="BE871" s="315">
        <f t="shared" si="44"/>
        <v>0</v>
      </c>
      <c r="BF871" s="315">
        <f t="shared" si="45"/>
        <v>0</v>
      </c>
      <c r="BG871" s="315">
        <f t="shared" si="46"/>
        <v>0</v>
      </c>
      <c r="BH871" s="315">
        <f t="shared" si="47"/>
        <v>0</v>
      </c>
      <c r="BI871" s="315">
        <f t="shared" si="48"/>
        <v>0</v>
      </c>
      <c r="BJ871" s="213" t="s">
        <v>79</v>
      </c>
      <c r="BK871" s="315">
        <f t="shared" si="49"/>
        <v>0</v>
      </c>
      <c r="BL871" s="213" t="s">
        <v>372</v>
      </c>
      <c r="BM871" s="213" t="s">
        <v>912</v>
      </c>
    </row>
    <row r="872" spans="2:65" s="223" customFormat="1" ht="22.5" customHeight="1">
      <c r="B872" s="224"/>
      <c r="C872" s="354" t="s">
        <v>913</v>
      </c>
      <c r="D872" s="354" t="s">
        <v>373</v>
      </c>
      <c r="E872" s="355" t="s">
        <v>914</v>
      </c>
      <c r="F872" s="356" t="s">
        <v>915</v>
      </c>
      <c r="G872" s="357" t="s">
        <v>338</v>
      </c>
      <c r="H872" s="358">
        <v>95</v>
      </c>
      <c r="I872" s="368">
        <v>0</v>
      </c>
      <c r="J872" s="359">
        <f t="shared" si="40"/>
        <v>0</v>
      </c>
      <c r="K872" s="356" t="s">
        <v>145</v>
      </c>
      <c r="L872" s="360"/>
      <c r="M872" s="361" t="s">
        <v>5</v>
      </c>
      <c r="N872" s="362" t="s">
        <v>42</v>
      </c>
      <c r="O872" s="225"/>
      <c r="P872" s="313">
        <f t="shared" si="41"/>
        <v>0</v>
      </c>
      <c r="Q872" s="313">
        <v>4E-05</v>
      </c>
      <c r="R872" s="313">
        <f t="shared" si="42"/>
        <v>0.0038000000000000004</v>
      </c>
      <c r="S872" s="313">
        <v>0</v>
      </c>
      <c r="T872" s="314">
        <f t="shared" si="43"/>
        <v>0</v>
      </c>
      <c r="AR872" s="213" t="s">
        <v>473</v>
      </c>
      <c r="AT872" s="213" t="s">
        <v>373</v>
      </c>
      <c r="AU872" s="213" t="s">
        <v>81</v>
      </c>
      <c r="AY872" s="213" t="s">
        <v>138</v>
      </c>
      <c r="BE872" s="315">
        <f t="shared" si="44"/>
        <v>0</v>
      </c>
      <c r="BF872" s="315">
        <f t="shared" si="45"/>
        <v>0</v>
      </c>
      <c r="BG872" s="315">
        <f t="shared" si="46"/>
        <v>0</v>
      </c>
      <c r="BH872" s="315">
        <f t="shared" si="47"/>
        <v>0</v>
      </c>
      <c r="BI872" s="315">
        <f t="shared" si="48"/>
        <v>0</v>
      </c>
      <c r="BJ872" s="213" t="s">
        <v>79</v>
      </c>
      <c r="BK872" s="315">
        <f t="shared" si="49"/>
        <v>0</v>
      </c>
      <c r="BL872" s="213" t="s">
        <v>372</v>
      </c>
      <c r="BM872" s="213" t="s">
        <v>916</v>
      </c>
    </row>
    <row r="873" spans="2:65" s="223" customFormat="1" ht="31.5" customHeight="1">
      <c r="B873" s="224"/>
      <c r="C873" s="305" t="s">
        <v>917</v>
      </c>
      <c r="D873" s="305" t="s">
        <v>141</v>
      </c>
      <c r="E873" s="306" t="s">
        <v>918</v>
      </c>
      <c r="F873" s="307" t="s">
        <v>919</v>
      </c>
      <c r="G873" s="308" t="s">
        <v>281</v>
      </c>
      <c r="H873" s="309">
        <v>389</v>
      </c>
      <c r="I873" s="367">
        <v>0</v>
      </c>
      <c r="J873" s="310">
        <f t="shared" si="40"/>
        <v>0</v>
      </c>
      <c r="K873" s="307" t="s">
        <v>145</v>
      </c>
      <c r="L873" s="224"/>
      <c r="M873" s="311" t="s">
        <v>5</v>
      </c>
      <c r="N873" s="312" t="s">
        <v>42</v>
      </c>
      <c r="O873" s="225"/>
      <c r="P873" s="313">
        <f t="shared" si="41"/>
        <v>0</v>
      </c>
      <c r="Q873" s="313">
        <v>0</v>
      </c>
      <c r="R873" s="313">
        <f t="shared" si="42"/>
        <v>0</v>
      </c>
      <c r="S873" s="313">
        <v>0</v>
      </c>
      <c r="T873" s="314">
        <f t="shared" si="43"/>
        <v>0</v>
      </c>
      <c r="AR873" s="213" t="s">
        <v>372</v>
      </c>
      <c r="AT873" s="213" t="s">
        <v>141</v>
      </c>
      <c r="AU873" s="213" t="s">
        <v>81</v>
      </c>
      <c r="AY873" s="213" t="s">
        <v>138</v>
      </c>
      <c r="BE873" s="315">
        <f t="shared" si="44"/>
        <v>0</v>
      </c>
      <c r="BF873" s="315">
        <f t="shared" si="45"/>
        <v>0</v>
      </c>
      <c r="BG873" s="315">
        <f t="shared" si="46"/>
        <v>0</v>
      </c>
      <c r="BH873" s="315">
        <f t="shared" si="47"/>
        <v>0</v>
      </c>
      <c r="BI873" s="315">
        <f t="shared" si="48"/>
        <v>0</v>
      </c>
      <c r="BJ873" s="213" t="s">
        <v>79</v>
      </c>
      <c r="BK873" s="315">
        <f t="shared" si="49"/>
        <v>0</v>
      </c>
      <c r="BL873" s="213" t="s">
        <v>372</v>
      </c>
      <c r="BM873" s="213" t="s">
        <v>920</v>
      </c>
    </row>
    <row r="874" spans="2:65" s="223" customFormat="1" ht="31.5" customHeight="1">
      <c r="B874" s="224"/>
      <c r="C874" s="305" t="s">
        <v>921</v>
      </c>
      <c r="D874" s="305" t="s">
        <v>141</v>
      </c>
      <c r="E874" s="306" t="s">
        <v>922</v>
      </c>
      <c r="F874" s="307" t="s">
        <v>923</v>
      </c>
      <c r="G874" s="308" t="s">
        <v>281</v>
      </c>
      <c r="H874" s="309">
        <v>85</v>
      </c>
      <c r="I874" s="367">
        <v>0</v>
      </c>
      <c r="J874" s="310">
        <f t="shared" si="40"/>
        <v>0</v>
      </c>
      <c r="K874" s="307" t="s">
        <v>145</v>
      </c>
      <c r="L874" s="224"/>
      <c r="M874" s="311" t="s">
        <v>5</v>
      </c>
      <c r="N874" s="312" t="s">
        <v>42</v>
      </c>
      <c r="O874" s="225"/>
      <c r="P874" s="313">
        <f t="shared" si="41"/>
        <v>0</v>
      </c>
      <c r="Q874" s="313">
        <v>0</v>
      </c>
      <c r="R874" s="313">
        <f t="shared" si="42"/>
        <v>0</v>
      </c>
      <c r="S874" s="313">
        <v>0</v>
      </c>
      <c r="T874" s="314">
        <f t="shared" si="43"/>
        <v>0</v>
      </c>
      <c r="AR874" s="213" t="s">
        <v>372</v>
      </c>
      <c r="AT874" s="213" t="s">
        <v>141</v>
      </c>
      <c r="AU874" s="213" t="s">
        <v>81</v>
      </c>
      <c r="AY874" s="213" t="s">
        <v>138</v>
      </c>
      <c r="BE874" s="315">
        <f t="shared" si="44"/>
        <v>0</v>
      </c>
      <c r="BF874" s="315">
        <f t="shared" si="45"/>
        <v>0</v>
      </c>
      <c r="BG874" s="315">
        <f t="shared" si="46"/>
        <v>0</v>
      </c>
      <c r="BH874" s="315">
        <f t="shared" si="47"/>
        <v>0</v>
      </c>
      <c r="BI874" s="315">
        <f t="shared" si="48"/>
        <v>0</v>
      </c>
      <c r="BJ874" s="213" t="s">
        <v>79</v>
      </c>
      <c r="BK874" s="315">
        <f t="shared" si="49"/>
        <v>0</v>
      </c>
      <c r="BL874" s="213" t="s">
        <v>372</v>
      </c>
      <c r="BM874" s="213" t="s">
        <v>924</v>
      </c>
    </row>
    <row r="875" spans="2:65" s="223" customFormat="1" ht="31.5" customHeight="1">
      <c r="B875" s="224"/>
      <c r="C875" s="305" t="s">
        <v>925</v>
      </c>
      <c r="D875" s="305" t="s">
        <v>141</v>
      </c>
      <c r="E875" s="306" t="s">
        <v>926</v>
      </c>
      <c r="F875" s="307" t="s">
        <v>927</v>
      </c>
      <c r="G875" s="308" t="s">
        <v>281</v>
      </c>
      <c r="H875" s="309">
        <v>6</v>
      </c>
      <c r="I875" s="367">
        <v>0</v>
      </c>
      <c r="J875" s="310">
        <f t="shared" si="40"/>
        <v>0</v>
      </c>
      <c r="K875" s="307" t="s">
        <v>145</v>
      </c>
      <c r="L875" s="224"/>
      <c r="M875" s="311" t="s">
        <v>5</v>
      </c>
      <c r="N875" s="312" t="s">
        <v>42</v>
      </c>
      <c r="O875" s="225"/>
      <c r="P875" s="313">
        <f t="shared" si="41"/>
        <v>0</v>
      </c>
      <c r="Q875" s="313">
        <v>0</v>
      </c>
      <c r="R875" s="313">
        <f t="shared" si="42"/>
        <v>0</v>
      </c>
      <c r="S875" s="313">
        <v>0</v>
      </c>
      <c r="T875" s="314">
        <f t="shared" si="43"/>
        <v>0</v>
      </c>
      <c r="AR875" s="213" t="s">
        <v>372</v>
      </c>
      <c r="AT875" s="213" t="s">
        <v>141</v>
      </c>
      <c r="AU875" s="213" t="s">
        <v>81</v>
      </c>
      <c r="AY875" s="213" t="s">
        <v>138</v>
      </c>
      <c r="BE875" s="315">
        <f t="shared" si="44"/>
        <v>0</v>
      </c>
      <c r="BF875" s="315">
        <f t="shared" si="45"/>
        <v>0</v>
      </c>
      <c r="BG875" s="315">
        <f t="shared" si="46"/>
        <v>0</v>
      </c>
      <c r="BH875" s="315">
        <f t="shared" si="47"/>
        <v>0</v>
      </c>
      <c r="BI875" s="315">
        <f t="shared" si="48"/>
        <v>0</v>
      </c>
      <c r="BJ875" s="213" t="s">
        <v>79</v>
      </c>
      <c r="BK875" s="315">
        <f t="shared" si="49"/>
        <v>0</v>
      </c>
      <c r="BL875" s="213" t="s">
        <v>372</v>
      </c>
      <c r="BM875" s="213" t="s">
        <v>928</v>
      </c>
    </row>
    <row r="876" spans="2:65" s="223" customFormat="1" ht="31.5" customHeight="1">
      <c r="B876" s="224"/>
      <c r="C876" s="305" t="s">
        <v>929</v>
      </c>
      <c r="D876" s="305" t="s">
        <v>141</v>
      </c>
      <c r="E876" s="306" t="s">
        <v>930</v>
      </c>
      <c r="F876" s="307" t="s">
        <v>931</v>
      </c>
      <c r="G876" s="308" t="s">
        <v>281</v>
      </c>
      <c r="H876" s="309">
        <v>119</v>
      </c>
      <c r="I876" s="367">
        <v>0</v>
      </c>
      <c r="J876" s="310">
        <f t="shared" si="40"/>
        <v>0</v>
      </c>
      <c r="K876" s="307" t="s">
        <v>145</v>
      </c>
      <c r="L876" s="224"/>
      <c r="M876" s="311" t="s">
        <v>5</v>
      </c>
      <c r="N876" s="312" t="s">
        <v>42</v>
      </c>
      <c r="O876" s="225"/>
      <c r="P876" s="313">
        <f t="shared" si="41"/>
        <v>0</v>
      </c>
      <c r="Q876" s="313">
        <v>0</v>
      </c>
      <c r="R876" s="313">
        <f t="shared" si="42"/>
        <v>0</v>
      </c>
      <c r="S876" s="313">
        <v>0</v>
      </c>
      <c r="T876" s="314">
        <f t="shared" si="43"/>
        <v>0</v>
      </c>
      <c r="AR876" s="213" t="s">
        <v>372</v>
      </c>
      <c r="AT876" s="213" t="s">
        <v>141</v>
      </c>
      <c r="AU876" s="213" t="s">
        <v>81</v>
      </c>
      <c r="AY876" s="213" t="s">
        <v>138</v>
      </c>
      <c r="BE876" s="315">
        <f t="shared" si="44"/>
        <v>0</v>
      </c>
      <c r="BF876" s="315">
        <f t="shared" si="45"/>
        <v>0</v>
      </c>
      <c r="BG876" s="315">
        <f t="shared" si="46"/>
        <v>0</v>
      </c>
      <c r="BH876" s="315">
        <f t="shared" si="47"/>
        <v>0</v>
      </c>
      <c r="BI876" s="315">
        <f t="shared" si="48"/>
        <v>0</v>
      </c>
      <c r="BJ876" s="213" t="s">
        <v>79</v>
      </c>
      <c r="BK876" s="315">
        <f t="shared" si="49"/>
        <v>0</v>
      </c>
      <c r="BL876" s="213" t="s">
        <v>372</v>
      </c>
      <c r="BM876" s="213" t="s">
        <v>932</v>
      </c>
    </row>
    <row r="877" spans="2:65" s="223" customFormat="1" ht="31.5" customHeight="1">
      <c r="B877" s="224"/>
      <c r="C877" s="305" t="s">
        <v>933</v>
      </c>
      <c r="D877" s="305" t="s">
        <v>141</v>
      </c>
      <c r="E877" s="306" t="s">
        <v>934</v>
      </c>
      <c r="F877" s="307" t="s">
        <v>935</v>
      </c>
      <c r="G877" s="308" t="s">
        <v>281</v>
      </c>
      <c r="H877" s="309">
        <v>17</v>
      </c>
      <c r="I877" s="367">
        <v>0</v>
      </c>
      <c r="J877" s="310">
        <f t="shared" si="40"/>
        <v>0</v>
      </c>
      <c r="K877" s="307" t="s">
        <v>145</v>
      </c>
      <c r="L877" s="224"/>
      <c r="M877" s="311" t="s">
        <v>5</v>
      </c>
      <c r="N877" s="312" t="s">
        <v>42</v>
      </c>
      <c r="O877" s="225"/>
      <c r="P877" s="313">
        <f t="shared" si="41"/>
        <v>0</v>
      </c>
      <c r="Q877" s="313">
        <v>0</v>
      </c>
      <c r="R877" s="313">
        <f t="shared" si="42"/>
        <v>0</v>
      </c>
      <c r="S877" s="313">
        <v>0</v>
      </c>
      <c r="T877" s="314">
        <f t="shared" si="43"/>
        <v>0</v>
      </c>
      <c r="AR877" s="213" t="s">
        <v>372</v>
      </c>
      <c r="AT877" s="213" t="s">
        <v>141</v>
      </c>
      <c r="AU877" s="213" t="s">
        <v>81</v>
      </c>
      <c r="AY877" s="213" t="s">
        <v>138</v>
      </c>
      <c r="BE877" s="315">
        <f t="shared" si="44"/>
        <v>0</v>
      </c>
      <c r="BF877" s="315">
        <f t="shared" si="45"/>
        <v>0</v>
      </c>
      <c r="BG877" s="315">
        <f t="shared" si="46"/>
        <v>0</v>
      </c>
      <c r="BH877" s="315">
        <f t="shared" si="47"/>
        <v>0</v>
      </c>
      <c r="BI877" s="315">
        <f t="shared" si="48"/>
        <v>0</v>
      </c>
      <c r="BJ877" s="213" t="s">
        <v>79</v>
      </c>
      <c r="BK877" s="315">
        <f t="shared" si="49"/>
        <v>0</v>
      </c>
      <c r="BL877" s="213" t="s">
        <v>372</v>
      </c>
      <c r="BM877" s="213" t="s">
        <v>936</v>
      </c>
    </row>
    <row r="878" spans="2:65" s="223" customFormat="1" ht="31.5" customHeight="1">
      <c r="B878" s="224"/>
      <c r="C878" s="305" t="s">
        <v>937</v>
      </c>
      <c r="D878" s="305" t="s">
        <v>141</v>
      </c>
      <c r="E878" s="306" t="s">
        <v>938</v>
      </c>
      <c r="F878" s="307" t="s">
        <v>939</v>
      </c>
      <c r="G878" s="308" t="s">
        <v>281</v>
      </c>
      <c r="H878" s="309">
        <v>7</v>
      </c>
      <c r="I878" s="367">
        <v>0</v>
      </c>
      <c r="J878" s="310">
        <f t="shared" si="40"/>
        <v>0</v>
      </c>
      <c r="K878" s="307" t="s">
        <v>145</v>
      </c>
      <c r="L878" s="224"/>
      <c r="M878" s="311" t="s">
        <v>5</v>
      </c>
      <c r="N878" s="312" t="s">
        <v>42</v>
      </c>
      <c r="O878" s="225"/>
      <c r="P878" s="313">
        <f t="shared" si="41"/>
        <v>0</v>
      </c>
      <c r="Q878" s="313">
        <v>0</v>
      </c>
      <c r="R878" s="313">
        <f t="shared" si="42"/>
        <v>0</v>
      </c>
      <c r="S878" s="313">
        <v>0</v>
      </c>
      <c r="T878" s="314">
        <f t="shared" si="43"/>
        <v>0</v>
      </c>
      <c r="AR878" s="213" t="s">
        <v>372</v>
      </c>
      <c r="AT878" s="213" t="s">
        <v>141</v>
      </c>
      <c r="AU878" s="213" t="s">
        <v>81</v>
      </c>
      <c r="AY878" s="213" t="s">
        <v>138</v>
      </c>
      <c r="BE878" s="315">
        <f t="shared" si="44"/>
        <v>0</v>
      </c>
      <c r="BF878" s="315">
        <f t="shared" si="45"/>
        <v>0</v>
      </c>
      <c r="BG878" s="315">
        <f t="shared" si="46"/>
        <v>0</v>
      </c>
      <c r="BH878" s="315">
        <f t="shared" si="47"/>
        <v>0</v>
      </c>
      <c r="BI878" s="315">
        <f t="shared" si="48"/>
        <v>0</v>
      </c>
      <c r="BJ878" s="213" t="s">
        <v>79</v>
      </c>
      <c r="BK878" s="315">
        <f t="shared" si="49"/>
        <v>0</v>
      </c>
      <c r="BL878" s="213" t="s">
        <v>372</v>
      </c>
      <c r="BM878" s="213" t="s">
        <v>940</v>
      </c>
    </row>
    <row r="879" spans="2:65" s="223" customFormat="1" ht="22.5" customHeight="1">
      <c r="B879" s="224"/>
      <c r="C879" s="354" t="s">
        <v>941</v>
      </c>
      <c r="D879" s="354" t="s">
        <v>373</v>
      </c>
      <c r="E879" s="355" t="s">
        <v>942</v>
      </c>
      <c r="F879" s="356" t="s">
        <v>943</v>
      </c>
      <c r="G879" s="357" t="s">
        <v>281</v>
      </c>
      <c r="H879" s="358">
        <v>1</v>
      </c>
      <c r="I879" s="368">
        <v>0</v>
      </c>
      <c r="J879" s="359">
        <f t="shared" si="40"/>
        <v>0</v>
      </c>
      <c r="K879" s="356" t="s">
        <v>5</v>
      </c>
      <c r="L879" s="360"/>
      <c r="M879" s="361" t="s">
        <v>5</v>
      </c>
      <c r="N879" s="362" t="s">
        <v>42</v>
      </c>
      <c r="O879" s="225"/>
      <c r="P879" s="313">
        <f t="shared" si="41"/>
        <v>0</v>
      </c>
      <c r="Q879" s="313">
        <v>0.00252</v>
      </c>
      <c r="R879" s="313">
        <f t="shared" si="42"/>
        <v>0.00252</v>
      </c>
      <c r="S879" s="313">
        <v>0</v>
      </c>
      <c r="T879" s="314">
        <f t="shared" si="43"/>
        <v>0</v>
      </c>
      <c r="AR879" s="213" t="s">
        <v>473</v>
      </c>
      <c r="AT879" s="213" t="s">
        <v>373</v>
      </c>
      <c r="AU879" s="213" t="s">
        <v>81</v>
      </c>
      <c r="AY879" s="213" t="s">
        <v>138</v>
      </c>
      <c r="BE879" s="315">
        <f t="shared" si="44"/>
        <v>0</v>
      </c>
      <c r="BF879" s="315">
        <f t="shared" si="45"/>
        <v>0</v>
      </c>
      <c r="BG879" s="315">
        <f t="shared" si="46"/>
        <v>0</v>
      </c>
      <c r="BH879" s="315">
        <f t="shared" si="47"/>
        <v>0</v>
      </c>
      <c r="BI879" s="315">
        <f t="shared" si="48"/>
        <v>0</v>
      </c>
      <c r="BJ879" s="213" t="s">
        <v>79</v>
      </c>
      <c r="BK879" s="315">
        <f t="shared" si="49"/>
        <v>0</v>
      </c>
      <c r="BL879" s="213" t="s">
        <v>372</v>
      </c>
      <c r="BM879" s="213" t="s">
        <v>944</v>
      </c>
    </row>
    <row r="880" spans="2:65" s="223" customFormat="1" ht="22.5" customHeight="1">
      <c r="B880" s="224"/>
      <c r="C880" s="354" t="s">
        <v>945</v>
      </c>
      <c r="D880" s="354" t="s">
        <v>373</v>
      </c>
      <c r="E880" s="355" t="s">
        <v>946</v>
      </c>
      <c r="F880" s="356" t="s">
        <v>947</v>
      </c>
      <c r="G880" s="357" t="s">
        <v>281</v>
      </c>
      <c r="H880" s="358">
        <v>1</v>
      </c>
      <c r="I880" s="368">
        <v>0</v>
      </c>
      <c r="J880" s="359">
        <f t="shared" si="40"/>
        <v>0</v>
      </c>
      <c r="K880" s="356" t="s">
        <v>5</v>
      </c>
      <c r="L880" s="360"/>
      <c r="M880" s="361" t="s">
        <v>5</v>
      </c>
      <c r="N880" s="362" t="s">
        <v>42</v>
      </c>
      <c r="O880" s="225"/>
      <c r="P880" s="313">
        <f t="shared" si="41"/>
        <v>0</v>
      </c>
      <c r="Q880" s="313">
        <v>0.00252</v>
      </c>
      <c r="R880" s="313">
        <f t="shared" si="42"/>
        <v>0.00252</v>
      </c>
      <c r="S880" s="313">
        <v>0</v>
      </c>
      <c r="T880" s="314">
        <f t="shared" si="43"/>
        <v>0</v>
      </c>
      <c r="AR880" s="213" t="s">
        <v>473</v>
      </c>
      <c r="AT880" s="213" t="s">
        <v>373</v>
      </c>
      <c r="AU880" s="213" t="s">
        <v>81</v>
      </c>
      <c r="AY880" s="213" t="s">
        <v>138</v>
      </c>
      <c r="BE880" s="315">
        <f t="shared" si="44"/>
        <v>0</v>
      </c>
      <c r="BF880" s="315">
        <f t="shared" si="45"/>
        <v>0</v>
      </c>
      <c r="BG880" s="315">
        <f t="shared" si="46"/>
        <v>0</v>
      </c>
      <c r="BH880" s="315">
        <f t="shared" si="47"/>
        <v>0</v>
      </c>
      <c r="BI880" s="315">
        <f t="shared" si="48"/>
        <v>0</v>
      </c>
      <c r="BJ880" s="213" t="s">
        <v>79</v>
      </c>
      <c r="BK880" s="315">
        <f t="shared" si="49"/>
        <v>0</v>
      </c>
      <c r="BL880" s="213" t="s">
        <v>372</v>
      </c>
      <c r="BM880" s="213" t="s">
        <v>948</v>
      </c>
    </row>
    <row r="881" spans="2:65" s="223" customFormat="1" ht="22.5" customHeight="1">
      <c r="B881" s="224"/>
      <c r="C881" s="354" t="s">
        <v>949</v>
      </c>
      <c r="D881" s="354" t="s">
        <v>373</v>
      </c>
      <c r="E881" s="355" t="s">
        <v>950</v>
      </c>
      <c r="F881" s="356" t="s">
        <v>951</v>
      </c>
      <c r="G881" s="357" t="s">
        <v>281</v>
      </c>
      <c r="H881" s="358">
        <v>1</v>
      </c>
      <c r="I881" s="368">
        <v>0</v>
      </c>
      <c r="J881" s="359">
        <f t="shared" si="40"/>
        <v>0</v>
      </c>
      <c r="K881" s="356" t="s">
        <v>5</v>
      </c>
      <c r="L881" s="360"/>
      <c r="M881" s="361" t="s">
        <v>5</v>
      </c>
      <c r="N881" s="362" t="s">
        <v>42</v>
      </c>
      <c r="O881" s="225"/>
      <c r="P881" s="313">
        <f t="shared" si="41"/>
        <v>0</v>
      </c>
      <c r="Q881" s="313">
        <v>0.00252</v>
      </c>
      <c r="R881" s="313">
        <f t="shared" si="42"/>
        <v>0.00252</v>
      </c>
      <c r="S881" s="313">
        <v>0</v>
      </c>
      <c r="T881" s="314">
        <f t="shared" si="43"/>
        <v>0</v>
      </c>
      <c r="AR881" s="213" t="s">
        <v>473</v>
      </c>
      <c r="AT881" s="213" t="s">
        <v>373</v>
      </c>
      <c r="AU881" s="213" t="s">
        <v>81</v>
      </c>
      <c r="AY881" s="213" t="s">
        <v>138</v>
      </c>
      <c r="BE881" s="315">
        <f t="shared" si="44"/>
        <v>0</v>
      </c>
      <c r="BF881" s="315">
        <f t="shared" si="45"/>
        <v>0</v>
      </c>
      <c r="BG881" s="315">
        <f t="shared" si="46"/>
        <v>0</v>
      </c>
      <c r="BH881" s="315">
        <f t="shared" si="47"/>
        <v>0</v>
      </c>
      <c r="BI881" s="315">
        <f t="shared" si="48"/>
        <v>0</v>
      </c>
      <c r="BJ881" s="213" t="s">
        <v>79</v>
      </c>
      <c r="BK881" s="315">
        <f t="shared" si="49"/>
        <v>0</v>
      </c>
      <c r="BL881" s="213" t="s">
        <v>372</v>
      </c>
      <c r="BM881" s="213" t="s">
        <v>952</v>
      </c>
    </row>
    <row r="882" spans="2:65" s="223" customFormat="1" ht="22.5" customHeight="1">
      <c r="B882" s="224"/>
      <c r="C882" s="354" t="s">
        <v>953</v>
      </c>
      <c r="D882" s="354" t="s">
        <v>373</v>
      </c>
      <c r="E882" s="355" t="s">
        <v>954</v>
      </c>
      <c r="F882" s="356" t="s">
        <v>955</v>
      </c>
      <c r="G882" s="357" t="s">
        <v>281</v>
      </c>
      <c r="H882" s="358">
        <v>1</v>
      </c>
      <c r="I882" s="368">
        <v>0</v>
      </c>
      <c r="J882" s="359">
        <f t="shared" si="40"/>
        <v>0</v>
      </c>
      <c r="K882" s="356" t="s">
        <v>5</v>
      </c>
      <c r="L882" s="360"/>
      <c r="M882" s="361" t="s">
        <v>5</v>
      </c>
      <c r="N882" s="362" t="s">
        <v>42</v>
      </c>
      <c r="O882" s="225"/>
      <c r="P882" s="313">
        <f t="shared" si="41"/>
        <v>0</v>
      </c>
      <c r="Q882" s="313">
        <v>0.00252</v>
      </c>
      <c r="R882" s="313">
        <f t="shared" si="42"/>
        <v>0.00252</v>
      </c>
      <c r="S882" s="313">
        <v>0</v>
      </c>
      <c r="T882" s="314">
        <f t="shared" si="43"/>
        <v>0</v>
      </c>
      <c r="AR882" s="213" t="s">
        <v>473</v>
      </c>
      <c r="AT882" s="213" t="s">
        <v>373</v>
      </c>
      <c r="AU882" s="213" t="s">
        <v>81</v>
      </c>
      <c r="AY882" s="213" t="s">
        <v>138</v>
      </c>
      <c r="BE882" s="315">
        <f t="shared" si="44"/>
        <v>0</v>
      </c>
      <c r="BF882" s="315">
        <f t="shared" si="45"/>
        <v>0</v>
      </c>
      <c r="BG882" s="315">
        <f t="shared" si="46"/>
        <v>0</v>
      </c>
      <c r="BH882" s="315">
        <f t="shared" si="47"/>
        <v>0</v>
      </c>
      <c r="BI882" s="315">
        <f t="shared" si="48"/>
        <v>0</v>
      </c>
      <c r="BJ882" s="213" t="s">
        <v>79</v>
      </c>
      <c r="BK882" s="315">
        <f t="shared" si="49"/>
        <v>0</v>
      </c>
      <c r="BL882" s="213" t="s">
        <v>372</v>
      </c>
      <c r="BM882" s="213" t="s">
        <v>956</v>
      </c>
    </row>
    <row r="883" spans="2:65" s="223" customFormat="1" ht="22.5" customHeight="1">
      <c r="B883" s="224"/>
      <c r="C883" s="354" t="s">
        <v>957</v>
      </c>
      <c r="D883" s="354" t="s">
        <v>373</v>
      </c>
      <c r="E883" s="355" t="s">
        <v>958</v>
      </c>
      <c r="F883" s="356" t="s">
        <v>959</v>
      </c>
      <c r="G883" s="357" t="s">
        <v>281</v>
      </c>
      <c r="H883" s="358">
        <v>1</v>
      </c>
      <c r="I883" s="368">
        <v>0</v>
      </c>
      <c r="J883" s="359">
        <f t="shared" si="40"/>
        <v>0</v>
      </c>
      <c r="K883" s="356" t="s">
        <v>5</v>
      </c>
      <c r="L883" s="360"/>
      <c r="M883" s="361" t="s">
        <v>5</v>
      </c>
      <c r="N883" s="362" t="s">
        <v>42</v>
      </c>
      <c r="O883" s="225"/>
      <c r="P883" s="313">
        <f t="shared" si="41"/>
        <v>0</v>
      </c>
      <c r="Q883" s="313">
        <v>0.00252</v>
      </c>
      <c r="R883" s="313">
        <f t="shared" si="42"/>
        <v>0.00252</v>
      </c>
      <c r="S883" s="313">
        <v>0</v>
      </c>
      <c r="T883" s="314">
        <f t="shared" si="43"/>
        <v>0</v>
      </c>
      <c r="AR883" s="213" t="s">
        <v>473</v>
      </c>
      <c r="AT883" s="213" t="s">
        <v>373</v>
      </c>
      <c r="AU883" s="213" t="s">
        <v>81</v>
      </c>
      <c r="AY883" s="213" t="s">
        <v>138</v>
      </c>
      <c r="BE883" s="315">
        <f t="shared" si="44"/>
        <v>0</v>
      </c>
      <c r="BF883" s="315">
        <f t="shared" si="45"/>
        <v>0</v>
      </c>
      <c r="BG883" s="315">
        <f t="shared" si="46"/>
        <v>0</v>
      </c>
      <c r="BH883" s="315">
        <f t="shared" si="47"/>
        <v>0</v>
      </c>
      <c r="BI883" s="315">
        <f t="shared" si="48"/>
        <v>0</v>
      </c>
      <c r="BJ883" s="213" t="s">
        <v>79</v>
      </c>
      <c r="BK883" s="315">
        <f t="shared" si="49"/>
        <v>0</v>
      </c>
      <c r="BL883" s="213" t="s">
        <v>372</v>
      </c>
      <c r="BM883" s="213" t="s">
        <v>960</v>
      </c>
    </row>
    <row r="884" spans="2:65" s="223" customFormat="1" ht="22.5" customHeight="1">
      <c r="B884" s="224"/>
      <c r="C884" s="354" t="s">
        <v>961</v>
      </c>
      <c r="D884" s="354" t="s">
        <v>373</v>
      </c>
      <c r="E884" s="355" t="s">
        <v>962</v>
      </c>
      <c r="F884" s="356" t="s">
        <v>963</v>
      </c>
      <c r="G884" s="357" t="s">
        <v>281</v>
      </c>
      <c r="H884" s="358">
        <v>1</v>
      </c>
      <c r="I884" s="368">
        <v>0</v>
      </c>
      <c r="J884" s="359">
        <f t="shared" si="40"/>
        <v>0</v>
      </c>
      <c r="K884" s="356" t="s">
        <v>5</v>
      </c>
      <c r="L884" s="360"/>
      <c r="M884" s="361" t="s">
        <v>5</v>
      </c>
      <c r="N884" s="362" t="s">
        <v>42</v>
      </c>
      <c r="O884" s="225"/>
      <c r="P884" s="313">
        <f t="shared" si="41"/>
        <v>0</v>
      </c>
      <c r="Q884" s="313">
        <v>0.00252</v>
      </c>
      <c r="R884" s="313">
        <f t="shared" si="42"/>
        <v>0.00252</v>
      </c>
      <c r="S884" s="313">
        <v>0</v>
      </c>
      <c r="T884" s="314">
        <f t="shared" si="43"/>
        <v>0</v>
      </c>
      <c r="AR884" s="213" t="s">
        <v>473</v>
      </c>
      <c r="AT884" s="213" t="s">
        <v>373</v>
      </c>
      <c r="AU884" s="213" t="s">
        <v>81</v>
      </c>
      <c r="AY884" s="213" t="s">
        <v>138</v>
      </c>
      <c r="BE884" s="315">
        <f t="shared" si="44"/>
        <v>0</v>
      </c>
      <c r="BF884" s="315">
        <f t="shared" si="45"/>
        <v>0</v>
      </c>
      <c r="BG884" s="315">
        <f t="shared" si="46"/>
        <v>0</v>
      </c>
      <c r="BH884" s="315">
        <f t="shared" si="47"/>
        <v>0</v>
      </c>
      <c r="BI884" s="315">
        <f t="shared" si="48"/>
        <v>0</v>
      </c>
      <c r="BJ884" s="213" t="s">
        <v>79</v>
      </c>
      <c r="BK884" s="315">
        <f t="shared" si="49"/>
        <v>0</v>
      </c>
      <c r="BL884" s="213" t="s">
        <v>372</v>
      </c>
      <c r="BM884" s="213" t="s">
        <v>964</v>
      </c>
    </row>
    <row r="885" spans="2:65" s="223" customFormat="1" ht="22.5" customHeight="1">
      <c r="B885" s="224"/>
      <c r="C885" s="354" t="s">
        <v>965</v>
      </c>
      <c r="D885" s="354" t="s">
        <v>373</v>
      </c>
      <c r="E885" s="355" t="s">
        <v>966</v>
      </c>
      <c r="F885" s="356" t="s">
        <v>967</v>
      </c>
      <c r="G885" s="357" t="s">
        <v>281</v>
      </c>
      <c r="H885" s="358">
        <v>1</v>
      </c>
      <c r="I885" s="368">
        <v>0</v>
      </c>
      <c r="J885" s="359">
        <f t="shared" si="40"/>
        <v>0</v>
      </c>
      <c r="K885" s="356" t="s">
        <v>5</v>
      </c>
      <c r="L885" s="360"/>
      <c r="M885" s="361" t="s">
        <v>5</v>
      </c>
      <c r="N885" s="362" t="s">
        <v>42</v>
      </c>
      <c r="O885" s="225"/>
      <c r="P885" s="313">
        <f t="shared" si="41"/>
        <v>0</v>
      </c>
      <c r="Q885" s="313">
        <v>0.00252</v>
      </c>
      <c r="R885" s="313">
        <f t="shared" si="42"/>
        <v>0.00252</v>
      </c>
      <c r="S885" s="313">
        <v>0</v>
      </c>
      <c r="T885" s="314">
        <f t="shared" si="43"/>
        <v>0</v>
      </c>
      <c r="AR885" s="213" t="s">
        <v>473</v>
      </c>
      <c r="AT885" s="213" t="s">
        <v>373</v>
      </c>
      <c r="AU885" s="213" t="s">
        <v>81</v>
      </c>
      <c r="AY885" s="213" t="s">
        <v>138</v>
      </c>
      <c r="BE885" s="315">
        <f t="shared" si="44"/>
        <v>0</v>
      </c>
      <c r="BF885" s="315">
        <f t="shared" si="45"/>
        <v>0</v>
      </c>
      <c r="BG885" s="315">
        <f t="shared" si="46"/>
        <v>0</v>
      </c>
      <c r="BH885" s="315">
        <f t="shared" si="47"/>
        <v>0</v>
      </c>
      <c r="BI885" s="315">
        <f t="shared" si="48"/>
        <v>0</v>
      </c>
      <c r="BJ885" s="213" t="s">
        <v>79</v>
      </c>
      <c r="BK885" s="315">
        <f t="shared" si="49"/>
        <v>0</v>
      </c>
      <c r="BL885" s="213" t="s">
        <v>372</v>
      </c>
      <c r="BM885" s="213" t="s">
        <v>968</v>
      </c>
    </row>
    <row r="886" spans="2:65" s="223" customFormat="1" ht="22.5" customHeight="1">
      <c r="B886" s="224"/>
      <c r="C886" s="305" t="s">
        <v>969</v>
      </c>
      <c r="D886" s="305" t="s">
        <v>141</v>
      </c>
      <c r="E886" s="306" t="s">
        <v>970</v>
      </c>
      <c r="F886" s="307" t="s">
        <v>971</v>
      </c>
      <c r="G886" s="308" t="s">
        <v>281</v>
      </c>
      <c r="H886" s="309">
        <v>1</v>
      </c>
      <c r="I886" s="367">
        <v>0</v>
      </c>
      <c r="J886" s="310">
        <f t="shared" si="40"/>
        <v>0</v>
      </c>
      <c r="K886" s="307" t="s">
        <v>5</v>
      </c>
      <c r="L886" s="224"/>
      <c r="M886" s="311" t="s">
        <v>5</v>
      </c>
      <c r="N886" s="312" t="s">
        <v>42</v>
      </c>
      <c r="O886" s="225"/>
      <c r="P886" s="313">
        <f t="shared" si="41"/>
        <v>0</v>
      </c>
      <c r="Q886" s="313">
        <v>0</v>
      </c>
      <c r="R886" s="313">
        <f t="shared" si="42"/>
        <v>0</v>
      </c>
      <c r="S886" s="313">
        <v>0</v>
      </c>
      <c r="T886" s="314">
        <f t="shared" si="43"/>
        <v>0</v>
      </c>
      <c r="AR886" s="213" t="s">
        <v>372</v>
      </c>
      <c r="AT886" s="213" t="s">
        <v>141</v>
      </c>
      <c r="AU886" s="213" t="s">
        <v>81</v>
      </c>
      <c r="AY886" s="213" t="s">
        <v>138</v>
      </c>
      <c r="BE886" s="315">
        <f t="shared" si="44"/>
        <v>0</v>
      </c>
      <c r="BF886" s="315">
        <f t="shared" si="45"/>
        <v>0</v>
      </c>
      <c r="BG886" s="315">
        <f t="shared" si="46"/>
        <v>0</v>
      </c>
      <c r="BH886" s="315">
        <f t="shared" si="47"/>
        <v>0</v>
      </c>
      <c r="BI886" s="315">
        <f t="shared" si="48"/>
        <v>0</v>
      </c>
      <c r="BJ886" s="213" t="s">
        <v>79</v>
      </c>
      <c r="BK886" s="315">
        <f t="shared" si="49"/>
        <v>0</v>
      </c>
      <c r="BL886" s="213" t="s">
        <v>372</v>
      </c>
      <c r="BM886" s="213" t="s">
        <v>972</v>
      </c>
    </row>
    <row r="887" spans="2:65" s="223" customFormat="1" ht="31.5" customHeight="1">
      <c r="B887" s="224"/>
      <c r="C887" s="305" t="s">
        <v>973</v>
      </c>
      <c r="D887" s="305" t="s">
        <v>141</v>
      </c>
      <c r="E887" s="306" t="s">
        <v>974</v>
      </c>
      <c r="F887" s="307" t="s">
        <v>975</v>
      </c>
      <c r="G887" s="308" t="s">
        <v>281</v>
      </c>
      <c r="H887" s="309">
        <v>5</v>
      </c>
      <c r="I887" s="367">
        <v>0</v>
      </c>
      <c r="J887" s="310">
        <f t="shared" si="40"/>
        <v>0</v>
      </c>
      <c r="K887" s="307" t="s">
        <v>145</v>
      </c>
      <c r="L887" s="224"/>
      <c r="M887" s="311" t="s">
        <v>5</v>
      </c>
      <c r="N887" s="312" t="s">
        <v>42</v>
      </c>
      <c r="O887" s="225"/>
      <c r="P887" s="313">
        <f t="shared" si="41"/>
        <v>0</v>
      </c>
      <c r="Q887" s="313">
        <v>0</v>
      </c>
      <c r="R887" s="313">
        <f t="shared" si="42"/>
        <v>0</v>
      </c>
      <c r="S887" s="313">
        <v>0</v>
      </c>
      <c r="T887" s="314">
        <f t="shared" si="43"/>
        <v>0</v>
      </c>
      <c r="AR887" s="213" t="s">
        <v>372</v>
      </c>
      <c r="AT887" s="213" t="s">
        <v>141</v>
      </c>
      <c r="AU887" s="213" t="s">
        <v>81</v>
      </c>
      <c r="AY887" s="213" t="s">
        <v>138</v>
      </c>
      <c r="BE887" s="315">
        <f t="shared" si="44"/>
        <v>0</v>
      </c>
      <c r="BF887" s="315">
        <f t="shared" si="45"/>
        <v>0</v>
      </c>
      <c r="BG887" s="315">
        <f t="shared" si="46"/>
        <v>0</v>
      </c>
      <c r="BH887" s="315">
        <f t="shared" si="47"/>
        <v>0</v>
      </c>
      <c r="BI887" s="315">
        <f t="shared" si="48"/>
        <v>0</v>
      </c>
      <c r="BJ887" s="213" t="s">
        <v>79</v>
      </c>
      <c r="BK887" s="315">
        <f t="shared" si="49"/>
        <v>0</v>
      </c>
      <c r="BL887" s="213" t="s">
        <v>372</v>
      </c>
      <c r="BM887" s="213" t="s">
        <v>976</v>
      </c>
    </row>
    <row r="888" spans="2:65" s="223" customFormat="1" ht="22.5" customHeight="1">
      <c r="B888" s="224"/>
      <c r="C888" s="354" t="s">
        <v>977</v>
      </c>
      <c r="D888" s="354" t="s">
        <v>373</v>
      </c>
      <c r="E888" s="355" t="s">
        <v>978</v>
      </c>
      <c r="F888" s="356" t="s">
        <v>979</v>
      </c>
      <c r="G888" s="357" t="s">
        <v>281</v>
      </c>
      <c r="H888" s="358">
        <v>5</v>
      </c>
      <c r="I888" s="368">
        <v>0</v>
      </c>
      <c r="J888" s="359">
        <f t="shared" si="40"/>
        <v>0</v>
      </c>
      <c r="K888" s="356" t="s">
        <v>5</v>
      </c>
      <c r="L888" s="360"/>
      <c r="M888" s="361" t="s">
        <v>5</v>
      </c>
      <c r="N888" s="362" t="s">
        <v>42</v>
      </c>
      <c r="O888" s="225"/>
      <c r="P888" s="313">
        <f t="shared" si="41"/>
        <v>0</v>
      </c>
      <c r="Q888" s="313">
        <v>0.00024</v>
      </c>
      <c r="R888" s="313">
        <f t="shared" si="42"/>
        <v>0.0012000000000000001</v>
      </c>
      <c r="S888" s="313">
        <v>0</v>
      </c>
      <c r="T888" s="314">
        <f t="shared" si="43"/>
        <v>0</v>
      </c>
      <c r="AR888" s="213" t="s">
        <v>473</v>
      </c>
      <c r="AT888" s="213" t="s">
        <v>373</v>
      </c>
      <c r="AU888" s="213" t="s">
        <v>81</v>
      </c>
      <c r="AY888" s="213" t="s">
        <v>138</v>
      </c>
      <c r="BE888" s="315">
        <f t="shared" si="44"/>
        <v>0</v>
      </c>
      <c r="BF888" s="315">
        <f t="shared" si="45"/>
        <v>0</v>
      </c>
      <c r="BG888" s="315">
        <f t="shared" si="46"/>
        <v>0</v>
      </c>
      <c r="BH888" s="315">
        <f t="shared" si="47"/>
        <v>0</v>
      </c>
      <c r="BI888" s="315">
        <f t="shared" si="48"/>
        <v>0</v>
      </c>
      <c r="BJ888" s="213" t="s">
        <v>79</v>
      </c>
      <c r="BK888" s="315">
        <f t="shared" si="49"/>
        <v>0</v>
      </c>
      <c r="BL888" s="213" t="s">
        <v>372</v>
      </c>
      <c r="BM888" s="213" t="s">
        <v>980</v>
      </c>
    </row>
    <row r="889" spans="2:65" s="223" customFormat="1" ht="22.5" customHeight="1">
      <c r="B889" s="224"/>
      <c r="C889" s="354" t="s">
        <v>981</v>
      </c>
      <c r="D889" s="354" t="s">
        <v>373</v>
      </c>
      <c r="E889" s="355" t="s">
        <v>982</v>
      </c>
      <c r="F889" s="356" t="s">
        <v>983</v>
      </c>
      <c r="G889" s="357" t="s">
        <v>281</v>
      </c>
      <c r="H889" s="358">
        <v>5</v>
      </c>
      <c r="I889" s="368">
        <v>0</v>
      </c>
      <c r="J889" s="359">
        <f aca="true" t="shared" si="50" ref="J889:J920">ROUND(I889*H889,2)</f>
        <v>0</v>
      </c>
      <c r="K889" s="356" t="s">
        <v>5</v>
      </c>
      <c r="L889" s="360"/>
      <c r="M889" s="361" t="s">
        <v>5</v>
      </c>
      <c r="N889" s="362" t="s">
        <v>42</v>
      </c>
      <c r="O889" s="225"/>
      <c r="P889" s="313">
        <f aca="true" t="shared" si="51" ref="P889:P920">O889*H889</f>
        <v>0</v>
      </c>
      <c r="Q889" s="313">
        <v>0.00024</v>
      </c>
      <c r="R889" s="313">
        <f aca="true" t="shared" si="52" ref="R889:R920">Q889*H889</f>
        <v>0.0012000000000000001</v>
      </c>
      <c r="S889" s="313">
        <v>0</v>
      </c>
      <c r="T889" s="314">
        <f aca="true" t="shared" si="53" ref="T889:T920">S889*H889</f>
        <v>0</v>
      </c>
      <c r="AR889" s="213" t="s">
        <v>473</v>
      </c>
      <c r="AT889" s="213" t="s">
        <v>373</v>
      </c>
      <c r="AU889" s="213" t="s">
        <v>81</v>
      </c>
      <c r="AY889" s="213" t="s">
        <v>138</v>
      </c>
      <c r="BE889" s="315">
        <f aca="true" t="shared" si="54" ref="BE889:BE920">IF(N889="základní",J889,0)</f>
        <v>0</v>
      </c>
      <c r="BF889" s="315">
        <f aca="true" t="shared" si="55" ref="BF889:BF920">IF(N889="snížená",J889,0)</f>
        <v>0</v>
      </c>
      <c r="BG889" s="315">
        <f aca="true" t="shared" si="56" ref="BG889:BG920">IF(N889="zákl. přenesená",J889,0)</f>
        <v>0</v>
      </c>
      <c r="BH889" s="315">
        <f aca="true" t="shared" si="57" ref="BH889:BH920">IF(N889="sníž. přenesená",J889,0)</f>
        <v>0</v>
      </c>
      <c r="BI889" s="315">
        <f aca="true" t="shared" si="58" ref="BI889:BI920">IF(N889="nulová",J889,0)</f>
        <v>0</v>
      </c>
      <c r="BJ889" s="213" t="s">
        <v>79</v>
      </c>
      <c r="BK889" s="315">
        <f aca="true" t="shared" si="59" ref="BK889:BK920">ROUND(I889*H889,2)</f>
        <v>0</v>
      </c>
      <c r="BL889" s="213" t="s">
        <v>372</v>
      </c>
      <c r="BM889" s="213" t="s">
        <v>984</v>
      </c>
    </row>
    <row r="890" spans="2:65" s="223" customFormat="1" ht="31.5" customHeight="1">
      <c r="B890" s="224"/>
      <c r="C890" s="305" t="s">
        <v>985</v>
      </c>
      <c r="D890" s="305" t="s">
        <v>141</v>
      </c>
      <c r="E890" s="306" t="s">
        <v>986</v>
      </c>
      <c r="F890" s="307" t="s">
        <v>987</v>
      </c>
      <c r="G890" s="308" t="s">
        <v>281</v>
      </c>
      <c r="H890" s="309">
        <v>20</v>
      </c>
      <c r="I890" s="367">
        <v>0</v>
      </c>
      <c r="J890" s="310">
        <f t="shared" si="50"/>
        <v>0</v>
      </c>
      <c r="K890" s="307" t="s">
        <v>145</v>
      </c>
      <c r="L890" s="224"/>
      <c r="M890" s="311" t="s">
        <v>5</v>
      </c>
      <c r="N890" s="312" t="s">
        <v>42</v>
      </c>
      <c r="O890" s="225"/>
      <c r="P890" s="313">
        <f t="shared" si="51"/>
        <v>0</v>
      </c>
      <c r="Q890" s="313">
        <v>0</v>
      </c>
      <c r="R890" s="313">
        <f t="shared" si="52"/>
        <v>0</v>
      </c>
      <c r="S890" s="313">
        <v>0</v>
      </c>
      <c r="T890" s="314">
        <f t="shared" si="53"/>
        <v>0</v>
      </c>
      <c r="AR890" s="213" t="s">
        <v>372</v>
      </c>
      <c r="AT890" s="213" t="s">
        <v>141</v>
      </c>
      <c r="AU890" s="213" t="s">
        <v>81</v>
      </c>
      <c r="AY890" s="213" t="s">
        <v>138</v>
      </c>
      <c r="BE890" s="315">
        <f t="shared" si="54"/>
        <v>0</v>
      </c>
      <c r="BF890" s="315">
        <f t="shared" si="55"/>
        <v>0</v>
      </c>
      <c r="BG890" s="315">
        <f t="shared" si="56"/>
        <v>0</v>
      </c>
      <c r="BH890" s="315">
        <f t="shared" si="57"/>
        <v>0</v>
      </c>
      <c r="BI890" s="315">
        <f t="shared" si="58"/>
        <v>0</v>
      </c>
      <c r="BJ890" s="213" t="s">
        <v>79</v>
      </c>
      <c r="BK890" s="315">
        <f t="shared" si="59"/>
        <v>0</v>
      </c>
      <c r="BL890" s="213" t="s">
        <v>372</v>
      </c>
      <c r="BM890" s="213" t="s">
        <v>988</v>
      </c>
    </row>
    <row r="891" spans="2:65" s="223" customFormat="1" ht="22.5" customHeight="1">
      <c r="B891" s="224"/>
      <c r="C891" s="354" t="s">
        <v>989</v>
      </c>
      <c r="D891" s="354" t="s">
        <v>373</v>
      </c>
      <c r="E891" s="355" t="s">
        <v>990</v>
      </c>
      <c r="F891" s="356" t="s">
        <v>991</v>
      </c>
      <c r="G891" s="357" t="s">
        <v>281</v>
      </c>
      <c r="H891" s="358">
        <v>20</v>
      </c>
      <c r="I891" s="368">
        <v>0</v>
      </c>
      <c r="J891" s="359">
        <f t="shared" si="50"/>
        <v>0</v>
      </c>
      <c r="K891" s="356" t="s">
        <v>5</v>
      </c>
      <c r="L891" s="360"/>
      <c r="M891" s="361" t="s">
        <v>5</v>
      </c>
      <c r="N891" s="362" t="s">
        <v>42</v>
      </c>
      <c r="O891" s="225"/>
      <c r="P891" s="313">
        <f t="shared" si="51"/>
        <v>0</v>
      </c>
      <c r="Q891" s="313">
        <v>0.00024</v>
      </c>
      <c r="R891" s="313">
        <f t="shared" si="52"/>
        <v>0.0048000000000000004</v>
      </c>
      <c r="S891" s="313">
        <v>0</v>
      </c>
      <c r="T891" s="314">
        <f t="shared" si="53"/>
        <v>0</v>
      </c>
      <c r="AR891" s="213" t="s">
        <v>473</v>
      </c>
      <c r="AT891" s="213" t="s">
        <v>373</v>
      </c>
      <c r="AU891" s="213" t="s">
        <v>81</v>
      </c>
      <c r="AY891" s="213" t="s">
        <v>138</v>
      </c>
      <c r="BE891" s="315">
        <f t="shared" si="54"/>
        <v>0</v>
      </c>
      <c r="BF891" s="315">
        <f t="shared" si="55"/>
        <v>0</v>
      </c>
      <c r="BG891" s="315">
        <f t="shared" si="56"/>
        <v>0</v>
      </c>
      <c r="BH891" s="315">
        <f t="shared" si="57"/>
        <v>0</v>
      </c>
      <c r="BI891" s="315">
        <f t="shared" si="58"/>
        <v>0</v>
      </c>
      <c r="BJ891" s="213" t="s">
        <v>79</v>
      </c>
      <c r="BK891" s="315">
        <f t="shared" si="59"/>
        <v>0</v>
      </c>
      <c r="BL891" s="213" t="s">
        <v>372</v>
      </c>
      <c r="BM891" s="213" t="s">
        <v>992</v>
      </c>
    </row>
    <row r="892" spans="2:65" s="223" customFormat="1" ht="22.5" customHeight="1">
      <c r="B892" s="224"/>
      <c r="C892" s="354" t="s">
        <v>993</v>
      </c>
      <c r="D892" s="354" t="s">
        <v>373</v>
      </c>
      <c r="E892" s="355" t="s">
        <v>978</v>
      </c>
      <c r="F892" s="356" t="s">
        <v>979</v>
      </c>
      <c r="G892" s="357" t="s">
        <v>281</v>
      </c>
      <c r="H892" s="358">
        <v>20</v>
      </c>
      <c r="I892" s="368">
        <v>0</v>
      </c>
      <c r="J892" s="359">
        <f t="shared" si="50"/>
        <v>0</v>
      </c>
      <c r="K892" s="356" t="s">
        <v>5</v>
      </c>
      <c r="L892" s="360"/>
      <c r="M892" s="361" t="s">
        <v>5</v>
      </c>
      <c r="N892" s="362" t="s">
        <v>42</v>
      </c>
      <c r="O892" s="225"/>
      <c r="P892" s="313">
        <f t="shared" si="51"/>
        <v>0</v>
      </c>
      <c r="Q892" s="313">
        <v>0.00024</v>
      </c>
      <c r="R892" s="313">
        <f t="shared" si="52"/>
        <v>0.0048000000000000004</v>
      </c>
      <c r="S892" s="313">
        <v>0</v>
      </c>
      <c r="T892" s="314">
        <f t="shared" si="53"/>
        <v>0</v>
      </c>
      <c r="AR892" s="213" t="s">
        <v>473</v>
      </c>
      <c r="AT892" s="213" t="s">
        <v>373</v>
      </c>
      <c r="AU892" s="213" t="s">
        <v>81</v>
      </c>
      <c r="AY892" s="213" t="s">
        <v>138</v>
      </c>
      <c r="BE892" s="315">
        <f t="shared" si="54"/>
        <v>0</v>
      </c>
      <c r="BF892" s="315">
        <f t="shared" si="55"/>
        <v>0</v>
      </c>
      <c r="BG892" s="315">
        <f t="shared" si="56"/>
        <v>0</v>
      </c>
      <c r="BH892" s="315">
        <f t="shared" si="57"/>
        <v>0</v>
      </c>
      <c r="BI892" s="315">
        <f t="shared" si="58"/>
        <v>0</v>
      </c>
      <c r="BJ892" s="213" t="s">
        <v>79</v>
      </c>
      <c r="BK892" s="315">
        <f t="shared" si="59"/>
        <v>0</v>
      </c>
      <c r="BL892" s="213" t="s">
        <v>372</v>
      </c>
      <c r="BM892" s="213" t="s">
        <v>994</v>
      </c>
    </row>
    <row r="893" spans="2:65" s="223" customFormat="1" ht="22.5" customHeight="1">
      <c r="B893" s="224"/>
      <c r="C893" s="305" t="s">
        <v>995</v>
      </c>
      <c r="D893" s="305" t="s">
        <v>141</v>
      </c>
      <c r="E893" s="306" t="s">
        <v>996</v>
      </c>
      <c r="F893" s="307" t="s">
        <v>997</v>
      </c>
      <c r="G893" s="308" t="s">
        <v>281</v>
      </c>
      <c r="H893" s="309">
        <v>8</v>
      </c>
      <c r="I893" s="367">
        <v>0</v>
      </c>
      <c r="J893" s="310">
        <f t="shared" si="50"/>
        <v>0</v>
      </c>
      <c r="K893" s="307" t="s">
        <v>5</v>
      </c>
      <c r="L893" s="224"/>
      <c r="M893" s="311" t="s">
        <v>5</v>
      </c>
      <c r="N893" s="312" t="s">
        <v>42</v>
      </c>
      <c r="O893" s="225"/>
      <c r="P893" s="313">
        <f t="shared" si="51"/>
        <v>0</v>
      </c>
      <c r="Q893" s="313">
        <v>0</v>
      </c>
      <c r="R893" s="313">
        <f t="shared" si="52"/>
        <v>0</v>
      </c>
      <c r="S893" s="313">
        <v>0</v>
      </c>
      <c r="T893" s="314">
        <f t="shared" si="53"/>
        <v>0</v>
      </c>
      <c r="AR893" s="213" t="s">
        <v>372</v>
      </c>
      <c r="AT893" s="213" t="s">
        <v>141</v>
      </c>
      <c r="AU893" s="213" t="s">
        <v>81</v>
      </c>
      <c r="AY893" s="213" t="s">
        <v>138</v>
      </c>
      <c r="BE893" s="315">
        <f t="shared" si="54"/>
        <v>0</v>
      </c>
      <c r="BF893" s="315">
        <f t="shared" si="55"/>
        <v>0</v>
      </c>
      <c r="BG893" s="315">
        <f t="shared" si="56"/>
        <v>0</v>
      </c>
      <c r="BH893" s="315">
        <f t="shared" si="57"/>
        <v>0</v>
      </c>
      <c r="BI893" s="315">
        <f t="shared" si="58"/>
        <v>0</v>
      </c>
      <c r="BJ893" s="213" t="s">
        <v>79</v>
      </c>
      <c r="BK893" s="315">
        <f t="shared" si="59"/>
        <v>0</v>
      </c>
      <c r="BL893" s="213" t="s">
        <v>372</v>
      </c>
      <c r="BM893" s="213" t="s">
        <v>998</v>
      </c>
    </row>
    <row r="894" spans="2:65" s="223" customFormat="1" ht="22.5" customHeight="1">
      <c r="B894" s="224"/>
      <c r="C894" s="354" t="s">
        <v>999</v>
      </c>
      <c r="D894" s="354" t="s">
        <v>373</v>
      </c>
      <c r="E894" s="355" t="s">
        <v>1000</v>
      </c>
      <c r="F894" s="356" t="s">
        <v>1001</v>
      </c>
      <c r="G894" s="357" t="s">
        <v>281</v>
      </c>
      <c r="H894" s="358">
        <v>8</v>
      </c>
      <c r="I894" s="368">
        <v>0</v>
      </c>
      <c r="J894" s="359">
        <f t="shared" si="50"/>
        <v>0</v>
      </c>
      <c r="K894" s="356" t="s">
        <v>5</v>
      </c>
      <c r="L894" s="360"/>
      <c r="M894" s="361" t="s">
        <v>5</v>
      </c>
      <c r="N894" s="362" t="s">
        <v>42</v>
      </c>
      <c r="O894" s="225"/>
      <c r="P894" s="313">
        <f t="shared" si="51"/>
        <v>0</v>
      </c>
      <c r="Q894" s="313">
        <v>0.00024</v>
      </c>
      <c r="R894" s="313">
        <f t="shared" si="52"/>
        <v>0.00192</v>
      </c>
      <c r="S894" s="313">
        <v>0</v>
      </c>
      <c r="T894" s="314">
        <f t="shared" si="53"/>
        <v>0</v>
      </c>
      <c r="AR894" s="213" t="s">
        <v>473</v>
      </c>
      <c r="AT894" s="213" t="s">
        <v>373</v>
      </c>
      <c r="AU894" s="213" t="s">
        <v>81</v>
      </c>
      <c r="AY894" s="213" t="s">
        <v>138</v>
      </c>
      <c r="BE894" s="315">
        <f t="shared" si="54"/>
        <v>0</v>
      </c>
      <c r="BF894" s="315">
        <f t="shared" si="55"/>
        <v>0</v>
      </c>
      <c r="BG894" s="315">
        <f t="shared" si="56"/>
        <v>0</v>
      </c>
      <c r="BH894" s="315">
        <f t="shared" si="57"/>
        <v>0</v>
      </c>
      <c r="BI894" s="315">
        <f t="shared" si="58"/>
        <v>0</v>
      </c>
      <c r="BJ894" s="213" t="s">
        <v>79</v>
      </c>
      <c r="BK894" s="315">
        <f t="shared" si="59"/>
        <v>0</v>
      </c>
      <c r="BL894" s="213" t="s">
        <v>372</v>
      </c>
      <c r="BM894" s="213" t="s">
        <v>1002</v>
      </c>
    </row>
    <row r="895" spans="2:65" s="223" customFormat="1" ht="22.5" customHeight="1">
      <c r="B895" s="224"/>
      <c r="C895" s="354" t="s">
        <v>1003</v>
      </c>
      <c r="D895" s="354" t="s">
        <v>373</v>
      </c>
      <c r="E895" s="355" t="s">
        <v>1004</v>
      </c>
      <c r="F895" s="356" t="s">
        <v>1005</v>
      </c>
      <c r="G895" s="357" t="s">
        <v>281</v>
      </c>
      <c r="H895" s="358">
        <v>8</v>
      </c>
      <c r="I895" s="368">
        <v>0</v>
      </c>
      <c r="J895" s="359">
        <f t="shared" si="50"/>
        <v>0</v>
      </c>
      <c r="K895" s="356" t="s">
        <v>5</v>
      </c>
      <c r="L895" s="360"/>
      <c r="M895" s="361" t="s">
        <v>5</v>
      </c>
      <c r="N895" s="362" t="s">
        <v>42</v>
      </c>
      <c r="O895" s="225"/>
      <c r="P895" s="313">
        <f t="shared" si="51"/>
        <v>0</v>
      </c>
      <c r="Q895" s="313">
        <v>0.00024</v>
      </c>
      <c r="R895" s="313">
        <f t="shared" si="52"/>
        <v>0.00192</v>
      </c>
      <c r="S895" s="313">
        <v>0</v>
      </c>
      <c r="T895" s="314">
        <f t="shared" si="53"/>
        <v>0</v>
      </c>
      <c r="AR895" s="213" t="s">
        <v>473</v>
      </c>
      <c r="AT895" s="213" t="s">
        <v>373</v>
      </c>
      <c r="AU895" s="213" t="s">
        <v>81</v>
      </c>
      <c r="AY895" s="213" t="s">
        <v>138</v>
      </c>
      <c r="BE895" s="315">
        <f t="shared" si="54"/>
        <v>0</v>
      </c>
      <c r="BF895" s="315">
        <f t="shared" si="55"/>
        <v>0</v>
      </c>
      <c r="BG895" s="315">
        <f t="shared" si="56"/>
        <v>0</v>
      </c>
      <c r="BH895" s="315">
        <f t="shared" si="57"/>
        <v>0</v>
      </c>
      <c r="BI895" s="315">
        <f t="shared" si="58"/>
        <v>0</v>
      </c>
      <c r="BJ895" s="213" t="s">
        <v>79</v>
      </c>
      <c r="BK895" s="315">
        <f t="shared" si="59"/>
        <v>0</v>
      </c>
      <c r="BL895" s="213" t="s">
        <v>372</v>
      </c>
      <c r="BM895" s="213" t="s">
        <v>1006</v>
      </c>
    </row>
    <row r="896" spans="2:65" s="223" customFormat="1" ht="31.5" customHeight="1">
      <c r="B896" s="224"/>
      <c r="C896" s="305" t="s">
        <v>1007</v>
      </c>
      <c r="D896" s="305" t="s">
        <v>141</v>
      </c>
      <c r="E896" s="306" t="s">
        <v>1008</v>
      </c>
      <c r="F896" s="307" t="s">
        <v>1009</v>
      </c>
      <c r="G896" s="308" t="s">
        <v>281</v>
      </c>
      <c r="H896" s="309">
        <v>8</v>
      </c>
      <c r="I896" s="367">
        <v>0</v>
      </c>
      <c r="J896" s="310">
        <f t="shared" si="50"/>
        <v>0</v>
      </c>
      <c r="K896" s="307" t="s">
        <v>145</v>
      </c>
      <c r="L896" s="224"/>
      <c r="M896" s="311" t="s">
        <v>5</v>
      </c>
      <c r="N896" s="312" t="s">
        <v>42</v>
      </c>
      <c r="O896" s="225"/>
      <c r="P896" s="313">
        <f t="shared" si="51"/>
        <v>0</v>
      </c>
      <c r="Q896" s="313">
        <v>0</v>
      </c>
      <c r="R896" s="313">
        <f t="shared" si="52"/>
        <v>0</v>
      </c>
      <c r="S896" s="313">
        <v>0</v>
      </c>
      <c r="T896" s="314">
        <f t="shared" si="53"/>
        <v>0</v>
      </c>
      <c r="AR896" s="213" t="s">
        <v>372</v>
      </c>
      <c r="AT896" s="213" t="s">
        <v>141</v>
      </c>
      <c r="AU896" s="213" t="s">
        <v>81</v>
      </c>
      <c r="AY896" s="213" t="s">
        <v>138</v>
      </c>
      <c r="BE896" s="315">
        <f t="shared" si="54"/>
        <v>0</v>
      </c>
      <c r="BF896" s="315">
        <f t="shared" si="55"/>
        <v>0</v>
      </c>
      <c r="BG896" s="315">
        <f t="shared" si="56"/>
        <v>0</v>
      </c>
      <c r="BH896" s="315">
        <f t="shared" si="57"/>
        <v>0</v>
      </c>
      <c r="BI896" s="315">
        <f t="shared" si="58"/>
        <v>0</v>
      </c>
      <c r="BJ896" s="213" t="s">
        <v>79</v>
      </c>
      <c r="BK896" s="315">
        <f t="shared" si="59"/>
        <v>0</v>
      </c>
      <c r="BL896" s="213" t="s">
        <v>372</v>
      </c>
      <c r="BM896" s="213" t="s">
        <v>1010</v>
      </c>
    </row>
    <row r="897" spans="2:65" s="223" customFormat="1" ht="22.5" customHeight="1">
      <c r="B897" s="224"/>
      <c r="C897" s="354" t="s">
        <v>1011</v>
      </c>
      <c r="D897" s="354" t="s">
        <v>373</v>
      </c>
      <c r="E897" s="355" t="s">
        <v>1012</v>
      </c>
      <c r="F897" s="356" t="s">
        <v>1013</v>
      </c>
      <c r="G897" s="357" t="s">
        <v>281</v>
      </c>
      <c r="H897" s="358">
        <v>8</v>
      </c>
      <c r="I897" s="368">
        <v>0</v>
      </c>
      <c r="J897" s="359">
        <f t="shared" si="50"/>
        <v>0</v>
      </c>
      <c r="K897" s="356" t="s">
        <v>5</v>
      </c>
      <c r="L897" s="360"/>
      <c r="M897" s="361" t="s">
        <v>5</v>
      </c>
      <c r="N897" s="362" t="s">
        <v>42</v>
      </c>
      <c r="O897" s="225"/>
      <c r="P897" s="313">
        <f t="shared" si="51"/>
        <v>0</v>
      </c>
      <c r="Q897" s="313">
        <v>0.00024</v>
      </c>
      <c r="R897" s="313">
        <f t="shared" si="52"/>
        <v>0.00192</v>
      </c>
      <c r="S897" s="313">
        <v>0</v>
      </c>
      <c r="T897" s="314">
        <f t="shared" si="53"/>
        <v>0</v>
      </c>
      <c r="AR897" s="213" t="s">
        <v>473</v>
      </c>
      <c r="AT897" s="213" t="s">
        <v>373</v>
      </c>
      <c r="AU897" s="213" t="s">
        <v>81</v>
      </c>
      <c r="AY897" s="213" t="s">
        <v>138</v>
      </c>
      <c r="BE897" s="315">
        <f t="shared" si="54"/>
        <v>0</v>
      </c>
      <c r="BF897" s="315">
        <f t="shared" si="55"/>
        <v>0</v>
      </c>
      <c r="BG897" s="315">
        <f t="shared" si="56"/>
        <v>0</v>
      </c>
      <c r="BH897" s="315">
        <f t="shared" si="57"/>
        <v>0</v>
      </c>
      <c r="BI897" s="315">
        <f t="shared" si="58"/>
        <v>0</v>
      </c>
      <c r="BJ897" s="213" t="s">
        <v>79</v>
      </c>
      <c r="BK897" s="315">
        <f t="shared" si="59"/>
        <v>0</v>
      </c>
      <c r="BL897" s="213" t="s">
        <v>372</v>
      </c>
      <c r="BM897" s="213" t="s">
        <v>1014</v>
      </c>
    </row>
    <row r="898" spans="2:65" s="223" customFormat="1" ht="22.5" customHeight="1">
      <c r="B898" s="224"/>
      <c r="C898" s="354" t="s">
        <v>1015</v>
      </c>
      <c r="D898" s="354" t="s">
        <v>373</v>
      </c>
      <c r="E898" s="355" t="s">
        <v>1016</v>
      </c>
      <c r="F898" s="356" t="s">
        <v>1017</v>
      </c>
      <c r="G898" s="357" t="s">
        <v>281</v>
      </c>
      <c r="H898" s="358">
        <v>8</v>
      </c>
      <c r="I898" s="368">
        <v>0</v>
      </c>
      <c r="J898" s="359">
        <f t="shared" si="50"/>
        <v>0</v>
      </c>
      <c r="K898" s="356" t="s">
        <v>5</v>
      </c>
      <c r="L898" s="360"/>
      <c r="M898" s="361" t="s">
        <v>5</v>
      </c>
      <c r="N898" s="362" t="s">
        <v>42</v>
      </c>
      <c r="O898" s="225"/>
      <c r="P898" s="313">
        <f t="shared" si="51"/>
        <v>0</v>
      </c>
      <c r="Q898" s="313">
        <v>0.00024</v>
      </c>
      <c r="R898" s="313">
        <f t="shared" si="52"/>
        <v>0.00192</v>
      </c>
      <c r="S898" s="313">
        <v>0</v>
      </c>
      <c r="T898" s="314">
        <f t="shared" si="53"/>
        <v>0</v>
      </c>
      <c r="AR898" s="213" t="s">
        <v>473</v>
      </c>
      <c r="AT898" s="213" t="s">
        <v>373</v>
      </c>
      <c r="AU898" s="213" t="s">
        <v>81</v>
      </c>
      <c r="AY898" s="213" t="s">
        <v>138</v>
      </c>
      <c r="BE898" s="315">
        <f t="shared" si="54"/>
        <v>0</v>
      </c>
      <c r="BF898" s="315">
        <f t="shared" si="55"/>
        <v>0</v>
      </c>
      <c r="BG898" s="315">
        <f t="shared" si="56"/>
        <v>0</v>
      </c>
      <c r="BH898" s="315">
        <f t="shared" si="57"/>
        <v>0</v>
      </c>
      <c r="BI898" s="315">
        <f t="shared" si="58"/>
        <v>0</v>
      </c>
      <c r="BJ898" s="213" t="s">
        <v>79</v>
      </c>
      <c r="BK898" s="315">
        <f t="shared" si="59"/>
        <v>0</v>
      </c>
      <c r="BL898" s="213" t="s">
        <v>372</v>
      </c>
      <c r="BM898" s="213" t="s">
        <v>1018</v>
      </c>
    </row>
    <row r="899" spans="2:65" s="223" customFormat="1" ht="22.5" customHeight="1">
      <c r="B899" s="224"/>
      <c r="C899" s="305" t="s">
        <v>1019</v>
      </c>
      <c r="D899" s="305" t="s">
        <v>141</v>
      </c>
      <c r="E899" s="306" t="s">
        <v>1020</v>
      </c>
      <c r="F899" s="307" t="s">
        <v>1021</v>
      </c>
      <c r="G899" s="308" t="s">
        <v>281</v>
      </c>
      <c r="H899" s="309">
        <v>68</v>
      </c>
      <c r="I899" s="367">
        <v>0</v>
      </c>
      <c r="J899" s="310">
        <f t="shared" si="50"/>
        <v>0</v>
      </c>
      <c r="K899" s="307" t="s">
        <v>5</v>
      </c>
      <c r="L899" s="224"/>
      <c r="M899" s="311" t="s">
        <v>5</v>
      </c>
      <c r="N899" s="312" t="s">
        <v>42</v>
      </c>
      <c r="O899" s="225"/>
      <c r="P899" s="313">
        <f t="shared" si="51"/>
        <v>0</v>
      </c>
      <c r="Q899" s="313">
        <v>0</v>
      </c>
      <c r="R899" s="313">
        <f t="shared" si="52"/>
        <v>0</v>
      </c>
      <c r="S899" s="313">
        <v>0</v>
      </c>
      <c r="T899" s="314">
        <f t="shared" si="53"/>
        <v>0</v>
      </c>
      <c r="AR899" s="213" t="s">
        <v>372</v>
      </c>
      <c r="AT899" s="213" t="s">
        <v>141</v>
      </c>
      <c r="AU899" s="213" t="s">
        <v>81</v>
      </c>
      <c r="AY899" s="213" t="s">
        <v>138</v>
      </c>
      <c r="BE899" s="315">
        <f t="shared" si="54"/>
        <v>0</v>
      </c>
      <c r="BF899" s="315">
        <f t="shared" si="55"/>
        <v>0</v>
      </c>
      <c r="BG899" s="315">
        <f t="shared" si="56"/>
        <v>0</v>
      </c>
      <c r="BH899" s="315">
        <f t="shared" si="57"/>
        <v>0</v>
      </c>
      <c r="BI899" s="315">
        <f t="shared" si="58"/>
        <v>0</v>
      </c>
      <c r="BJ899" s="213" t="s">
        <v>79</v>
      </c>
      <c r="BK899" s="315">
        <f t="shared" si="59"/>
        <v>0</v>
      </c>
      <c r="BL899" s="213" t="s">
        <v>372</v>
      </c>
      <c r="BM899" s="213" t="s">
        <v>1022</v>
      </c>
    </row>
    <row r="900" spans="2:65" s="223" customFormat="1" ht="22.5" customHeight="1">
      <c r="B900" s="224"/>
      <c r="C900" s="354" t="s">
        <v>1023</v>
      </c>
      <c r="D900" s="354" t="s">
        <v>373</v>
      </c>
      <c r="E900" s="355" t="s">
        <v>1024</v>
      </c>
      <c r="F900" s="356" t="s">
        <v>1025</v>
      </c>
      <c r="G900" s="357" t="s">
        <v>281</v>
      </c>
      <c r="H900" s="358">
        <v>11</v>
      </c>
      <c r="I900" s="368">
        <v>0</v>
      </c>
      <c r="J900" s="359">
        <f t="shared" si="50"/>
        <v>0</v>
      </c>
      <c r="K900" s="356" t="s">
        <v>5</v>
      </c>
      <c r="L900" s="360"/>
      <c r="M900" s="361" t="s">
        <v>5</v>
      </c>
      <c r="N900" s="362" t="s">
        <v>42</v>
      </c>
      <c r="O900" s="225"/>
      <c r="P900" s="313">
        <f t="shared" si="51"/>
        <v>0</v>
      </c>
      <c r="Q900" s="313">
        <v>0.00024</v>
      </c>
      <c r="R900" s="313">
        <f t="shared" si="52"/>
        <v>0.00264</v>
      </c>
      <c r="S900" s="313">
        <v>0</v>
      </c>
      <c r="T900" s="314">
        <f t="shared" si="53"/>
        <v>0</v>
      </c>
      <c r="AR900" s="213" t="s">
        <v>473</v>
      </c>
      <c r="AT900" s="213" t="s">
        <v>373</v>
      </c>
      <c r="AU900" s="213" t="s">
        <v>81</v>
      </c>
      <c r="AY900" s="213" t="s">
        <v>138</v>
      </c>
      <c r="BE900" s="315">
        <f t="shared" si="54"/>
        <v>0</v>
      </c>
      <c r="BF900" s="315">
        <f t="shared" si="55"/>
        <v>0</v>
      </c>
      <c r="BG900" s="315">
        <f t="shared" si="56"/>
        <v>0</v>
      </c>
      <c r="BH900" s="315">
        <f t="shared" si="57"/>
        <v>0</v>
      </c>
      <c r="BI900" s="315">
        <f t="shared" si="58"/>
        <v>0</v>
      </c>
      <c r="BJ900" s="213" t="s">
        <v>79</v>
      </c>
      <c r="BK900" s="315">
        <f t="shared" si="59"/>
        <v>0</v>
      </c>
      <c r="BL900" s="213" t="s">
        <v>372</v>
      </c>
      <c r="BM900" s="213" t="s">
        <v>1026</v>
      </c>
    </row>
    <row r="901" spans="2:65" s="223" customFormat="1" ht="22.5" customHeight="1">
      <c r="B901" s="224"/>
      <c r="C901" s="354" t="s">
        <v>1027</v>
      </c>
      <c r="D901" s="354" t="s">
        <v>373</v>
      </c>
      <c r="E901" s="355" t="s">
        <v>1028</v>
      </c>
      <c r="F901" s="356" t="s">
        <v>1029</v>
      </c>
      <c r="G901" s="357" t="s">
        <v>281</v>
      </c>
      <c r="H901" s="358">
        <v>46</v>
      </c>
      <c r="I901" s="368">
        <v>0</v>
      </c>
      <c r="J901" s="359">
        <f t="shared" si="50"/>
        <v>0</v>
      </c>
      <c r="K901" s="356" t="s">
        <v>5</v>
      </c>
      <c r="L901" s="360"/>
      <c r="M901" s="361" t="s">
        <v>5</v>
      </c>
      <c r="N901" s="362" t="s">
        <v>42</v>
      </c>
      <c r="O901" s="225"/>
      <c r="P901" s="313">
        <f t="shared" si="51"/>
        <v>0</v>
      </c>
      <c r="Q901" s="313">
        <v>0.00024</v>
      </c>
      <c r="R901" s="313">
        <f t="shared" si="52"/>
        <v>0.01104</v>
      </c>
      <c r="S901" s="313">
        <v>0</v>
      </c>
      <c r="T901" s="314">
        <f t="shared" si="53"/>
        <v>0</v>
      </c>
      <c r="AR901" s="213" t="s">
        <v>473</v>
      </c>
      <c r="AT901" s="213" t="s">
        <v>373</v>
      </c>
      <c r="AU901" s="213" t="s">
        <v>81</v>
      </c>
      <c r="AY901" s="213" t="s">
        <v>138</v>
      </c>
      <c r="BE901" s="315">
        <f t="shared" si="54"/>
        <v>0</v>
      </c>
      <c r="BF901" s="315">
        <f t="shared" si="55"/>
        <v>0</v>
      </c>
      <c r="BG901" s="315">
        <f t="shared" si="56"/>
        <v>0</v>
      </c>
      <c r="BH901" s="315">
        <f t="shared" si="57"/>
        <v>0</v>
      </c>
      <c r="BI901" s="315">
        <f t="shared" si="58"/>
        <v>0</v>
      </c>
      <c r="BJ901" s="213" t="s">
        <v>79</v>
      </c>
      <c r="BK901" s="315">
        <f t="shared" si="59"/>
        <v>0</v>
      </c>
      <c r="BL901" s="213" t="s">
        <v>372</v>
      </c>
      <c r="BM901" s="213" t="s">
        <v>1030</v>
      </c>
    </row>
    <row r="902" spans="2:65" s="223" customFormat="1" ht="22.5" customHeight="1">
      <c r="B902" s="224"/>
      <c r="C902" s="354" t="s">
        <v>1031</v>
      </c>
      <c r="D902" s="354" t="s">
        <v>373</v>
      </c>
      <c r="E902" s="355" t="s">
        <v>1032</v>
      </c>
      <c r="F902" s="356" t="s">
        <v>1033</v>
      </c>
      <c r="G902" s="357" t="s">
        <v>281</v>
      </c>
      <c r="H902" s="358">
        <v>11</v>
      </c>
      <c r="I902" s="368">
        <v>0</v>
      </c>
      <c r="J902" s="359">
        <f t="shared" si="50"/>
        <v>0</v>
      </c>
      <c r="K902" s="356" t="s">
        <v>5</v>
      </c>
      <c r="L902" s="360"/>
      <c r="M902" s="361" t="s">
        <v>5</v>
      </c>
      <c r="N902" s="362" t="s">
        <v>42</v>
      </c>
      <c r="O902" s="225"/>
      <c r="P902" s="313">
        <f t="shared" si="51"/>
        <v>0</v>
      </c>
      <c r="Q902" s="313">
        <v>0.00024</v>
      </c>
      <c r="R902" s="313">
        <f t="shared" si="52"/>
        <v>0.00264</v>
      </c>
      <c r="S902" s="313">
        <v>0</v>
      </c>
      <c r="T902" s="314">
        <f t="shared" si="53"/>
        <v>0</v>
      </c>
      <c r="AR902" s="213" t="s">
        <v>473</v>
      </c>
      <c r="AT902" s="213" t="s">
        <v>373</v>
      </c>
      <c r="AU902" s="213" t="s">
        <v>81</v>
      </c>
      <c r="AY902" s="213" t="s">
        <v>138</v>
      </c>
      <c r="BE902" s="315">
        <f t="shared" si="54"/>
        <v>0</v>
      </c>
      <c r="BF902" s="315">
        <f t="shared" si="55"/>
        <v>0</v>
      </c>
      <c r="BG902" s="315">
        <f t="shared" si="56"/>
        <v>0</v>
      </c>
      <c r="BH902" s="315">
        <f t="shared" si="57"/>
        <v>0</v>
      </c>
      <c r="BI902" s="315">
        <f t="shared" si="58"/>
        <v>0</v>
      </c>
      <c r="BJ902" s="213" t="s">
        <v>79</v>
      </c>
      <c r="BK902" s="315">
        <f t="shared" si="59"/>
        <v>0</v>
      </c>
      <c r="BL902" s="213" t="s">
        <v>372</v>
      </c>
      <c r="BM902" s="213" t="s">
        <v>1034</v>
      </c>
    </row>
    <row r="903" spans="2:65" s="223" customFormat="1" ht="31.5" customHeight="1">
      <c r="B903" s="224"/>
      <c r="C903" s="305" t="s">
        <v>1035</v>
      </c>
      <c r="D903" s="305" t="s">
        <v>141</v>
      </c>
      <c r="E903" s="306" t="s">
        <v>1036</v>
      </c>
      <c r="F903" s="307" t="s">
        <v>1037</v>
      </c>
      <c r="G903" s="308" t="s">
        <v>281</v>
      </c>
      <c r="H903" s="309">
        <v>51</v>
      </c>
      <c r="I903" s="367">
        <v>0</v>
      </c>
      <c r="J903" s="310">
        <f t="shared" si="50"/>
        <v>0</v>
      </c>
      <c r="K903" s="307" t="s">
        <v>145</v>
      </c>
      <c r="L903" s="224"/>
      <c r="M903" s="311" t="s">
        <v>5</v>
      </c>
      <c r="N903" s="312" t="s">
        <v>42</v>
      </c>
      <c r="O903" s="225"/>
      <c r="P903" s="313">
        <f t="shared" si="51"/>
        <v>0</v>
      </c>
      <c r="Q903" s="313">
        <v>0</v>
      </c>
      <c r="R903" s="313">
        <f t="shared" si="52"/>
        <v>0</v>
      </c>
      <c r="S903" s="313">
        <v>0</v>
      </c>
      <c r="T903" s="314">
        <f t="shared" si="53"/>
        <v>0</v>
      </c>
      <c r="AR903" s="213" t="s">
        <v>372</v>
      </c>
      <c r="AT903" s="213" t="s">
        <v>141</v>
      </c>
      <c r="AU903" s="213" t="s">
        <v>81</v>
      </c>
      <c r="AY903" s="213" t="s">
        <v>138</v>
      </c>
      <c r="BE903" s="315">
        <f t="shared" si="54"/>
        <v>0</v>
      </c>
      <c r="BF903" s="315">
        <f t="shared" si="55"/>
        <v>0</v>
      </c>
      <c r="BG903" s="315">
        <f t="shared" si="56"/>
        <v>0</v>
      </c>
      <c r="BH903" s="315">
        <f t="shared" si="57"/>
        <v>0</v>
      </c>
      <c r="BI903" s="315">
        <f t="shared" si="58"/>
        <v>0</v>
      </c>
      <c r="BJ903" s="213" t="s">
        <v>79</v>
      </c>
      <c r="BK903" s="315">
        <f t="shared" si="59"/>
        <v>0</v>
      </c>
      <c r="BL903" s="213" t="s">
        <v>372</v>
      </c>
      <c r="BM903" s="213" t="s">
        <v>1038</v>
      </c>
    </row>
    <row r="904" spans="2:65" s="223" customFormat="1" ht="22.5" customHeight="1">
      <c r="B904" s="224"/>
      <c r="C904" s="354" t="s">
        <v>1039</v>
      </c>
      <c r="D904" s="354" t="s">
        <v>373</v>
      </c>
      <c r="E904" s="355" t="s">
        <v>1040</v>
      </c>
      <c r="F904" s="356" t="s">
        <v>1041</v>
      </c>
      <c r="G904" s="357" t="s">
        <v>281</v>
      </c>
      <c r="H904" s="358">
        <v>38</v>
      </c>
      <c r="I904" s="368">
        <v>0</v>
      </c>
      <c r="J904" s="359">
        <f t="shared" si="50"/>
        <v>0</v>
      </c>
      <c r="K904" s="356" t="s">
        <v>5</v>
      </c>
      <c r="L904" s="360"/>
      <c r="M904" s="361" t="s">
        <v>5</v>
      </c>
      <c r="N904" s="362" t="s">
        <v>42</v>
      </c>
      <c r="O904" s="225"/>
      <c r="P904" s="313">
        <f t="shared" si="51"/>
        <v>0</v>
      </c>
      <c r="Q904" s="313">
        <v>6E-05</v>
      </c>
      <c r="R904" s="313">
        <f t="shared" si="52"/>
        <v>0.00228</v>
      </c>
      <c r="S904" s="313">
        <v>0</v>
      </c>
      <c r="T904" s="314">
        <f t="shared" si="53"/>
        <v>0</v>
      </c>
      <c r="AR904" s="213" t="s">
        <v>473</v>
      </c>
      <c r="AT904" s="213" t="s">
        <v>373</v>
      </c>
      <c r="AU904" s="213" t="s">
        <v>81</v>
      </c>
      <c r="AY904" s="213" t="s">
        <v>138</v>
      </c>
      <c r="BE904" s="315">
        <f t="shared" si="54"/>
        <v>0</v>
      </c>
      <c r="BF904" s="315">
        <f t="shared" si="55"/>
        <v>0</v>
      </c>
      <c r="BG904" s="315">
        <f t="shared" si="56"/>
        <v>0</v>
      </c>
      <c r="BH904" s="315">
        <f t="shared" si="57"/>
        <v>0</v>
      </c>
      <c r="BI904" s="315">
        <f t="shared" si="58"/>
        <v>0</v>
      </c>
      <c r="BJ904" s="213" t="s">
        <v>79</v>
      </c>
      <c r="BK904" s="315">
        <f t="shared" si="59"/>
        <v>0</v>
      </c>
      <c r="BL904" s="213" t="s">
        <v>372</v>
      </c>
      <c r="BM904" s="213" t="s">
        <v>1042</v>
      </c>
    </row>
    <row r="905" spans="2:65" s="223" customFormat="1" ht="22.5" customHeight="1">
      <c r="B905" s="224"/>
      <c r="C905" s="354" t="s">
        <v>1043</v>
      </c>
      <c r="D905" s="354" t="s">
        <v>373</v>
      </c>
      <c r="E905" s="355" t="s">
        <v>1044</v>
      </c>
      <c r="F905" s="356" t="s">
        <v>1045</v>
      </c>
      <c r="G905" s="357" t="s">
        <v>281</v>
      </c>
      <c r="H905" s="358">
        <v>13</v>
      </c>
      <c r="I905" s="368">
        <v>0</v>
      </c>
      <c r="J905" s="359">
        <f t="shared" si="50"/>
        <v>0</v>
      </c>
      <c r="K905" s="356" t="s">
        <v>5</v>
      </c>
      <c r="L905" s="360"/>
      <c r="M905" s="361" t="s">
        <v>5</v>
      </c>
      <c r="N905" s="362" t="s">
        <v>42</v>
      </c>
      <c r="O905" s="225"/>
      <c r="P905" s="313">
        <f t="shared" si="51"/>
        <v>0</v>
      </c>
      <c r="Q905" s="313">
        <v>6E-05</v>
      </c>
      <c r="R905" s="313">
        <f t="shared" si="52"/>
        <v>0.00078</v>
      </c>
      <c r="S905" s="313">
        <v>0</v>
      </c>
      <c r="T905" s="314">
        <f t="shared" si="53"/>
        <v>0</v>
      </c>
      <c r="AR905" s="213" t="s">
        <v>473</v>
      </c>
      <c r="AT905" s="213" t="s">
        <v>373</v>
      </c>
      <c r="AU905" s="213" t="s">
        <v>81</v>
      </c>
      <c r="AY905" s="213" t="s">
        <v>138</v>
      </c>
      <c r="BE905" s="315">
        <f t="shared" si="54"/>
        <v>0</v>
      </c>
      <c r="BF905" s="315">
        <f t="shared" si="55"/>
        <v>0</v>
      </c>
      <c r="BG905" s="315">
        <f t="shared" si="56"/>
        <v>0</v>
      </c>
      <c r="BH905" s="315">
        <f t="shared" si="57"/>
        <v>0</v>
      </c>
      <c r="BI905" s="315">
        <f t="shared" si="58"/>
        <v>0</v>
      </c>
      <c r="BJ905" s="213" t="s">
        <v>79</v>
      </c>
      <c r="BK905" s="315">
        <f t="shared" si="59"/>
        <v>0</v>
      </c>
      <c r="BL905" s="213" t="s">
        <v>372</v>
      </c>
      <c r="BM905" s="213" t="s">
        <v>1046</v>
      </c>
    </row>
    <row r="906" spans="2:65" s="223" customFormat="1" ht="31.5" customHeight="1">
      <c r="B906" s="224"/>
      <c r="C906" s="305" t="s">
        <v>1047</v>
      </c>
      <c r="D906" s="305" t="s">
        <v>141</v>
      </c>
      <c r="E906" s="306" t="s">
        <v>1048</v>
      </c>
      <c r="F906" s="307" t="s">
        <v>1049</v>
      </c>
      <c r="G906" s="308" t="s">
        <v>281</v>
      </c>
      <c r="H906" s="309">
        <v>58</v>
      </c>
      <c r="I906" s="367">
        <v>0</v>
      </c>
      <c r="J906" s="310">
        <f t="shared" si="50"/>
        <v>0</v>
      </c>
      <c r="K906" s="307" t="s">
        <v>5</v>
      </c>
      <c r="L906" s="224"/>
      <c r="M906" s="311" t="s">
        <v>5</v>
      </c>
      <c r="N906" s="312" t="s">
        <v>42</v>
      </c>
      <c r="O906" s="225"/>
      <c r="P906" s="313">
        <f t="shared" si="51"/>
        <v>0</v>
      </c>
      <c r="Q906" s="313">
        <v>0</v>
      </c>
      <c r="R906" s="313">
        <f t="shared" si="52"/>
        <v>0</v>
      </c>
      <c r="S906" s="313">
        <v>0</v>
      </c>
      <c r="T906" s="314">
        <f t="shared" si="53"/>
        <v>0</v>
      </c>
      <c r="AR906" s="213" t="s">
        <v>372</v>
      </c>
      <c r="AT906" s="213" t="s">
        <v>141</v>
      </c>
      <c r="AU906" s="213" t="s">
        <v>81</v>
      </c>
      <c r="AY906" s="213" t="s">
        <v>138</v>
      </c>
      <c r="BE906" s="315">
        <f t="shared" si="54"/>
        <v>0</v>
      </c>
      <c r="BF906" s="315">
        <f t="shared" si="55"/>
        <v>0</v>
      </c>
      <c r="BG906" s="315">
        <f t="shared" si="56"/>
        <v>0</v>
      </c>
      <c r="BH906" s="315">
        <f t="shared" si="57"/>
        <v>0</v>
      </c>
      <c r="BI906" s="315">
        <f t="shared" si="58"/>
        <v>0</v>
      </c>
      <c r="BJ906" s="213" t="s">
        <v>79</v>
      </c>
      <c r="BK906" s="315">
        <f t="shared" si="59"/>
        <v>0</v>
      </c>
      <c r="BL906" s="213" t="s">
        <v>372</v>
      </c>
      <c r="BM906" s="213" t="s">
        <v>1050</v>
      </c>
    </row>
    <row r="907" spans="2:65" s="223" customFormat="1" ht="22.5" customHeight="1">
      <c r="B907" s="224"/>
      <c r="C907" s="354" t="s">
        <v>1051</v>
      </c>
      <c r="D907" s="354" t="s">
        <v>373</v>
      </c>
      <c r="E907" s="355" t="s">
        <v>1052</v>
      </c>
      <c r="F907" s="356" t="s">
        <v>1053</v>
      </c>
      <c r="G907" s="357" t="s">
        <v>281</v>
      </c>
      <c r="H907" s="358">
        <v>58</v>
      </c>
      <c r="I907" s="368">
        <v>0</v>
      </c>
      <c r="J907" s="359">
        <f t="shared" si="50"/>
        <v>0</v>
      </c>
      <c r="K907" s="356" t="s">
        <v>5</v>
      </c>
      <c r="L907" s="360"/>
      <c r="M907" s="361" t="s">
        <v>5</v>
      </c>
      <c r="N907" s="362" t="s">
        <v>42</v>
      </c>
      <c r="O907" s="225"/>
      <c r="P907" s="313">
        <f t="shared" si="51"/>
        <v>0</v>
      </c>
      <c r="Q907" s="313">
        <v>6E-05</v>
      </c>
      <c r="R907" s="313">
        <f t="shared" si="52"/>
        <v>0.00348</v>
      </c>
      <c r="S907" s="313">
        <v>0</v>
      </c>
      <c r="T907" s="314">
        <f t="shared" si="53"/>
        <v>0</v>
      </c>
      <c r="AR907" s="213" t="s">
        <v>473</v>
      </c>
      <c r="AT907" s="213" t="s">
        <v>373</v>
      </c>
      <c r="AU907" s="213" t="s">
        <v>81</v>
      </c>
      <c r="AY907" s="213" t="s">
        <v>138</v>
      </c>
      <c r="BE907" s="315">
        <f t="shared" si="54"/>
        <v>0</v>
      </c>
      <c r="BF907" s="315">
        <f t="shared" si="55"/>
        <v>0</v>
      </c>
      <c r="BG907" s="315">
        <f t="shared" si="56"/>
        <v>0</v>
      </c>
      <c r="BH907" s="315">
        <f t="shared" si="57"/>
        <v>0</v>
      </c>
      <c r="BI907" s="315">
        <f t="shared" si="58"/>
        <v>0</v>
      </c>
      <c r="BJ907" s="213" t="s">
        <v>79</v>
      </c>
      <c r="BK907" s="315">
        <f t="shared" si="59"/>
        <v>0</v>
      </c>
      <c r="BL907" s="213" t="s">
        <v>372</v>
      </c>
      <c r="BM907" s="213" t="s">
        <v>1054</v>
      </c>
    </row>
    <row r="908" spans="2:65" s="223" customFormat="1" ht="22.5" customHeight="1">
      <c r="B908" s="224"/>
      <c r="C908" s="305" t="s">
        <v>1055</v>
      </c>
      <c r="D908" s="305" t="s">
        <v>141</v>
      </c>
      <c r="E908" s="306" t="s">
        <v>1056</v>
      </c>
      <c r="F908" s="307" t="s">
        <v>1057</v>
      </c>
      <c r="G908" s="308" t="s">
        <v>281</v>
      </c>
      <c r="H908" s="309">
        <v>5</v>
      </c>
      <c r="I908" s="367">
        <v>0</v>
      </c>
      <c r="J908" s="310">
        <f t="shared" si="50"/>
        <v>0</v>
      </c>
      <c r="K908" s="307" t="s">
        <v>5</v>
      </c>
      <c r="L908" s="224"/>
      <c r="M908" s="311" t="s">
        <v>5</v>
      </c>
      <c r="N908" s="312" t="s">
        <v>42</v>
      </c>
      <c r="O908" s="225"/>
      <c r="P908" s="313">
        <f t="shared" si="51"/>
        <v>0</v>
      </c>
      <c r="Q908" s="313">
        <v>0</v>
      </c>
      <c r="R908" s="313">
        <f t="shared" si="52"/>
        <v>0</v>
      </c>
      <c r="S908" s="313">
        <v>0</v>
      </c>
      <c r="T908" s="314">
        <f t="shared" si="53"/>
        <v>0</v>
      </c>
      <c r="AR908" s="213" t="s">
        <v>372</v>
      </c>
      <c r="AT908" s="213" t="s">
        <v>141</v>
      </c>
      <c r="AU908" s="213" t="s">
        <v>81</v>
      </c>
      <c r="AY908" s="213" t="s">
        <v>138</v>
      </c>
      <c r="BE908" s="315">
        <f t="shared" si="54"/>
        <v>0</v>
      </c>
      <c r="BF908" s="315">
        <f t="shared" si="55"/>
        <v>0</v>
      </c>
      <c r="BG908" s="315">
        <f t="shared" si="56"/>
        <v>0</v>
      </c>
      <c r="BH908" s="315">
        <f t="shared" si="57"/>
        <v>0</v>
      </c>
      <c r="BI908" s="315">
        <f t="shared" si="58"/>
        <v>0</v>
      </c>
      <c r="BJ908" s="213" t="s">
        <v>79</v>
      </c>
      <c r="BK908" s="315">
        <f t="shared" si="59"/>
        <v>0</v>
      </c>
      <c r="BL908" s="213" t="s">
        <v>372</v>
      </c>
      <c r="BM908" s="213" t="s">
        <v>1058</v>
      </c>
    </row>
    <row r="909" spans="2:65" s="223" customFormat="1" ht="31.5" customHeight="1">
      <c r="B909" s="224"/>
      <c r="C909" s="354" t="s">
        <v>1059</v>
      </c>
      <c r="D909" s="354" t="s">
        <v>373</v>
      </c>
      <c r="E909" s="355" t="s">
        <v>1060</v>
      </c>
      <c r="F909" s="356" t="s">
        <v>1061</v>
      </c>
      <c r="G909" s="357" t="s">
        <v>281</v>
      </c>
      <c r="H909" s="358">
        <v>5</v>
      </c>
      <c r="I909" s="368">
        <v>0</v>
      </c>
      <c r="J909" s="359">
        <f t="shared" si="50"/>
        <v>0</v>
      </c>
      <c r="K909" s="356" t="s">
        <v>5</v>
      </c>
      <c r="L909" s="360"/>
      <c r="M909" s="361" t="s">
        <v>5</v>
      </c>
      <c r="N909" s="362" t="s">
        <v>42</v>
      </c>
      <c r="O909" s="225"/>
      <c r="P909" s="313">
        <f t="shared" si="51"/>
        <v>0</v>
      </c>
      <c r="Q909" s="313">
        <v>0.0016</v>
      </c>
      <c r="R909" s="313">
        <f t="shared" si="52"/>
        <v>0.008</v>
      </c>
      <c r="S909" s="313">
        <v>0</v>
      </c>
      <c r="T909" s="314">
        <f t="shared" si="53"/>
        <v>0</v>
      </c>
      <c r="AR909" s="213" t="s">
        <v>473</v>
      </c>
      <c r="AT909" s="213" t="s">
        <v>373</v>
      </c>
      <c r="AU909" s="213" t="s">
        <v>81</v>
      </c>
      <c r="AY909" s="213" t="s">
        <v>138</v>
      </c>
      <c r="BE909" s="315">
        <f t="shared" si="54"/>
        <v>0</v>
      </c>
      <c r="BF909" s="315">
        <f t="shared" si="55"/>
        <v>0</v>
      </c>
      <c r="BG909" s="315">
        <f t="shared" si="56"/>
        <v>0</v>
      </c>
      <c r="BH909" s="315">
        <f t="shared" si="57"/>
        <v>0</v>
      </c>
      <c r="BI909" s="315">
        <f t="shared" si="58"/>
        <v>0</v>
      </c>
      <c r="BJ909" s="213" t="s">
        <v>79</v>
      </c>
      <c r="BK909" s="315">
        <f t="shared" si="59"/>
        <v>0</v>
      </c>
      <c r="BL909" s="213" t="s">
        <v>372</v>
      </c>
      <c r="BM909" s="213" t="s">
        <v>1062</v>
      </c>
    </row>
    <row r="910" spans="2:65" s="223" customFormat="1" ht="31.5" customHeight="1">
      <c r="B910" s="224"/>
      <c r="C910" s="305" t="s">
        <v>1063</v>
      </c>
      <c r="D910" s="305" t="s">
        <v>141</v>
      </c>
      <c r="E910" s="306" t="s">
        <v>1064</v>
      </c>
      <c r="F910" s="307" t="s">
        <v>1065</v>
      </c>
      <c r="G910" s="308" t="s">
        <v>281</v>
      </c>
      <c r="H910" s="309">
        <v>8</v>
      </c>
      <c r="I910" s="367">
        <v>0</v>
      </c>
      <c r="J910" s="310">
        <f t="shared" si="50"/>
        <v>0</v>
      </c>
      <c r="K910" s="307" t="s">
        <v>145</v>
      </c>
      <c r="L910" s="224"/>
      <c r="M910" s="311" t="s">
        <v>5</v>
      </c>
      <c r="N910" s="312" t="s">
        <v>42</v>
      </c>
      <c r="O910" s="225"/>
      <c r="P910" s="313">
        <f t="shared" si="51"/>
        <v>0</v>
      </c>
      <c r="Q910" s="313">
        <v>0</v>
      </c>
      <c r="R910" s="313">
        <f t="shared" si="52"/>
        <v>0</v>
      </c>
      <c r="S910" s="313">
        <v>0</v>
      </c>
      <c r="T910" s="314">
        <f t="shared" si="53"/>
        <v>0</v>
      </c>
      <c r="AR910" s="213" t="s">
        <v>372</v>
      </c>
      <c r="AT910" s="213" t="s">
        <v>141</v>
      </c>
      <c r="AU910" s="213" t="s">
        <v>81</v>
      </c>
      <c r="AY910" s="213" t="s">
        <v>138</v>
      </c>
      <c r="BE910" s="315">
        <f t="shared" si="54"/>
        <v>0</v>
      </c>
      <c r="BF910" s="315">
        <f t="shared" si="55"/>
        <v>0</v>
      </c>
      <c r="BG910" s="315">
        <f t="shared" si="56"/>
        <v>0</v>
      </c>
      <c r="BH910" s="315">
        <f t="shared" si="57"/>
        <v>0</v>
      </c>
      <c r="BI910" s="315">
        <f t="shared" si="58"/>
        <v>0</v>
      </c>
      <c r="BJ910" s="213" t="s">
        <v>79</v>
      </c>
      <c r="BK910" s="315">
        <f t="shared" si="59"/>
        <v>0</v>
      </c>
      <c r="BL910" s="213" t="s">
        <v>372</v>
      </c>
      <c r="BM910" s="213" t="s">
        <v>1066</v>
      </c>
    </row>
    <row r="911" spans="2:65" s="223" customFormat="1" ht="31.5" customHeight="1">
      <c r="B911" s="224"/>
      <c r="C911" s="354" t="s">
        <v>1067</v>
      </c>
      <c r="D911" s="354" t="s">
        <v>373</v>
      </c>
      <c r="E911" s="355" t="s">
        <v>1068</v>
      </c>
      <c r="F911" s="356" t="s">
        <v>1069</v>
      </c>
      <c r="G911" s="357" t="s">
        <v>281</v>
      </c>
      <c r="H911" s="358">
        <v>8</v>
      </c>
      <c r="I911" s="368">
        <v>0</v>
      </c>
      <c r="J911" s="359">
        <f t="shared" si="50"/>
        <v>0</v>
      </c>
      <c r="K911" s="356" t="s">
        <v>5</v>
      </c>
      <c r="L911" s="360"/>
      <c r="M911" s="361" t="s">
        <v>5</v>
      </c>
      <c r="N911" s="362" t="s">
        <v>42</v>
      </c>
      <c r="O911" s="225"/>
      <c r="P911" s="313">
        <f t="shared" si="51"/>
        <v>0</v>
      </c>
      <c r="Q911" s="313">
        <v>0.0065</v>
      </c>
      <c r="R911" s="313">
        <f t="shared" si="52"/>
        <v>0.052</v>
      </c>
      <c r="S911" s="313">
        <v>0</v>
      </c>
      <c r="T911" s="314">
        <f t="shared" si="53"/>
        <v>0</v>
      </c>
      <c r="AR911" s="213" t="s">
        <v>473</v>
      </c>
      <c r="AT911" s="213" t="s">
        <v>373</v>
      </c>
      <c r="AU911" s="213" t="s">
        <v>81</v>
      </c>
      <c r="AY911" s="213" t="s">
        <v>138</v>
      </c>
      <c r="BE911" s="315">
        <f t="shared" si="54"/>
        <v>0</v>
      </c>
      <c r="BF911" s="315">
        <f t="shared" si="55"/>
        <v>0</v>
      </c>
      <c r="BG911" s="315">
        <f t="shared" si="56"/>
        <v>0</v>
      </c>
      <c r="BH911" s="315">
        <f t="shared" si="57"/>
        <v>0</v>
      </c>
      <c r="BI911" s="315">
        <f t="shared" si="58"/>
        <v>0</v>
      </c>
      <c r="BJ911" s="213" t="s">
        <v>79</v>
      </c>
      <c r="BK911" s="315">
        <f t="shared" si="59"/>
        <v>0</v>
      </c>
      <c r="BL911" s="213" t="s">
        <v>372</v>
      </c>
      <c r="BM911" s="213" t="s">
        <v>1070</v>
      </c>
    </row>
    <row r="912" spans="2:65" s="223" customFormat="1" ht="31.5" customHeight="1">
      <c r="B912" s="224"/>
      <c r="C912" s="305" t="s">
        <v>1071</v>
      </c>
      <c r="D912" s="305" t="s">
        <v>141</v>
      </c>
      <c r="E912" s="306" t="s">
        <v>1072</v>
      </c>
      <c r="F912" s="307" t="s">
        <v>1073</v>
      </c>
      <c r="G912" s="308" t="s">
        <v>281</v>
      </c>
      <c r="H912" s="309">
        <v>36</v>
      </c>
      <c r="I912" s="367">
        <v>0</v>
      </c>
      <c r="J912" s="310">
        <f t="shared" si="50"/>
        <v>0</v>
      </c>
      <c r="K912" s="307" t="s">
        <v>145</v>
      </c>
      <c r="L912" s="224"/>
      <c r="M912" s="311" t="s">
        <v>5</v>
      </c>
      <c r="N912" s="312" t="s">
        <v>42</v>
      </c>
      <c r="O912" s="225"/>
      <c r="P912" s="313">
        <f t="shared" si="51"/>
        <v>0</v>
      </c>
      <c r="Q912" s="313">
        <v>0</v>
      </c>
      <c r="R912" s="313">
        <f t="shared" si="52"/>
        <v>0</v>
      </c>
      <c r="S912" s="313">
        <v>0</v>
      </c>
      <c r="T912" s="314">
        <f t="shared" si="53"/>
        <v>0</v>
      </c>
      <c r="AR912" s="213" t="s">
        <v>372</v>
      </c>
      <c r="AT912" s="213" t="s">
        <v>141</v>
      </c>
      <c r="AU912" s="213" t="s">
        <v>81</v>
      </c>
      <c r="AY912" s="213" t="s">
        <v>138</v>
      </c>
      <c r="BE912" s="315">
        <f t="shared" si="54"/>
        <v>0</v>
      </c>
      <c r="BF912" s="315">
        <f t="shared" si="55"/>
        <v>0</v>
      </c>
      <c r="BG912" s="315">
        <f t="shared" si="56"/>
        <v>0</v>
      </c>
      <c r="BH912" s="315">
        <f t="shared" si="57"/>
        <v>0</v>
      </c>
      <c r="BI912" s="315">
        <f t="shared" si="58"/>
        <v>0</v>
      </c>
      <c r="BJ912" s="213" t="s">
        <v>79</v>
      </c>
      <c r="BK912" s="315">
        <f t="shared" si="59"/>
        <v>0</v>
      </c>
      <c r="BL912" s="213" t="s">
        <v>372</v>
      </c>
      <c r="BM912" s="213" t="s">
        <v>1074</v>
      </c>
    </row>
    <row r="913" spans="2:65" s="223" customFormat="1" ht="31.5" customHeight="1">
      <c r="B913" s="224"/>
      <c r="C913" s="354" t="s">
        <v>1075</v>
      </c>
      <c r="D913" s="354" t="s">
        <v>373</v>
      </c>
      <c r="E913" s="355" t="s">
        <v>1076</v>
      </c>
      <c r="F913" s="356" t="s">
        <v>1077</v>
      </c>
      <c r="G913" s="357" t="s">
        <v>281</v>
      </c>
      <c r="H913" s="358">
        <v>9</v>
      </c>
      <c r="I913" s="368">
        <v>0</v>
      </c>
      <c r="J913" s="359">
        <f t="shared" si="50"/>
        <v>0</v>
      </c>
      <c r="K913" s="356" t="s">
        <v>5</v>
      </c>
      <c r="L913" s="360"/>
      <c r="M913" s="361" t="s">
        <v>5</v>
      </c>
      <c r="N913" s="362" t="s">
        <v>42</v>
      </c>
      <c r="O913" s="225"/>
      <c r="P913" s="313">
        <f t="shared" si="51"/>
        <v>0</v>
      </c>
      <c r="Q913" s="313">
        <v>0.0065</v>
      </c>
      <c r="R913" s="313">
        <f t="shared" si="52"/>
        <v>0.058499999999999996</v>
      </c>
      <c r="S913" s="313">
        <v>0</v>
      </c>
      <c r="T913" s="314">
        <f t="shared" si="53"/>
        <v>0</v>
      </c>
      <c r="AR913" s="213" t="s">
        <v>473</v>
      </c>
      <c r="AT913" s="213" t="s">
        <v>373</v>
      </c>
      <c r="AU913" s="213" t="s">
        <v>81</v>
      </c>
      <c r="AY913" s="213" t="s">
        <v>138</v>
      </c>
      <c r="BE913" s="315">
        <f t="shared" si="54"/>
        <v>0</v>
      </c>
      <c r="BF913" s="315">
        <f t="shared" si="55"/>
        <v>0</v>
      </c>
      <c r="BG913" s="315">
        <f t="shared" si="56"/>
        <v>0</v>
      </c>
      <c r="BH913" s="315">
        <f t="shared" si="57"/>
        <v>0</v>
      </c>
      <c r="BI913" s="315">
        <f t="shared" si="58"/>
        <v>0</v>
      </c>
      <c r="BJ913" s="213" t="s">
        <v>79</v>
      </c>
      <c r="BK913" s="315">
        <f t="shared" si="59"/>
        <v>0</v>
      </c>
      <c r="BL913" s="213" t="s">
        <v>372</v>
      </c>
      <c r="BM913" s="213" t="s">
        <v>1078</v>
      </c>
    </row>
    <row r="914" spans="2:65" s="223" customFormat="1" ht="31.5" customHeight="1">
      <c r="B914" s="224"/>
      <c r="C914" s="354" t="s">
        <v>1079</v>
      </c>
      <c r="D914" s="354" t="s">
        <v>373</v>
      </c>
      <c r="E914" s="355" t="s">
        <v>1080</v>
      </c>
      <c r="F914" s="356" t="s">
        <v>1081</v>
      </c>
      <c r="G914" s="357" t="s">
        <v>281</v>
      </c>
      <c r="H914" s="358">
        <v>27</v>
      </c>
      <c r="I914" s="368">
        <v>0</v>
      </c>
      <c r="J914" s="359">
        <f t="shared" si="50"/>
        <v>0</v>
      </c>
      <c r="K914" s="356" t="s">
        <v>5</v>
      </c>
      <c r="L914" s="360"/>
      <c r="M914" s="361" t="s">
        <v>5</v>
      </c>
      <c r="N914" s="362" t="s">
        <v>42</v>
      </c>
      <c r="O914" s="225"/>
      <c r="P914" s="313">
        <f t="shared" si="51"/>
        <v>0</v>
      </c>
      <c r="Q914" s="313">
        <v>0.0065</v>
      </c>
      <c r="R914" s="313">
        <f t="shared" si="52"/>
        <v>0.1755</v>
      </c>
      <c r="S914" s="313">
        <v>0</v>
      </c>
      <c r="T914" s="314">
        <f t="shared" si="53"/>
        <v>0</v>
      </c>
      <c r="AR914" s="213" t="s">
        <v>473</v>
      </c>
      <c r="AT914" s="213" t="s">
        <v>373</v>
      </c>
      <c r="AU914" s="213" t="s">
        <v>81</v>
      </c>
      <c r="AY914" s="213" t="s">
        <v>138</v>
      </c>
      <c r="BE914" s="315">
        <f t="shared" si="54"/>
        <v>0</v>
      </c>
      <c r="BF914" s="315">
        <f t="shared" si="55"/>
        <v>0</v>
      </c>
      <c r="BG914" s="315">
        <f t="shared" si="56"/>
        <v>0</v>
      </c>
      <c r="BH914" s="315">
        <f t="shared" si="57"/>
        <v>0</v>
      </c>
      <c r="BI914" s="315">
        <f t="shared" si="58"/>
        <v>0</v>
      </c>
      <c r="BJ914" s="213" t="s">
        <v>79</v>
      </c>
      <c r="BK914" s="315">
        <f t="shared" si="59"/>
        <v>0</v>
      </c>
      <c r="BL914" s="213" t="s">
        <v>372</v>
      </c>
      <c r="BM914" s="213" t="s">
        <v>1082</v>
      </c>
    </row>
    <row r="915" spans="2:65" s="223" customFormat="1" ht="44.25" customHeight="1">
      <c r="B915" s="224"/>
      <c r="C915" s="305" t="s">
        <v>1083</v>
      </c>
      <c r="D915" s="305" t="s">
        <v>141</v>
      </c>
      <c r="E915" s="306" t="s">
        <v>1084</v>
      </c>
      <c r="F915" s="307" t="s">
        <v>1085</v>
      </c>
      <c r="G915" s="308" t="s">
        <v>281</v>
      </c>
      <c r="H915" s="309">
        <v>4</v>
      </c>
      <c r="I915" s="367">
        <v>0</v>
      </c>
      <c r="J915" s="310">
        <f t="shared" si="50"/>
        <v>0</v>
      </c>
      <c r="K915" s="307" t="s">
        <v>145</v>
      </c>
      <c r="L915" s="224"/>
      <c r="M915" s="311" t="s">
        <v>5</v>
      </c>
      <c r="N915" s="312" t="s">
        <v>42</v>
      </c>
      <c r="O915" s="225"/>
      <c r="P915" s="313">
        <f t="shared" si="51"/>
        <v>0</v>
      </c>
      <c r="Q915" s="313">
        <v>0</v>
      </c>
      <c r="R915" s="313">
        <f t="shared" si="52"/>
        <v>0</v>
      </c>
      <c r="S915" s="313">
        <v>0</v>
      </c>
      <c r="T915" s="314">
        <f t="shared" si="53"/>
        <v>0</v>
      </c>
      <c r="AR915" s="213" t="s">
        <v>372</v>
      </c>
      <c r="AT915" s="213" t="s">
        <v>141</v>
      </c>
      <c r="AU915" s="213" t="s">
        <v>81</v>
      </c>
      <c r="AY915" s="213" t="s">
        <v>138</v>
      </c>
      <c r="BE915" s="315">
        <f t="shared" si="54"/>
        <v>0</v>
      </c>
      <c r="BF915" s="315">
        <f t="shared" si="55"/>
        <v>0</v>
      </c>
      <c r="BG915" s="315">
        <f t="shared" si="56"/>
        <v>0</v>
      </c>
      <c r="BH915" s="315">
        <f t="shared" si="57"/>
        <v>0</v>
      </c>
      <c r="BI915" s="315">
        <f t="shared" si="58"/>
        <v>0</v>
      </c>
      <c r="BJ915" s="213" t="s">
        <v>79</v>
      </c>
      <c r="BK915" s="315">
        <f t="shared" si="59"/>
        <v>0</v>
      </c>
      <c r="BL915" s="213" t="s">
        <v>372</v>
      </c>
      <c r="BM915" s="213" t="s">
        <v>1086</v>
      </c>
    </row>
    <row r="916" spans="2:65" s="223" customFormat="1" ht="44.25" customHeight="1">
      <c r="B916" s="224"/>
      <c r="C916" s="354" t="s">
        <v>1087</v>
      </c>
      <c r="D916" s="354" t="s">
        <v>373</v>
      </c>
      <c r="E916" s="355" t="s">
        <v>1088</v>
      </c>
      <c r="F916" s="356" t="s">
        <v>1089</v>
      </c>
      <c r="G916" s="357" t="s">
        <v>281</v>
      </c>
      <c r="H916" s="358">
        <v>4</v>
      </c>
      <c r="I916" s="368">
        <v>0</v>
      </c>
      <c r="J916" s="359">
        <f t="shared" si="50"/>
        <v>0</v>
      </c>
      <c r="K916" s="356" t="s">
        <v>5</v>
      </c>
      <c r="L916" s="360"/>
      <c r="M916" s="361" t="s">
        <v>5</v>
      </c>
      <c r="N916" s="362" t="s">
        <v>42</v>
      </c>
      <c r="O916" s="225"/>
      <c r="P916" s="313">
        <f t="shared" si="51"/>
        <v>0</v>
      </c>
      <c r="Q916" s="313">
        <v>0.0065</v>
      </c>
      <c r="R916" s="313">
        <f t="shared" si="52"/>
        <v>0.026</v>
      </c>
      <c r="S916" s="313">
        <v>0</v>
      </c>
      <c r="T916" s="314">
        <f t="shared" si="53"/>
        <v>0</v>
      </c>
      <c r="AR916" s="213" t="s">
        <v>473</v>
      </c>
      <c r="AT916" s="213" t="s">
        <v>373</v>
      </c>
      <c r="AU916" s="213" t="s">
        <v>81</v>
      </c>
      <c r="AY916" s="213" t="s">
        <v>138</v>
      </c>
      <c r="BE916" s="315">
        <f t="shared" si="54"/>
        <v>0</v>
      </c>
      <c r="BF916" s="315">
        <f t="shared" si="55"/>
        <v>0</v>
      </c>
      <c r="BG916" s="315">
        <f t="shared" si="56"/>
        <v>0</v>
      </c>
      <c r="BH916" s="315">
        <f t="shared" si="57"/>
        <v>0</v>
      </c>
      <c r="BI916" s="315">
        <f t="shared" si="58"/>
        <v>0</v>
      </c>
      <c r="BJ916" s="213" t="s">
        <v>79</v>
      </c>
      <c r="BK916" s="315">
        <f t="shared" si="59"/>
        <v>0</v>
      </c>
      <c r="BL916" s="213" t="s">
        <v>372</v>
      </c>
      <c r="BM916" s="213" t="s">
        <v>1090</v>
      </c>
    </row>
    <row r="917" spans="2:65" s="223" customFormat="1" ht="31.5" customHeight="1">
      <c r="B917" s="224"/>
      <c r="C917" s="305" t="s">
        <v>1091</v>
      </c>
      <c r="D917" s="305" t="s">
        <v>141</v>
      </c>
      <c r="E917" s="306" t="s">
        <v>1092</v>
      </c>
      <c r="F917" s="307" t="s">
        <v>1093</v>
      </c>
      <c r="G917" s="308" t="s">
        <v>281</v>
      </c>
      <c r="H917" s="309">
        <v>20</v>
      </c>
      <c r="I917" s="367">
        <v>0</v>
      </c>
      <c r="J917" s="310">
        <f t="shared" si="50"/>
        <v>0</v>
      </c>
      <c r="K917" s="307" t="s">
        <v>5</v>
      </c>
      <c r="L917" s="224"/>
      <c r="M917" s="311" t="s">
        <v>5</v>
      </c>
      <c r="N917" s="312" t="s">
        <v>42</v>
      </c>
      <c r="O917" s="225"/>
      <c r="P917" s="313">
        <f t="shared" si="51"/>
        <v>0</v>
      </c>
      <c r="Q917" s="313">
        <v>0</v>
      </c>
      <c r="R917" s="313">
        <f t="shared" si="52"/>
        <v>0</v>
      </c>
      <c r="S917" s="313">
        <v>0</v>
      </c>
      <c r="T917" s="314">
        <f t="shared" si="53"/>
        <v>0</v>
      </c>
      <c r="AR917" s="213" t="s">
        <v>372</v>
      </c>
      <c r="AT917" s="213" t="s">
        <v>141</v>
      </c>
      <c r="AU917" s="213" t="s">
        <v>81</v>
      </c>
      <c r="AY917" s="213" t="s">
        <v>138</v>
      </c>
      <c r="BE917" s="315">
        <f t="shared" si="54"/>
        <v>0</v>
      </c>
      <c r="BF917" s="315">
        <f t="shared" si="55"/>
        <v>0</v>
      </c>
      <c r="BG917" s="315">
        <f t="shared" si="56"/>
        <v>0</v>
      </c>
      <c r="BH917" s="315">
        <f t="shared" si="57"/>
        <v>0</v>
      </c>
      <c r="BI917" s="315">
        <f t="shared" si="58"/>
        <v>0</v>
      </c>
      <c r="BJ917" s="213" t="s">
        <v>79</v>
      </c>
      <c r="BK917" s="315">
        <f t="shared" si="59"/>
        <v>0</v>
      </c>
      <c r="BL917" s="213" t="s">
        <v>372</v>
      </c>
      <c r="BM917" s="213" t="s">
        <v>1094</v>
      </c>
    </row>
    <row r="918" spans="2:65" s="223" customFormat="1" ht="22.5" customHeight="1">
      <c r="B918" s="224"/>
      <c r="C918" s="354" t="s">
        <v>1095</v>
      </c>
      <c r="D918" s="354" t="s">
        <v>373</v>
      </c>
      <c r="E918" s="355" t="s">
        <v>1096</v>
      </c>
      <c r="F918" s="356" t="s">
        <v>1097</v>
      </c>
      <c r="G918" s="357" t="s">
        <v>338</v>
      </c>
      <c r="H918" s="358">
        <v>15</v>
      </c>
      <c r="I918" s="368">
        <v>0</v>
      </c>
      <c r="J918" s="359">
        <f t="shared" si="50"/>
        <v>0</v>
      </c>
      <c r="K918" s="356" t="s">
        <v>5</v>
      </c>
      <c r="L918" s="360"/>
      <c r="M918" s="361" t="s">
        <v>5</v>
      </c>
      <c r="N918" s="362" t="s">
        <v>42</v>
      </c>
      <c r="O918" s="225"/>
      <c r="P918" s="313">
        <f t="shared" si="51"/>
        <v>0</v>
      </c>
      <c r="Q918" s="313">
        <v>0.0005</v>
      </c>
      <c r="R918" s="313">
        <f t="shared" si="52"/>
        <v>0.0075</v>
      </c>
      <c r="S918" s="313">
        <v>0</v>
      </c>
      <c r="T918" s="314">
        <f t="shared" si="53"/>
        <v>0</v>
      </c>
      <c r="AR918" s="213" t="s">
        <v>473</v>
      </c>
      <c r="AT918" s="213" t="s">
        <v>373</v>
      </c>
      <c r="AU918" s="213" t="s">
        <v>81</v>
      </c>
      <c r="AY918" s="213" t="s">
        <v>138</v>
      </c>
      <c r="BE918" s="315">
        <f t="shared" si="54"/>
        <v>0</v>
      </c>
      <c r="BF918" s="315">
        <f t="shared" si="55"/>
        <v>0</v>
      </c>
      <c r="BG918" s="315">
        <f t="shared" si="56"/>
        <v>0</v>
      </c>
      <c r="BH918" s="315">
        <f t="shared" si="57"/>
        <v>0</v>
      </c>
      <c r="BI918" s="315">
        <f t="shared" si="58"/>
        <v>0</v>
      </c>
      <c r="BJ918" s="213" t="s">
        <v>79</v>
      </c>
      <c r="BK918" s="315">
        <f t="shared" si="59"/>
        <v>0</v>
      </c>
      <c r="BL918" s="213" t="s">
        <v>372</v>
      </c>
      <c r="BM918" s="213" t="s">
        <v>1098</v>
      </c>
    </row>
    <row r="919" spans="2:65" s="223" customFormat="1" ht="22.5" customHeight="1">
      <c r="B919" s="224"/>
      <c r="C919" s="354" t="s">
        <v>1099</v>
      </c>
      <c r="D919" s="354" t="s">
        <v>373</v>
      </c>
      <c r="E919" s="355" t="s">
        <v>1100</v>
      </c>
      <c r="F919" s="356" t="s">
        <v>1101</v>
      </c>
      <c r="G919" s="357" t="s">
        <v>281</v>
      </c>
      <c r="H919" s="358">
        <v>5</v>
      </c>
      <c r="I919" s="368">
        <v>0</v>
      </c>
      <c r="J919" s="359">
        <f t="shared" si="50"/>
        <v>0</v>
      </c>
      <c r="K919" s="356" t="s">
        <v>5</v>
      </c>
      <c r="L919" s="360"/>
      <c r="M919" s="361" t="s">
        <v>5</v>
      </c>
      <c r="N919" s="362" t="s">
        <v>42</v>
      </c>
      <c r="O919" s="225"/>
      <c r="P919" s="313">
        <f t="shared" si="51"/>
        <v>0</v>
      </c>
      <c r="Q919" s="313">
        <v>0.0005</v>
      </c>
      <c r="R919" s="313">
        <f t="shared" si="52"/>
        <v>0.0025</v>
      </c>
      <c r="S919" s="313">
        <v>0</v>
      </c>
      <c r="T919" s="314">
        <f t="shared" si="53"/>
        <v>0</v>
      </c>
      <c r="AR919" s="213" t="s">
        <v>473</v>
      </c>
      <c r="AT919" s="213" t="s">
        <v>373</v>
      </c>
      <c r="AU919" s="213" t="s">
        <v>81</v>
      </c>
      <c r="AY919" s="213" t="s">
        <v>138</v>
      </c>
      <c r="BE919" s="315">
        <f t="shared" si="54"/>
        <v>0</v>
      </c>
      <c r="BF919" s="315">
        <f t="shared" si="55"/>
        <v>0</v>
      </c>
      <c r="BG919" s="315">
        <f t="shared" si="56"/>
        <v>0</v>
      </c>
      <c r="BH919" s="315">
        <f t="shared" si="57"/>
        <v>0</v>
      </c>
      <c r="BI919" s="315">
        <f t="shared" si="58"/>
        <v>0</v>
      </c>
      <c r="BJ919" s="213" t="s">
        <v>79</v>
      </c>
      <c r="BK919" s="315">
        <f t="shared" si="59"/>
        <v>0</v>
      </c>
      <c r="BL919" s="213" t="s">
        <v>372</v>
      </c>
      <c r="BM919" s="213" t="s">
        <v>1102</v>
      </c>
    </row>
    <row r="920" spans="2:65" s="223" customFormat="1" ht="22.5" customHeight="1">
      <c r="B920" s="224"/>
      <c r="C920" s="354" t="s">
        <v>1103</v>
      </c>
      <c r="D920" s="354" t="s">
        <v>373</v>
      </c>
      <c r="E920" s="355" t="s">
        <v>1104</v>
      </c>
      <c r="F920" s="356" t="s">
        <v>1105</v>
      </c>
      <c r="G920" s="357" t="s">
        <v>281</v>
      </c>
      <c r="H920" s="358">
        <v>15</v>
      </c>
      <c r="I920" s="368">
        <v>0</v>
      </c>
      <c r="J920" s="359">
        <f t="shared" si="50"/>
        <v>0</v>
      </c>
      <c r="K920" s="356" t="s">
        <v>5</v>
      </c>
      <c r="L920" s="360"/>
      <c r="M920" s="361" t="s">
        <v>5</v>
      </c>
      <c r="N920" s="362" t="s">
        <v>42</v>
      </c>
      <c r="O920" s="225"/>
      <c r="P920" s="313">
        <f t="shared" si="51"/>
        <v>0</v>
      </c>
      <c r="Q920" s="313">
        <v>0.0005</v>
      </c>
      <c r="R920" s="313">
        <f t="shared" si="52"/>
        <v>0.0075</v>
      </c>
      <c r="S920" s="313">
        <v>0</v>
      </c>
      <c r="T920" s="314">
        <f t="shared" si="53"/>
        <v>0</v>
      </c>
      <c r="AR920" s="213" t="s">
        <v>473</v>
      </c>
      <c r="AT920" s="213" t="s">
        <v>373</v>
      </c>
      <c r="AU920" s="213" t="s">
        <v>81</v>
      </c>
      <c r="AY920" s="213" t="s">
        <v>138</v>
      </c>
      <c r="BE920" s="315">
        <f t="shared" si="54"/>
        <v>0</v>
      </c>
      <c r="BF920" s="315">
        <f t="shared" si="55"/>
        <v>0</v>
      </c>
      <c r="BG920" s="315">
        <f t="shared" si="56"/>
        <v>0</v>
      </c>
      <c r="BH920" s="315">
        <f t="shared" si="57"/>
        <v>0</v>
      </c>
      <c r="BI920" s="315">
        <f t="shared" si="58"/>
        <v>0</v>
      </c>
      <c r="BJ920" s="213" t="s">
        <v>79</v>
      </c>
      <c r="BK920" s="315">
        <f t="shared" si="59"/>
        <v>0</v>
      </c>
      <c r="BL920" s="213" t="s">
        <v>372</v>
      </c>
      <c r="BM920" s="213" t="s">
        <v>1106</v>
      </c>
    </row>
    <row r="921" spans="2:65" s="223" customFormat="1" ht="31.5" customHeight="1">
      <c r="B921" s="224"/>
      <c r="C921" s="305" t="s">
        <v>1107</v>
      </c>
      <c r="D921" s="305" t="s">
        <v>141</v>
      </c>
      <c r="E921" s="306" t="s">
        <v>1108</v>
      </c>
      <c r="F921" s="307" t="s">
        <v>1109</v>
      </c>
      <c r="G921" s="308" t="s">
        <v>281</v>
      </c>
      <c r="H921" s="309">
        <v>1</v>
      </c>
      <c r="I921" s="367">
        <v>0</v>
      </c>
      <c r="J921" s="310">
        <f aca="true" t="shared" si="60" ref="J921:J931">ROUND(I921*H921,2)</f>
        <v>0</v>
      </c>
      <c r="K921" s="307" t="s">
        <v>145</v>
      </c>
      <c r="L921" s="224"/>
      <c r="M921" s="311" t="s">
        <v>5</v>
      </c>
      <c r="N921" s="312" t="s">
        <v>42</v>
      </c>
      <c r="O921" s="225"/>
      <c r="P921" s="313">
        <f aca="true" t="shared" si="61" ref="P921:P931">O921*H921</f>
        <v>0</v>
      </c>
      <c r="Q921" s="313">
        <v>0</v>
      </c>
      <c r="R921" s="313">
        <f aca="true" t="shared" si="62" ref="R921:R931">Q921*H921</f>
        <v>0</v>
      </c>
      <c r="S921" s="313">
        <v>0</v>
      </c>
      <c r="T921" s="314">
        <f aca="true" t="shared" si="63" ref="T921:T931">S921*H921</f>
        <v>0</v>
      </c>
      <c r="AR921" s="213" t="s">
        <v>372</v>
      </c>
      <c r="AT921" s="213" t="s">
        <v>141</v>
      </c>
      <c r="AU921" s="213" t="s">
        <v>81</v>
      </c>
      <c r="AY921" s="213" t="s">
        <v>138</v>
      </c>
      <c r="BE921" s="315">
        <f aca="true" t="shared" si="64" ref="BE921:BE931">IF(N921="základní",J921,0)</f>
        <v>0</v>
      </c>
      <c r="BF921" s="315">
        <f aca="true" t="shared" si="65" ref="BF921:BF931">IF(N921="snížená",J921,0)</f>
        <v>0</v>
      </c>
      <c r="BG921" s="315">
        <f aca="true" t="shared" si="66" ref="BG921:BG931">IF(N921="zákl. přenesená",J921,0)</f>
        <v>0</v>
      </c>
      <c r="BH921" s="315">
        <f aca="true" t="shared" si="67" ref="BH921:BH931">IF(N921="sníž. přenesená",J921,0)</f>
        <v>0</v>
      </c>
      <c r="BI921" s="315">
        <f aca="true" t="shared" si="68" ref="BI921:BI931">IF(N921="nulová",J921,0)</f>
        <v>0</v>
      </c>
      <c r="BJ921" s="213" t="s">
        <v>79</v>
      </c>
      <c r="BK921" s="315">
        <f aca="true" t="shared" si="69" ref="BK921:BK931">ROUND(I921*H921,2)</f>
        <v>0</v>
      </c>
      <c r="BL921" s="213" t="s">
        <v>372</v>
      </c>
      <c r="BM921" s="213" t="s">
        <v>1110</v>
      </c>
    </row>
    <row r="922" spans="2:65" s="223" customFormat="1" ht="44.25" customHeight="1">
      <c r="B922" s="224"/>
      <c r="C922" s="305" t="s">
        <v>1111</v>
      </c>
      <c r="D922" s="305" t="s">
        <v>141</v>
      </c>
      <c r="E922" s="306" t="s">
        <v>1112</v>
      </c>
      <c r="F922" s="307" t="s">
        <v>1113</v>
      </c>
      <c r="G922" s="308" t="s">
        <v>281</v>
      </c>
      <c r="H922" s="309">
        <v>1</v>
      </c>
      <c r="I922" s="367">
        <v>0</v>
      </c>
      <c r="J922" s="310">
        <f t="shared" si="60"/>
        <v>0</v>
      </c>
      <c r="K922" s="307" t="s">
        <v>145</v>
      </c>
      <c r="L922" s="224"/>
      <c r="M922" s="311" t="s">
        <v>5</v>
      </c>
      <c r="N922" s="312" t="s">
        <v>42</v>
      </c>
      <c r="O922" s="225"/>
      <c r="P922" s="313">
        <f t="shared" si="61"/>
        <v>0</v>
      </c>
      <c r="Q922" s="313">
        <v>0</v>
      </c>
      <c r="R922" s="313">
        <f t="shared" si="62"/>
        <v>0</v>
      </c>
      <c r="S922" s="313">
        <v>0</v>
      </c>
      <c r="T922" s="314">
        <f t="shared" si="63"/>
        <v>0</v>
      </c>
      <c r="AR922" s="213" t="s">
        <v>372</v>
      </c>
      <c r="AT922" s="213" t="s">
        <v>141</v>
      </c>
      <c r="AU922" s="213" t="s">
        <v>81</v>
      </c>
      <c r="AY922" s="213" t="s">
        <v>138</v>
      </c>
      <c r="BE922" s="315">
        <f t="shared" si="64"/>
        <v>0</v>
      </c>
      <c r="BF922" s="315">
        <f t="shared" si="65"/>
        <v>0</v>
      </c>
      <c r="BG922" s="315">
        <f t="shared" si="66"/>
        <v>0</v>
      </c>
      <c r="BH922" s="315">
        <f t="shared" si="67"/>
        <v>0</v>
      </c>
      <c r="BI922" s="315">
        <f t="shared" si="68"/>
        <v>0</v>
      </c>
      <c r="BJ922" s="213" t="s">
        <v>79</v>
      </c>
      <c r="BK922" s="315">
        <f t="shared" si="69"/>
        <v>0</v>
      </c>
      <c r="BL922" s="213" t="s">
        <v>372</v>
      </c>
      <c r="BM922" s="213" t="s">
        <v>1114</v>
      </c>
    </row>
    <row r="923" spans="2:65" s="223" customFormat="1" ht="31.5" customHeight="1">
      <c r="B923" s="224"/>
      <c r="C923" s="305" t="s">
        <v>1115</v>
      </c>
      <c r="D923" s="305" t="s">
        <v>141</v>
      </c>
      <c r="E923" s="306" t="s">
        <v>1116</v>
      </c>
      <c r="F923" s="307" t="s">
        <v>1117</v>
      </c>
      <c r="G923" s="308" t="s">
        <v>338</v>
      </c>
      <c r="H923" s="309">
        <v>126</v>
      </c>
      <c r="I923" s="367">
        <v>0</v>
      </c>
      <c r="J923" s="310">
        <f t="shared" si="60"/>
        <v>0</v>
      </c>
      <c r="K923" s="307" t="s">
        <v>145</v>
      </c>
      <c r="L923" s="224"/>
      <c r="M923" s="311" t="s">
        <v>5</v>
      </c>
      <c r="N923" s="312" t="s">
        <v>42</v>
      </c>
      <c r="O923" s="225"/>
      <c r="P923" s="313">
        <f t="shared" si="61"/>
        <v>0</v>
      </c>
      <c r="Q923" s="313">
        <v>0</v>
      </c>
      <c r="R923" s="313">
        <f t="shared" si="62"/>
        <v>0</v>
      </c>
      <c r="S923" s="313">
        <v>0</v>
      </c>
      <c r="T923" s="314">
        <f t="shared" si="63"/>
        <v>0</v>
      </c>
      <c r="AR923" s="213" t="s">
        <v>372</v>
      </c>
      <c r="AT923" s="213" t="s">
        <v>141</v>
      </c>
      <c r="AU923" s="213" t="s">
        <v>81</v>
      </c>
      <c r="AY923" s="213" t="s">
        <v>138</v>
      </c>
      <c r="BE923" s="315">
        <f t="shared" si="64"/>
        <v>0</v>
      </c>
      <c r="BF923" s="315">
        <f t="shared" si="65"/>
        <v>0</v>
      </c>
      <c r="BG923" s="315">
        <f t="shared" si="66"/>
        <v>0</v>
      </c>
      <c r="BH923" s="315">
        <f t="shared" si="67"/>
        <v>0</v>
      </c>
      <c r="BI923" s="315">
        <f t="shared" si="68"/>
        <v>0</v>
      </c>
      <c r="BJ923" s="213" t="s">
        <v>79</v>
      </c>
      <c r="BK923" s="315">
        <f t="shared" si="69"/>
        <v>0</v>
      </c>
      <c r="BL923" s="213" t="s">
        <v>372</v>
      </c>
      <c r="BM923" s="213" t="s">
        <v>1118</v>
      </c>
    </row>
    <row r="924" spans="2:65" s="223" customFormat="1" ht="22.5" customHeight="1">
      <c r="B924" s="224"/>
      <c r="C924" s="354" t="s">
        <v>1119</v>
      </c>
      <c r="D924" s="354" t="s">
        <v>373</v>
      </c>
      <c r="E924" s="355" t="s">
        <v>1120</v>
      </c>
      <c r="F924" s="356" t="s">
        <v>1121</v>
      </c>
      <c r="G924" s="357" t="s">
        <v>338</v>
      </c>
      <c r="H924" s="358">
        <v>126</v>
      </c>
      <c r="I924" s="368">
        <v>0</v>
      </c>
      <c r="J924" s="359">
        <f t="shared" si="60"/>
        <v>0</v>
      </c>
      <c r="K924" s="356" t="s">
        <v>5</v>
      </c>
      <c r="L924" s="360"/>
      <c r="M924" s="361" t="s">
        <v>5</v>
      </c>
      <c r="N924" s="362" t="s">
        <v>42</v>
      </c>
      <c r="O924" s="225"/>
      <c r="P924" s="313">
        <f t="shared" si="61"/>
        <v>0</v>
      </c>
      <c r="Q924" s="313">
        <v>0.0035</v>
      </c>
      <c r="R924" s="313">
        <f t="shared" si="62"/>
        <v>0.441</v>
      </c>
      <c r="S924" s="313">
        <v>0</v>
      </c>
      <c r="T924" s="314">
        <f t="shared" si="63"/>
        <v>0</v>
      </c>
      <c r="AR924" s="213" t="s">
        <v>473</v>
      </c>
      <c r="AT924" s="213" t="s">
        <v>373</v>
      </c>
      <c r="AU924" s="213" t="s">
        <v>81</v>
      </c>
      <c r="AY924" s="213" t="s">
        <v>138</v>
      </c>
      <c r="BE924" s="315">
        <f t="shared" si="64"/>
        <v>0</v>
      </c>
      <c r="BF924" s="315">
        <f t="shared" si="65"/>
        <v>0</v>
      </c>
      <c r="BG924" s="315">
        <f t="shared" si="66"/>
        <v>0</v>
      </c>
      <c r="BH924" s="315">
        <f t="shared" si="67"/>
        <v>0</v>
      </c>
      <c r="BI924" s="315">
        <f t="shared" si="68"/>
        <v>0</v>
      </c>
      <c r="BJ924" s="213" t="s">
        <v>79</v>
      </c>
      <c r="BK924" s="315">
        <f t="shared" si="69"/>
        <v>0</v>
      </c>
      <c r="BL924" s="213" t="s">
        <v>372</v>
      </c>
      <c r="BM924" s="213" t="s">
        <v>1122</v>
      </c>
    </row>
    <row r="925" spans="2:65" s="223" customFormat="1" ht="31.5" customHeight="1">
      <c r="B925" s="224"/>
      <c r="C925" s="305" t="s">
        <v>1123</v>
      </c>
      <c r="D925" s="305" t="s">
        <v>141</v>
      </c>
      <c r="E925" s="306" t="s">
        <v>1124</v>
      </c>
      <c r="F925" s="307" t="s">
        <v>1125</v>
      </c>
      <c r="G925" s="308" t="s">
        <v>281</v>
      </c>
      <c r="H925" s="309">
        <v>1</v>
      </c>
      <c r="I925" s="367">
        <v>0</v>
      </c>
      <c r="J925" s="310">
        <f t="shared" si="60"/>
        <v>0</v>
      </c>
      <c r="K925" s="307" t="s">
        <v>145</v>
      </c>
      <c r="L925" s="224"/>
      <c r="M925" s="311" t="s">
        <v>5</v>
      </c>
      <c r="N925" s="312" t="s">
        <v>42</v>
      </c>
      <c r="O925" s="225"/>
      <c r="P925" s="313">
        <f t="shared" si="61"/>
        <v>0</v>
      </c>
      <c r="Q925" s="313">
        <v>0</v>
      </c>
      <c r="R925" s="313">
        <f t="shared" si="62"/>
        <v>0</v>
      </c>
      <c r="S925" s="313">
        <v>0</v>
      </c>
      <c r="T925" s="314">
        <f t="shared" si="63"/>
        <v>0</v>
      </c>
      <c r="AR925" s="213" t="s">
        <v>372</v>
      </c>
      <c r="AT925" s="213" t="s">
        <v>141</v>
      </c>
      <c r="AU925" s="213" t="s">
        <v>81</v>
      </c>
      <c r="AY925" s="213" t="s">
        <v>138</v>
      </c>
      <c r="BE925" s="315">
        <f t="shared" si="64"/>
        <v>0</v>
      </c>
      <c r="BF925" s="315">
        <f t="shared" si="65"/>
        <v>0</v>
      </c>
      <c r="BG925" s="315">
        <f t="shared" si="66"/>
        <v>0</v>
      </c>
      <c r="BH925" s="315">
        <f t="shared" si="67"/>
        <v>0</v>
      </c>
      <c r="BI925" s="315">
        <f t="shared" si="68"/>
        <v>0</v>
      </c>
      <c r="BJ925" s="213" t="s">
        <v>79</v>
      </c>
      <c r="BK925" s="315">
        <f t="shared" si="69"/>
        <v>0</v>
      </c>
      <c r="BL925" s="213" t="s">
        <v>372</v>
      </c>
      <c r="BM925" s="213" t="s">
        <v>1126</v>
      </c>
    </row>
    <row r="926" spans="2:65" s="223" customFormat="1" ht="22.5" customHeight="1">
      <c r="B926" s="224"/>
      <c r="C926" s="354" t="s">
        <v>1127</v>
      </c>
      <c r="D926" s="354" t="s">
        <v>373</v>
      </c>
      <c r="E926" s="355" t="s">
        <v>1128</v>
      </c>
      <c r="F926" s="356" t="s">
        <v>1129</v>
      </c>
      <c r="G926" s="357" t="s">
        <v>281</v>
      </c>
      <c r="H926" s="358">
        <v>1</v>
      </c>
      <c r="I926" s="368">
        <v>0</v>
      </c>
      <c r="J926" s="359">
        <f t="shared" si="60"/>
        <v>0</v>
      </c>
      <c r="K926" s="356" t="s">
        <v>5</v>
      </c>
      <c r="L926" s="360"/>
      <c r="M926" s="361" t="s">
        <v>5</v>
      </c>
      <c r="N926" s="362" t="s">
        <v>42</v>
      </c>
      <c r="O926" s="225"/>
      <c r="P926" s="313">
        <f t="shared" si="61"/>
        <v>0</v>
      </c>
      <c r="Q926" s="313">
        <v>0.09</v>
      </c>
      <c r="R926" s="313">
        <f t="shared" si="62"/>
        <v>0.09</v>
      </c>
      <c r="S926" s="313">
        <v>0</v>
      </c>
      <c r="T926" s="314">
        <f t="shared" si="63"/>
        <v>0</v>
      </c>
      <c r="AR926" s="213" t="s">
        <v>473</v>
      </c>
      <c r="AT926" s="213" t="s">
        <v>373</v>
      </c>
      <c r="AU926" s="213" t="s">
        <v>81</v>
      </c>
      <c r="AY926" s="213" t="s">
        <v>138</v>
      </c>
      <c r="BE926" s="315">
        <f t="shared" si="64"/>
        <v>0</v>
      </c>
      <c r="BF926" s="315">
        <f t="shared" si="65"/>
        <v>0</v>
      </c>
      <c r="BG926" s="315">
        <f t="shared" si="66"/>
        <v>0</v>
      </c>
      <c r="BH926" s="315">
        <f t="shared" si="67"/>
        <v>0</v>
      </c>
      <c r="BI926" s="315">
        <f t="shared" si="68"/>
        <v>0</v>
      </c>
      <c r="BJ926" s="213" t="s">
        <v>79</v>
      </c>
      <c r="BK926" s="315">
        <f t="shared" si="69"/>
        <v>0</v>
      </c>
      <c r="BL926" s="213" t="s">
        <v>372</v>
      </c>
      <c r="BM926" s="213" t="s">
        <v>1130</v>
      </c>
    </row>
    <row r="927" spans="2:65" s="223" customFormat="1" ht="22.5" customHeight="1">
      <c r="B927" s="224"/>
      <c r="C927" s="305" t="s">
        <v>1131</v>
      </c>
      <c r="D927" s="305" t="s">
        <v>141</v>
      </c>
      <c r="E927" s="306" t="s">
        <v>1132</v>
      </c>
      <c r="F927" s="307" t="s">
        <v>1133</v>
      </c>
      <c r="G927" s="308" t="s">
        <v>1134</v>
      </c>
      <c r="H927" s="309">
        <v>40</v>
      </c>
      <c r="I927" s="367">
        <v>0</v>
      </c>
      <c r="J927" s="310">
        <f t="shared" si="60"/>
        <v>0</v>
      </c>
      <c r="K927" s="307" t="s">
        <v>5</v>
      </c>
      <c r="L927" s="224"/>
      <c r="M927" s="311" t="s">
        <v>5</v>
      </c>
      <c r="N927" s="312" t="s">
        <v>42</v>
      </c>
      <c r="O927" s="225"/>
      <c r="P927" s="313">
        <f t="shared" si="61"/>
        <v>0</v>
      </c>
      <c r="Q927" s="313">
        <v>0</v>
      </c>
      <c r="R927" s="313">
        <f t="shared" si="62"/>
        <v>0</v>
      </c>
      <c r="S927" s="313">
        <v>0</v>
      </c>
      <c r="T927" s="314">
        <f t="shared" si="63"/>
        <v>0</v>
      </c>
      <c r="AR927" s="213" t="s">
        <v>372</v>
      </c>
      <c r="AT927" s="213" t="s">
        <v>141</v>
      </c>
      <c r="AU927" s="213" t="s">
        <v>81</v>
      </c>
      <c r="AY927" s="213" t="s">
        <v>138</v>
      </c>
      <c r="BE927" s="315">
        <f t="shared" si="64"/>
        <v>0</v>
      </c>
      <c r="BF927" s="315">
        <f t="shared" si="65"/>
        <v>0</v>
      </c>
      <c r="BG927" s="315">
        <f t="shared" si="66"/>
        <v>0</v>
      </c>
      <c r="BH927" s="315">
        <f t="shared" si="67"/>
        <v>0</v>
      </c>
      <c r="BI927" s="315">
        <f t="shared" si="68"/>
        <v>0</v>
      </c>
      <c r="BJ927" s="213" t="s">
        <v>79</v>
      </c>
      <c r="BK927" s="315">
        <f t="shared" si="69"/>
        <v>0</v>
      </c>
      <c r="BL927" s="213" t="s">
        <v>372</v>
      </c>
      <c r="BM927" s="213" t="s">
        <v>1135</v>
      </c>
    </row>
    <row r="928" spans="2:65" s="223" customFormat="1" ht="22.5" customHeight="1">
      <c r="B928" s="224"/>
      <c r="C928" s="305" t="s">
        <v>1136</v>
      </c>
      <c r="D928" s="305" t="s">
        <v>141</v>
      </c>
      <c r="E928" s="306" t="s">
        <v>1137</v>
      </c>
      <c r="F928" s="307" t="s">
        <v>1138</v>
      </c>
      <c r="G928" s="308" t="s">
        <v>1134</v>
      </c>
      <c r="H928" s="309">
        <v>40</v>
      </c>
      <c r="I928" s="367">
        <v>0</v>
      </c>
      <c r="J928" s="310">
        <f t="shared" si="60"/>
        <v>0</v>
      </c>
      <c r="K928" s="307" t="s">
        <v>5</v>
      </c>
      <c r="L928" s="224"/>
      <c r="M928" s="311" t="s">
        <v>5</v>
      </c>
      <c r="N928" s="312" t="s">
        <v>42</v>
      </c>
      <c r="O928" s="225"/>
      <c r="P928" s="313">
        <f t="shared" si="61"/>
        <v>0</v>
      </c>
      <c r="Q928" s="313">
        <v>0</v>
      </c>
      <c r="R928" s="313">
        <f t="shared" si="62"/>
        <v>0</v>
      </c>
      <c r="S928" s="313">
        <v>0</v>
      </c>
      <c r="T928" s="314">
        <f t="shared" si="63"/>
        <v>0</v>
      </c>
      <c r="AR928" s="213" t="s">
        <v>372</v>
      </c>
      <c r="AT928" s="213" t="s">
        <v>141</v>
      </c>
      <c r="AU928" s="213" t="s">
        <v>81</v>
      </c>
      <c r="AY928" s="213" t="s">
        <v>138</v>
      </c>
      <c r="BE928" s="315">
        <f t="shared" si="64"/>
        <v>0</v>
      </c>
      <c r="BF928" s="315">
        <f t="shared" si="65"/>
        <v>0</v>
      </c>
      <c r="BG928" s="315">
        <f t="shared" si="66"/>
        <v>0</v>
      </c>
      <c r="BH928" s="315">
        <f t="shared" si="67"/>
        <v>0</v>
      </c>
      <c r="BI928" s="315">
        <f t="shared" si="68"/>
        <v>0</v>
      </c>
      <c r="BJ928" s="213" t="s">
        <v>79</v>
      </c>
      <c r="BK928" s="315">
        <f t="shared" si="69"/>
        <v>0</v>
      </c>
      <c r="BL928" s="213" t="s">
        <v>372</v>
      </c>
      <c r="BM928" s="213" t="s">
        <v>1139</v>
      </c>
    </row>
    <row r="929" spans="2:65" s="223" customFormat="1" ht="22.5" customHeight="1">
      <c r="B929" s="224"/>
      <c r="C929" s="305" t="s">
        <v>1140</v>
      </c>
      <c r="D929" s="305" t="s">
        <v>141</v>
      </c>
      <c r="E929" s="306" t="s">
        <v>1141</v>
      </c>
      <c r="F929" s="307" t="s">
        <v>1142</v>
      </c>
      <c r="G929" s="308" t="s">
        <v>1134</v>
      </c>
      <c r="H929" s="309">
        <v>8</v>
      </c>
      <c r="I929" s="367">
        <v>0</v>
      </c>
      <c r="J929" s="310">
        <f t="shared" si="60"/>
        <v>0</v>
      </c>
      <c r="K929" s="307" t="s">
        <v>5</v>
      </c>
      <c r="L929" s="224"/>
      <c r="M929" s="311" t="s">
        <v>5</v>
      </c>
      <c r="N929" s="312" t="s">
        <v>42</v>
      </c>
      <c r="O929" s="225"/>
      <c r="P929" s="313">
        <f t="shared" si="61"/>
        <v>0</v>
      </c>
      <c r="Q929" s="313">
        <v>0</v>
      </c>
      <c r="R929" s="313">
        <f t="shared" si="62"/>
        <v>0</v>
      </c>
      <c r="S929" s="313">
        <v>0</v>
      </c>
      <c r="T929" s="314">
        <f t="shared" si="63"/>
        <v>0</v>
      </c>
      <c r="AR929" s="213" t="s">
        <v>372</v>
      </c>
      <c r="AT929" s="213" t="s">
        <v>141</v>
      </c>
      <c r="AU929" s="213" t="s">
        <v>81</v>
      </c>
      <c r="AY929" s="213" t="s">
        <v>138</v>
      </c>
      <c r="BE929" s="315">
        <f t="shared" si="64"/>
        <v>0</v>
      </c>
      <c r="BF929" s="315">
        <f t="shared" si="65"/>
        <v>0</v>
      </c>
      <c r="BG929" s="315">
        <f t="shared" si="66"/>
        <v>0</v>
      </c>
      <c r="BH929" s="315">
        <f t="shared" si="67"/>
        <v>0</v>
      </c>
      <c r="BI929" s="315">
        <f t="shared" si="68"/>
        <v>0</v>
      </c>
      <c r="BJ929" s="213" t="s">
        <v>79</v>
      </c>
      <c r="BK929" s="315">
        <f t="shared" si="69"/>
        <v>0</v>
      </c>
      <c r="BL929" s="213" t="s">
        <v>372</v>
      </c>
      <c r="BM929" s="213" t="s">
        <v>1143</v>
      </c>
    </row>
    <row r="930" spans="2:65" s="223" customFormat="1" ht="22.5" customHeight="1">
      <c r="B930" s="224"/>
      <c r="C930" s="305" t="s">
        <v>1144</v>
      </c>
      <c r="D930" s="305" t="s">
        <v>141</v>
      </c>
      <c r="E930" s="306" t="s">
        <v>1145</v>
      </c>
      <c r="F930" s="307" t="s">
        <v>1146</v>
      </c>
      <c r="G930" s="308" t="s">
        <v>281</v>
      </c>
      <c r="H930" s="309">
        <v>1</v>
      </c>
      <c r="I930" s="367">
        <v>0</v>
      </c>
      <c r="J930" s="310">
        <f t="shared" si="60"/>
        <v>0</v>
      </c>
      <c r="K930" s="307" t="s">
        <v>5</v>
      </c>
      <c r="L930" s="224"/>
      <c r="M930" s="311" t="s">
        <v>5</v>
      </c>
      <c r="N930" s="312" t="s">
        <v>42</v>
      </c>
      <c r="O930" s="225"/>
      <c r="P930" s="313">
        <f t="shared" si="61"/>
        <v>0</v>
      </c>
      <c r="Q930" s="313">
        <v>0</v>
      </c>
      <c r="R930" s="313">
        <f t="shared" si="62"/>
        <v>0</v>
      </c>
      <c r="S930" s="313">
        <v>0</v>
      </c>
      <c r="T930" s="314">
        <f t="shared" si="63"/>
        <v>0</v>
      </c>
      <c r="AR930" s="213" t="s">
        <v>372</v>
      </c>
      <c r="AT930" s="213" t="s">
        <v>141</v>
      </c>
      <c r="AU930" s="213" t="s">
        <v>81</v>
      </c>
      <c r="AY930" s="213" t="s">
        <v>138</v>
      </c>
      <c r="BE930" s="315">
        <f t="shared" si="64"/>
        <v>0</v>
      </c>
      <c r="BF930" s="315">
        <f t="shared" si="65"/>
        <v>0</v>
      </c>
      <c r="BG930" s="315">
        <f t="shared" si="66"/>
        <v>0</v>
      </c>
      <c r="BH930" s="315">
        <f t="shared" si="67"/>
        <v>0</v>
      </c>
      <c r="BI930" s="315">
        <f t="shared" si="68"/>
        <v>0</v>
      </c>
      <c r="BJ930" s="213" t="s">
        <v>79</v>
      </c>
      <c r="BK930" s="315">
        <f t="shared" si="69"/>
        <v>0</v>
      </c>
      <c r="BL930" s="213" t="s">
        <v>372</v>
      </c>
      <c r="BM930" s="213" t="s">
        <v>1147</v>
      </c>
    </row>
    <row r="931" spans="2:65" s="223" customFormat="1" ht="31.5" customHeight="1">
      <c r="B931" s="224"/>
      <c r="C931" s="305" t="s">
        <v>1148</v>
      </c>
      <c r="D931" s="305" t="s">
        <v>141</v>
      </c>
      <c r="E931" s="306" t="s">
        <v>1149</v>
      </c>
      <c r="F931" s="307" t="s">
        <v>1150</v>
      </c>
      <c r="G931" s="308" t="s">
        <v>552</v>
      </c>
      <c r="H931" s="309">
        <v>1.591</v>
      </c>
      <c r="I931" s="367">
        <v>0</v>
      </c>
      <c r="J931" s="310">
        <f t="shared" si="60"/>
        <v>0</v>
      </c>
      <c r="K931" s="307" t="s">
        <v>145</v>
      </c>
      <c r="L931" s="224"/>
      <c r="M931" s="311" t="s">
        <v>5</v>
      </c>
      <c r="N931" s="312" t="s">
        <v>42</v>
      </c>
      <c r="O931" s="225"/>
      <c r="P931" s="313">
        <f t="shared" si="61"/>
        <v>0</v>
      </c>
      <c r="Q931" s="313">
        <v>0</v>
      </c>
      <c r="R931" s="313">
        <f t="shared" si="62"/>
        <v>0</v>
      </c>
      <c r="S931" s="313">
        <v>0</v>
      </c>
      <c r="T931" s="314">
        <f t="shared" si="63"/>
        <v>0</v>
      </c>
      <c r="AR931" s="213" t="s">
        <v>372</v>
      </c>
      <c r="AT931" s="213" t="s">
        <v>141</v>
      </c>
      <c r="AU931" s="213" t="s">
        <v>81</v>
      </c>
      <c r="AY931" s="213" t="s">
        <v>138</v>
      </c>
      <c r="BE931" s="315">
        <f t="shared" si="64"/>
        <v>0</v>
      </c>
      <c r="BF931" s="315">
        <f t="shared" si="65"/>
        <v>0</v>
      </c>
      <c r="BG931" s="315">
        <f t="shared" si="66"/>
        <v>0</v>
      </c>
      <c r="BH931" s="315">
        <f t="shared" si="67"/>
        <v>0</v>
      </c>
      <c r="BI931" s="315">
        <f t="shared" si="68"/>
        <v>0</v>
      </c>
      <c r="BJ931" s="213" t="s">
        <v>79</v>
      </c>
      <c r="BK931" s="315">
        <f t="shared" si="69"/>
        <v>0</v>
      </c>
      <c r="BL931" s="213" t="s">
        <v>372</v>
      </c>
      <c r="BM931" s="213" t="s">
        <v>1151</v>
      </c>
    </row>
    <row r="932" spans="2:63" s="292" customFormat="1" ht="29.85" customHeight="1">
      <c r="B932" s="291"/>
      <c r="D932" s="302" t="s">
        <v>70</v>
      </c>
      <c r="E932" s="303" t="s">
        <v>1152</v>
      </c>
      <c r="F932" s="303" t="s">
        <v>1153</v>
      </c>
      <c r="J932" s="304">
        <f>BK932</f>
        <v>0</v>
      </c>
      <c r="L932" s="291"/>
      <c r="M932" s="296"/>
      <c r="N932" s="297"/>
      <c r="O932" s="297"/>
      <c r="P932" s="298">
        <f>SUM(P933:P934)</f>
        <v>0</v>
      </c>
      <c r="Q932" s="297"/>
      <c r="R932" s="298">
        <f>SUM(R933:R934)</f>
        <v>0</v>
      </c>
      <c r="S932" s="297"/>
      <c r="T932" s="299">
        <f>SUM(T933:T934)</f>
        <v>0</v>
      </c>
      <c r="AR932" s="293" t="s">
        <v>81</v>
      </c>
      <c r="AT932" s="300" t="s">
        <v>70</v>
      </c>
      <c r="AU932" s="300" t="s">
        <v>79</v>
      </c>
      <c r="AY932" s="293" t="s">
        <v>138</v>
      </c>
      <c r="BK932" s="301">
        <f>SUM(BK933:BK934)</f>
        <v>0</v>
      </c>
    </row>
    <row r="933" spans="2:65" s="223" customFormat="1" ht="22.5" customHeight="1">
      <c r="B933" s="224"/>
      <c r="C933" s="305" t="s">
        <v>1154</v>
      </c>
      <c r="D933" s="305" t="s">
        <v>141</v>
      </c>
      <c r="E933" s="306" t="s">
        <v>1155</v>
      </c>
      <c r="F933" s="307" t="s">
        <v>2583</v>
      </c>
      <c r="G933" s="308" t="s">
        <v>281</v>
      </c>
      <c r="H933" s="309">
        <v>1</v>
      </c>
      <c r="I933" s="367">
        <f>'slaboproud - 1 ucebny'!F17</f>
        <v>0</v>
      </c>
      <c r="J933" s="310">
        <f>ROUND(I933*H933,2)</f>
        <v>0</v>
      </c>
      <c r="K933" s="307" t="s">
        <v>5</v>
      </c>
      <c r="L933" s="224"/>
      <c r="M933" s="311" t="s">
        <v>5</v>
      </c>
      <c r="N933" s="312" t="s">
        <v>42</v>
      </c>
      <c r="O933" s="225"/>
      <c r="P933" s="313">
        <f>O933*H933</f>
        <v>0</v>
      </c>
      <c r="Q933" s="313">
        <v>0</v>
      </c>
      <c r="R933" s="313">
        <f>Q933*H933</f>
        <v>0</v>
      </c>
      <c r="S933" s="313">
        <v>0</v>
      </c>
      <c r="T933" s="314">
        <f>S933*H933</f>
        <v>0</v>
      </c>
      <c r="AR933" s="213" t="s">
        <v>372</v>
      </c>
      <c r="AT933" s="213" t="s">
        <v>141</v>
      </c>
      <c r="AU933" s="213" t="s">
        <v>81</v>
      </c>
      <c r="AY933" s="213" t="s">
        <v>138</v>
      </c>
      <c r="BE933" s="315">
        <f>IF(N933="základní",J933,0)</f>
        <v>0</v>
      </c>
      <c r="BF933" s="315">
        <f>IF(N933="snížená",J933,0)</f>
        <v>0</v>
      </c>
      <c r="BG933" s="315">
        <f>IF(N933="zákl. přenesená",J933,0)</f>
        <v>0</v>
      </c>
      <c r="BH933" s="315">
        <f>IF(N933="sníž. přenesená",J933,0)</f>
        <v>0</v>
      </c>
      <c r="BI933" s="315">
        <f>IF(N933="nulová",J933,0)</f>
        <v>0</v>
      </c>
      <c r="BJ933" s="213" t="s">
        <v>79</v>
      </c>
      <c r="BK933" s="315">
        <f>ROUND(I933*H933,2)</f>
        <v>0</v>
      </c>
      <c r="BL933" s="213" t="s">
        <v>372</v>
      </c>
      <c r="BM933" s="213" t="s">
        <v>1156</v>
      </c>
    </row>
    <row r="934" spans="2:65" s="223" customFormat="1" ht="22.5" customHeight="1">
      <c r="B934" s="224"/>
      <c r="C934" s="305" t="s">
        <v>1157</v>
      </c>
      <c r="D934" s="305" t="s">
        <v>141</v>
      </c>
      <c r="E934" s="306" t="s">
        <v>1158</v>
      </c>
      <c r="F934" s="307" t="s">
        <v>2582</v>
      </c>
      <c r="G934" s="308" t="s">
        <v>281</v>
      </c>
      <c r="H934" s="309">
        <v>1</v>
      </c>
      <c r="I934" s="367">
        <f>'slaboproud - 2 struktur kabelaz'!F18</f>
        <v>0</v>
      </c>
      <c r="J934" s="310">
        <f>ROUND(I934*H934,2)</f>
        <v>0</v>
      </c>
      <c r="K934" s="307" t="s">
        <v>5</v>
      </c>
      <c r="L934" s="224"/>
      <c r="M934" s="311" t="s">
        <v>5</v>
      </c>
      <c r="N934" s="312" t="s">
        <v>42</v>
      </c>
      <c r="O934" s="225"/>
      <c r="P934" s="313">
        <f>O934*H934</f>
        <v>0</v>
      </c>
      <c r="Q934" s="313">
        <v>0</v>
      </c>
      <c r="R934" s="313">
        <f>Q934*H934</f>
        <v>0</v>
      </c>
      <c r="S934" s="313">
        <v>0</v>
      </c>
      <c r="T934" s="314">
        <f>S934*H934</f>
        <v>0</v>
      </c>
      <c r="AR934" s="213" t="s">
        <v>372</v>
      </c>
      <c r="AT934" s="213" t="s">
        <v>141</v>
      </c>
      <c r="AU934" s="213" t="s">
        <v>81</v>
      </c>
      <c r="AY934" s="213" t="s">
        <v>138</v>
      </c>
      <c r="BE934" s="315">
        <f>IF(N934="základní",J934,0)</f>
        <v>0</v>
      </c>
      <c r="BF934" s="315">
        <f>IF(N934="snížená",J934,0)</f>
        <v>0</v>
      </c>
      <c r="BG934" s="315">
        <f>IF(N934="zákl. přenesená",J934,0)</f>
        <v>0</v>
      </c>
      <c r="BH934" s="315">
        <f>IF(N934="sníž. přenesená",J934,0)</f>
        <v>0</v>
      </c>
      <c r="BI934" s="315">
        <f>IF(N934="nulová",J934,0)</f>
        <v>0</v>
      </c>
      <c r="BJ934" s="213" t="s">
        <v>79</v>
      </c>
      <c r="BK934" s="315">
        <f>ROUND(I934*H934,2)</f>
        <v>0</v>
      </c>
      <c r="BL934" s="213" t="s">
        <v>372</v>
      </c>
      <c r="BM934" s="213" t="s">
        <v>1159</v>
      </c>
    </row>
    <row r="935" spans="2:63" s="292" customFormat="1" ht="29.85" customHeight="1">
      <c r="B935" s="291"/>
      <c r="D935" s="302" t="s">
        <v>70</v>
      </c>
      <c r="E935" s="303" t="s">
        <v>1160</v>
      </c>
      <c r="F935" s="303" t="s">
        <v>1161</v>
      </c>
      <c r="J935" s="304">
        <f>BK935</f>
        <v>0</v>
      </c>
      <c r="L935" s="291"/>
      <c r="M935" s="296"/>
      <c r="N935" s="297"/>
      <c r="O935" s="297"/>
      <c r="P935" s="298">
        <f>SUM(P936:P1193)</f>
        <v>0</v>
      </c>
      <c r="Q935" s="297"/>
      <c r="R935" s="298">
        <f>SUM(R936:R1193)</f>
        <v>6.542634630792</v>
      </c>
      <c r="S935" s="297"/>
      <c r="T935" s="299">
        <f>SUM(T936:T1193)</f>
        <v>4.959858</v>
      </c>
      <c r="AR935" s="293" t="s">
        <v>81</v>
      </c>
      <c r="AT935" s="300" t="s">
        <v>70</v>
      </c>
      <c r="AU935" s="300" t="s">
        <v>79</v>
      </c>
      <c r="AY935" s="293" t="s">
        <v>138</v>
      </c>
      <c r="BK935" s="301">
        <f>SUM(BK936:BK1193)</f>
        <v>0</v>
      </c>
    </row>
    <row r="936" spans="2:65" s="223" customFormat="1" ht="31.5" customHeight="1">
      <c r="B936" s="224"/>
      <c r="C936" s="305" t="s">
        <v>1162</v>
      </c>
      <c r="D936" s="305" t="s">
        <v>141</v>
      </c>
      <c r="E936" s="306" t="s">
        <v>1163</v>
      </c>
      <c r="F936" s="307" t="s">
        <v>1164</v>
      </c>
      <c r="G936" s="308" t="s">
        <v>399</v>
      </c>
      <c r="H936" s="309">
        <v>10.06</v>
      </c>
      <c r="I936" s="367">
        <v>0</v>
      </c>
      <c r="J936" s="310">
        <f>ROUND(I936*H936,2)</f>
        <v>0</v>
      </c>
      <c r="K936" s="307" t="s">
        <v>145</v>
      </c>
      <c r="L936" s="224"/>
      <c r="M936" s="311" t="s">
        <v>5</v>
      </c>
      <c r="N936" s="312" t="s">
        <v>42</v>
      </c>
      <c r="O936" s="225"/>
      <c r="P936" s="313">
        <f>O936*H936</f>
        <v>0</v>
      </c>
      <c r="Q936" s="313">
        <v>0.00108</v>
      </c>
      <c r="R936" s="313">
        <f>Q936*H936</f>
        <v>0.0108648</v>
      </c>
      <c r="S936" s="313">
        <v>0</v>
      </c>
      <c r="T936" s="314">
        <f>S936*H936</f>
        <v>0</v>
      </c>
      <c r="AR936" s="213" t="s">
        <v>372</v>
      </c>
      <c r="AT936" s="213" t="s">
        <v>141</v>
      </c>
      <c r="AU936" s="213" t="s">
        <v>81</v>
      </c>
      <c r="AY936" s="213" t="s">
        <v>138</v>
      </c>
      <c r="BE936" s="315">
        <f>IF(N936="základní",J936,0)</f>
        <v>0</v>
      </c>
      <c r="BF936" s="315">
        <f>IF(N936="snížená",J936,0)</f>
        <v>0</v>
      </c>
      <c r="BG936" s="315">
        <f>IF(N936="zákl. přenesená",J936,0)</f>
        <v>0</v>
      </c>
      <c r="BH936" s="315">
        <f>IF(N936="sníž. přenesená",J936,0)</f>
        <v>0</v>
      </c>
      <c r="BI936" s="315">
        <f>IF(N936="nulová",J936,0)</f>
        <v>0</v>
      </c>
      <c r="BJ936" s="213" t="s">
        <v>79</v>
      </c>
      <c r="BK936" s="315">
        <f>ROUND(I936*H936,2)</f>
        <v>0</v>
      </c>
      <c r="BL936" s="213" t="s">
        <v>372</v>
      </c>
      <c r="BM936" s="213" t="s">
        <v>1165</v>
      </c>
    </row>
    <row r="937" spans="2:51" s="339" customFormat="1" ht="13.5">
      <c r="B937" s="338"/>
      <c r="D937" s="318" t="s">
        <v>148</v>
      </c>
      <c r="E937" s="340" t="s">
        <v>5</v>
      </c>
      <c r="F937" s="341" t="s">
        <v>1166</v>
      </c>
      <c r="H937" s="342" t="s">
        <v>5</v>
      </c>
      <c r="L937" s="338"/>
      <c r="M937" s="343"/>
      <c r="N937" s="344"/>
      <c r="O937" s="344"/>
      <c r="P937" s="344"/>
      <c r="Q937" s="344"/>
      <c r="R937" s="344"/>
      <c r="S937" s="344"/>
      <c r="T937" s="345"/>
      <c r="AT937" s="342" t="s">
        <v>148</v>
      </c>
      <c r="AU937" s="342" t="s">
        <v>81</v>
      </c>
      <c r="AV937" s="339" t="s">
        <v>79</v>
      </c>
      <c r="AW937" s="339" t="s">
        <v>34</v>
      </c>
      <c r="AX937" s="339" t="s">
        <v>71</v>
      </c>
      <c r="AY937" s="342" t="s">
        <v>138</v>
      </c>
    </row>
    <row r="938" spans="2:51" s="317" customFormat="1" ht="13.5">
      <c r="B938" s="316"/>
      <c r="D938" s="318" t="s">
        <v>148</v>
      </c>
      <c r="E938" s="319" t="s">
        <v>5</v>
      </c>
      <c r="F938" s="320" t="s">
        <v>1167</v>
      </c>
      <c r="H938" s="321">
        <v>0.236</v>
      </c>
      <c r="L938" s="316"/>
      <c r="M938" s="322"/>
      <c r="N938" s="323"/>
      <c r="O938" s="323"/>
      <c r="P938" s="323"/>
      <c r="Q938" s="323"/>
      <c r="R938" s="323"/>
      <c r="S938" s="323"/>
      <c r="T938" s="324"/>
      <c r="AT938" s="319" t="s">
        <v>148</v>
      </c>
      <c r="AU938" s="319" t="s">
        <v>81</v>
      </c>
      <c r="AV938" s="317" t="s">
        <v>81</v>
      </c>
      <c r="AW938" s="317" t="s">
        <v>34</v>
      </c>
      <c r="AX938" s="317" t="s">
        <v>71</v>
      </c>
      <c r="AY938" s="319" t="s">
        <v>138</v>
      </c>
    </row>
    <row r="939" spans="2:51" s="339" customFormat="1" ht="13.5">
      <c r="B939" s="338"/>
      <c r="D939" s="318" t="s">
        <v>148</v>
      </c>
      <c r="E939" s="340" t="s">
        <v>5</v>
      </c>
      <c r="F939" s="341" t="s">
        <v>1168</v>
      </c>
      <c r="H939" s="342" t="s">
        <v>5</v>
      </c>
      <c r="L939" s="338"/>
      <c r="M939" s="343"/>
      <c r="N939" s="344"/>
      <c r="O939" s="344"/>
      <c r="P939" s="344"/>
      <c r="Q939" s="344"/>
      <c r="R939" s="344"/>
      <c r="S939" s="344"/>
      <c r="T939" s="345"/>
      <c r="AT939" s="342" t="s">
        <v>148</v>
      </c>
      <c r="AU939" s="342" t="s">
        <v>81</v>
      </c>
      <c r="AV939" s="339" t="s">
        <v>79</v>
      </c>
      <c r="AW939" s="339" t="s">
        <v>34</v>
      </c>
      <c r="AX939" s="339" t="s">
        <v>71</v>
      </c>
      <c r="AY939" s="342" t="s">
        <v>138</v>
      </c>
    </row>
    <row r="940" spans="2:51" s="317" customFormat="1" ht="13.5">
      <c r="B940" s="316"/>
      <c r="D940" s="318" t="s">
        <v>148</v>
      </c>
      <c r="E940" s="319" t="s">
        <v>5</v>
      </c>
      <c r="F940" s="320" t="s">
        <v>1169</v>
      </c>
      <c r="H940" s="321">
        <v>0.258</v>
      </c>
      <c r="L940" s="316"/>
      <c r="M940" s="322"/>
      <c r="N940" s="323"/>
      <c r="O940" s="323"/>
      <c r="P940" s="323"/>
      <c r="Q940" s="323"/>
      <c r="R940" s="323"/>
      <c r="S940" s="323"/>
      <c r="T940" s="324"/>
      <c r="AT940" s="319" t="s">
        <v>148</v>
      </c>
      <c r="AU940" s="319" t="s">
        <v>81</v>
      </c>
      <c r="AV940" s="317" t="s">
        <v>81</v>
      </c>
      <c r="AW940" s="317" t="s">
        <v>34</v>
      </c>
      <c r="AX940" s="317" t="s">
        <v>71</v>
      </c>
      <c r="AY940" s="319" t="s">
        <v>138</v>
      </c>
    </row>
    <row r="941" spans="2:51" s="339" customFormat="1" ht="13.5">
      <c r="B941" s="338"/>
      <c r="D941" s="318" t="s">
        <v>148</v>
      </c>
      <c r="E941" s="340" t="s">
        <v>5</v>
      </c>
      <c r="F941" s="341" t="s">
        <v>1170</v>
      </c>
      <c r="H941" s="342" t="s">
        <v>5</v>
      </c>
      <c r="L941" s="338"/>
      <c r="M941" s="343"/>
      <c r="N941" s="344"/>
      <c r="O941" s="344"/>
      <c r="P941" s="344"/>
      <c r="Q941" s="344"/>
      <c r="R941" s="344"/>
      <c r="S941" s="344"/>
      <c r="T941" s="345"/>
      <c r="AT941" s="342" t="s">
        <v>148</v>
      </c>
      <c r="AU941" s="342" t="s">
        <v>81</v>
      </c>
      <c r="AV941" s="339" t="s">
        <v>79</v>
      </c>
      <c r="AW941" s="339" t="s">
        <v>34</v>
      </c>
      <c r="AX941" s="339" t="s">
        <v>71</v>
      </c>
      <c r="AY941" s="342" t="s">
        <v>138</v>
      </c>
    </row>
    <row r="942" spans="2:51" s="317" customFormat="1" ht="13.5">
      <c r="B942" s="316"/>
      <c r="D942" s="318" t="s">
        <v>148</v>
      </c>
      <c r="E942" s="319" t="s">
        <v>5</v>
      </c>
      <c r="F942" s="320" t="s">
        <v>1171</v>
      </c>
      <c r="H942" s="321">
        <v>1.065</v>
      </c>
      <c r="L942" s="316"/>
      <c r="M942" s="322"/>
      <c r="N942" s="323"/>
      <c r="O942" s="323"/>
      <c r="P942" s="323"/>
      <c r="Q942" s="323"/>
      <c r="R942" s="323"/>
      <c r="S942" s="323"/>
      <c r="T942" s="324"/>
      <c r="AT942" s="319" t="s">
        <v>148</v>
      </c>
      <c r="AU942" s="319" t="s">
        <v>81</v>
      </c>
      <c r="AV942" s="317" t="s">
        <v>81</v>
      </c>
      <c r="AW942" s="317" t="s">
        <v>34</v>
      </c>
      <c r="AX942" s="317" t="s">
        <v>71</v>
      </c>
      <c r="AY942" s="319" t="s">
        <v>138</v>
      </c>
    </row>
    <row r="943" spans="2:51" s="339" customFormat="1" ht="13.5">
      <c r="B943" s="338"/>
      <c r="D943" s="318" t="s">
        <v>148</v>
      </c>
      <c r="E943" s="340" t="s">
        <v>5</v>
      </c>
      <c r="F943" s="341" t="s">
        <v>1172</v>
      </c>
      <c r="H943" s="342" t="s">
        <v>5</v>
      </c>
      <c r="L943" s="338"/>
      <c r="M943" s="343"/>
      <c r="N943" s="344"/>
      <c r="O943" s="344"/>
      <c r="P943" s="344"/>
      <c r="Q943" s="344"/>
      <c r="R943" s="344"/>
      <c r="S943" s="344"/>
      <c r="T943" s="345"/>
      <c r="AT943" s="342" t="s">
        <v>148</v>
      </c>
      <c r="AU943" s="342" t="s">
        <v>81</v>
      </c>
      <c r="AV943" s="339" t="s">
        <v>79</v>
      </c>
      <c r="AW943" s="339" t="s">
        <v>34</v>
      </c>
      <c r="AX943" s="339" t="s">
        <v>71</v>
      </c>
      <c r="AY943" s="342" t="s">
        <v>138</v>
      </c>
    </row>
    <row r="944" spans="2:51" s="317" customFormat="1" ht="13.5">
      <c r="B944" s="316"/>
      <c r="D944" s="318" t="s">
        <v>148</v>
      </c>
      <c r="E944" s="319" t="s">
        <v>5</v>
      </c>
      <c r="F944" s="320" t="s">
        <v>1173</v>
      </c>
      <c r="H944" s="321">
        <v>0.317</v>
      </c>
      <c r="L944" s="316"/>
      <c r="M944" s="322"/>
      <c r="N944" s="323"/>
      <c r="O944" s="323"/>
      <c r="P944" s="323"/>
      <c r="Q944" s="323"/>
      <c r="R944" s="323"/>
      <c r="S944" s="323"/>
      <c r="T944" s="324"/>
      <c r="AT944" s="319" t="s">
        <v>148</v>
      </c>
      <c r="AU944" s="319" t="s">
        <v>81</v>
      </c>
      <c r="AV944" s="317" t="s">
        <v>81</v>
      </c>
      <c r="AW944" s="317" t="s">
        <v>34</v>
      </c>
      <c r="AX944" s="317" t="s">
        <v>71</v>
      </c>
      <c r="AY944" s="319" t="s">
        <v>138</v>
      </c>
    </row>
    <row r="945" spans="2:51" s="339" customFormat="1" ht="13.5">
      <c r="B945" s="338"/>
      <c r="D945" s="318" t="s">
        <v>148</v>
      </c>
      <c r="E945" s="340" t="s">
        <v>5</v>
      </c>
      <c r="F945" s="341" t="s">
        <v>1174</v>
      </c>
      <c r="H945" s="342" t="s">
        <v>5</v>
      </c>
      <c r="L945" s="338"/>
      <c r="M945" s="343"/>
      <c r="N945" s="344"/>
      <c r="O945" s="344"/>
      <c r="P945" s="344"/>
      <c r="Q945" s="344"/>
      <c r="R945" s="344"/>
      <c r="S945" s="344"/>
      <c r="T945" s="345"/>
      <c r="AT945" s="342" t="s">
        <v>148</v>
      </c>
      <c r="AU945" s="342" t="s">
        <v>81</v>
      </c>
      <c r="AV945" s="339" t="s">
        <v>79</v>
      </c>
      <c r="AW945" s="339" t="s">
        <v>34</v>
      </c>
      <c r="AX945" s="339" t="s">
        <v>71</v>
      </c>
      <c r="AY945" s="342" t="s">
        <v>138</v>
      </c>
    </row>
    <row r="946" spans="2:51" s="317" customFormat="1" ht="13.5">
      <c r="B946" s="316"/>
      <c r="D946" s="318" t="s">
        <v>148</v>
      </c>
      <c r="E946" s="319" t="s">
        <v>5</v>
      </c>
      <c r="F946" s="320" t="s">
        <v>1175</v>
      </c>
      <c r="H946" s="321">
        <v>0.007</v>
      </c>
      <c r="L946" s="316"/>
      <c r="M946" s="322"/>
      <c r="N946" s="323"/>
      <c r="O946" s="323"/>
      <c r="P946" s="323"/>
      <c r="Q946" s="323"/>
      <c r="R946" s="323"/>
      <c r="S946" s="323"/>
      <c r="T946" s="324"/>
      <c r="AT946" s="319" t="s">
        <v>148</v>
      </c>
      <c r="AU946" s="319" t="s">
        <v>81</v>
      </c>
      <c r="AV946" s="317" t="s">
        <v>81</v>
      </c>
      <c r="AW946" s="317" t="s">
        <v>34</v>
      </c>
      <c r="AX946" s="317" t="s">
        <v>71</v>
      </c>
      <c r="AY946" s="319" t="s">
        <v>138</v>
      </c>
    </row>
    <row r="947" spans="2:51" s="339" customFormat="1" ht="13.5">
      <c r="B947" s="338"/>
      <c r="D947" s="318" t="s">
        <v>148</v>
      </c>
      <c r="E947" s="340" t="s">
        <v>5</v>
      </c>
      <c r="F947" s="341" t="s">
        <v>1176</v>
      </c>
      <c r="H947" s="342" t="s">
        <v>5</v>
      </c>
      <c r="L947" s="338"/>
      <c r="M947" s="343"/>
      <c r="N947" s="344"/>
      <c r="O947" s="344"/>
      <c r="P947" s="344"/>
      <c r="Q947" s="344"/>
      <c r="R947" s="344"/>
      <c r="S947" s="344"/>
      <c r="T947" s="345"/>
      <c r="AT947" s="342" t="s">
        <v>148</v>
      </c>
      <c r="AU947" s="342" t="s">
        <v>81</v>
      </c>
      <c r="AV947" s="339" t="s">
        <v>79</v>
      </c>
      <c r="AW947" s="339" t="s">
        <v>34</v>
      </c>
      <c r="AX947" s="339" t="s">
        <v>71</v>
      </c>
      <c r="AY947" s="342" t="s">
        <v>138</v>
      </c>
    </row>
    <row r="948" spans="2:51" s="317" customFormat="1" ht="13.5">
      <c r="B948" s="316"/>
      <c r="D948" s="318" t="s">
        <v>148</v>
      </c>
      <c r="E948" s="319" t="s">
        <v>5</v>
      </c>
      <c r="F948" s="320" t="s">
        <v>1177</v>
      </c>
      <c r="H948" s="321">
        <v>0.13</v>
      </c>
      <c r="L948" s="316"/>
      <c r="M948" s="322"/>
      <c r="N948" s="323"/>
      <c r="O948" s="323"/>
      <c r="P948" s="323"/>
      <c r="Q948" s="323"/>
      <c r="R948" s="323"/>
      <c r="S948" s="323"/>
      <c r="T948" s="324"/>
      <c r="AT948" s="319" t="s">
        <v>148</v>
      </c>
      <c r="AU948" s="319" t="s">
        <v>81</v>
      </c>
      <c r="AV948" s="317" t="s">
        <v>81</v>
      </c>
      <c r="AW948" s="317" t="s">
        <v>34</v>
      </c>
      <c r="AX948" s="317" t="s">
        <v>71</v>
      </c>
      <c r="AY948" s="319" t="s">
        <v>138</v>
      </c>
    </row>
    <row r="949" spans="2:51" s="339" customFormat="1" ht="13.5">
      <c r="B949" s="338"/>
      <c r="D949" s="318" t="s">
        <v>148</v>
      </c>
      <c r="E949" s="340" t="s">
        <v>5</v>
      </c>
      <c r="F949" s="341" t="s">
        <v>1178</v>
      </c>
      <c r="H949" s="342" t="s">
        <v>5</v>
      </c>
      <c r="L949" s="338"/>
      <c r="M949" s="343"/>
      <c r="N949" s="344"/>
      <c r="O949" s="344"/>
      <c r="P949" s="344"/>
      <c r="Q949" s="344"/>
      <c r="R949" s="344"/>
      <c r="S949" s="344"/>
      <c r="T949" s="345"/>
      <c r="AT949" s="342" t="s">
        <v>148</v>
      </c>
      <c r="AU949" s="342" t="s">
        <v>81</v>
      </c>
      <c r="AV949" s="339" t="s">
        <v>79</v>
      </c>
      <c r="AW949" s="339" t="s">
        <v>34</v>
      </c>
      <c r="AX949" s="339" t="s">
        <v>71</v>
      </c>
      <c r="AY949" s="342" t="s">
        <v>138</v>
      </c>
    </row>
    <row r="950" spans="2:51" s="317" customFormat="1" ht="13.5">
      <c r="B950" s="316"/>
      <c r="D950" s="318" t="s">
        <v>148</v>
      </c>
      <c r="E950" s="319" t="s">
        <v>5</v>
      </c>
      <c r="F950" s="320" t="s">
        <v>1179</v>
      </c>
      <c r="H950" s="321">
        <v>0.353</v>
      </c>
      <c r="L950" s="316"/>
      <c r="M950" s="322"/>
      <c r="N950" s="323"/>
      <c r="O950" s="323"/>
      <c r="P950" s="323"/>
      <c r="Q950" s="323"/>
      <c r="R950" s="323"/>
      <c r="S950" s="323"/>
      <c r="T950" s="324"/>
      <c r="AT950" s="319" t="s">
        <v>148</v>
      </c>
      <c r="AU950" s="319" t="s">
        <v>81</v>
      </c>
      <c r="AV950" s="317" t="s">
        <v>81</v>
      </c>
      <c r="AW950" s="317" t="s">
        <v>34</v>
      </c>
      <c r="AX950" s="317" t="s">
        <v>71</v>
      </c>
      <c r="AY950" s="319" t="s">
        <v>138</v>
      </c>
    </row>
    <row r="951" spans="2:51" s="339" customFormat="1" ht="13.5">
      <c r="B951" s="338"/>
      <c r="D951" s="318" t="s">
        <v>148</v>
      </c>
      <c r="E951" s="340" t="s">
        <v>5</v>
      </c>
      <c r="F951" s="341" t="s">
        <v>1180</v>
      </c>
      <c r="H951" s="342" t="s">
        <v>5</v>
      </c>
      <c r="L951" s="338"/>
      <c r="M951" s="343"/>
      <c r="N951" s="344"/>
      <c r="O951" s="344"/>
      <c r="P951" s="344"/>
      <c r="Q951" s="344"/>
      <c r="R951" s="344"/>
      <c r="S951" s="344"/>
      <c r="T951" s="345"/>
      <c r="AT951" s="342" t="s">
        <v>148</v>
      </c>
      <c r="AU951" s="342" t="s">
        <v>81</v>
      </c>
      <c r="AV951" s="339" t="s">
        <v>79</v>
      </c>
      <c r="AW951" s="339" t="s">
        <v>34</v>
      </c>
      <c r="AX951" s="339" t="s">
        <v>71</v>
      </c>
      <c r="AY951" s="342" t="s">
        <v>138</v>
      </c>
    </row>
    <row r="952" spans="2:51" s="317" customFormat="1" ht="13.5">
      <c r="B952" s="316"/>
      <c r="D952" s="318" t="s">
        <v>148</v>
      </c>
      <c r="E952" s="319" t="s">
        <v>5</v>
      </c>
      <c r="F952" s="320" t="s">
        <v>1181</v>
      </c>
      <c r="H952" s="321">
        <v>0.077</v>
      </c>
      <c r="L952" s="316"/>
      <c r="M952" s="322"/>
      <c r="N952" s="323"/>
      <c r="O952" s="323"/>
      <c r="P952" s="323"/>
      <c r="Q952" s="323"/>
      <c r="R952" s="323"/>
      <c r="S952" s="323"/>
      <c r="T952" s="324"/>
      <c r="AT952" s="319" t="s">
        <v>148</v>
      </c>
      <c r="AU952" s="319" t="s">
        <v>81</v>
      </c>
      <c r="AV952" s="317" t="s">
        <v>81</v>
      </c>
      <c r="AW952" s="317" t="s">
        <v>34</v>
      </c>
      <c r="AX952" s="317" t="s">
        <v>71</v>
      </c>
      <c r="AY952" s="319" t="s">
        <v>138</v>
      </c>
    </row>
    <row r="953" spans="2:51" s="339" customFormat="1" ht="13.5">
      <c r="B953" s="338"/>
      <c r="D953" s="318" t="s">
        <v>148</v>
      </c>
      <c r="E953" s="340" t="s">
        <v>5</v>
      </c>
      <c r="F953" s="341" t="s">
        <v>1182</v>
      </c>
      <c r="H953" s="342" t="s">
        <v>5</v>
      </c>
      <c r="L953" s="338"/>
      <c r="M953" s="343"/>
      <c r="N953" s="344"/>
      <c r="O953" s="344"/>
      <c r="P953" s="344"/>
      <c r="Q953" s="344"/>
      <c r="R953" s="344"/>
      <c r="S953" s="344"/>
      <c r="T953" s="345"/>
      <c r="AT953" s="342" t="s">
        <v>148</v>
      </c>
      <c r="AU953" s="342" t="s">
        <v>81</v>
      </c>
      <c r="AV953" s="339" t="s">
        <v>79</v>
      </c>
      <c r="AW953" s="339" t="s">
        <v>34</v>
      </c>
      <c r="AX953" s="339" t="s">
        <v>71</v>
      </c>
      <c r="AY953" s="342" t="s">
        <v>138</v>
      </c>
    </row>
    <row r="954" spans="2:51" s="317" customFormat="1" ht="13.5">
      <c r="B954" s="316"/>
      <c r="D954" s="318" t="s">
        <v>148</v>
      </c>
      <c r="E954" s="319" t="s">
        <v>5</v>
      </c>
      <c r="F954" s="320" t="s">
        <v>1183</v>
      </c>
      <c r="H954" s="321">
        <v>1.46</v>
      </c>
      <c r="L954" s="316"/>
      <c r="M954" s="322"/>
      <c r="N954" s="323"/>
      <c r="O954" s="323"/>
      <c r="P954" s="323"/>
      <c r="Q954" s="323"/>
      <c r="R954" s="323"/>
      <c r="S954" s="323"/>
      <c r="T954" s="324"/>
      <c r="AT954" s="319" t="s">
        <v>148</v>
      </c>
      <c r="AU954" s="319" t="s">
        <v>81</v>
      </c>
      <c r="AV954" s="317" t="s">
        <v>81</v>
      </c>
      <c r="AW954" s="317" t="s">
        <v>34</v>
      </c>
      <c r="AX954" s="317" t="s">
        <v>71</v>
      </c>
      <c r="AY954" s="319" t="s">
        <v>138</v>
      </c>
    </row>
    <row r="955" spans="2:51" s="317" customFormat="1" ht="13.5">
      <c r="B955" s="316"/>
      <c r="D955" s="318" t="s">
        <v>148</v>
      </c>
      <c r="E955" s="319" t="s">
        <v>5</v>
      </c>
      <c r="F955" s="320" t="s">
        <v>1184</v>
      </c>
      <c r="H955" s="321">
        <v>0.105</v>
      </c>
      <c r="L955" s="316"/>
      <c r="M955" s="322"/>
      <c r="N955" s="323"/>
      <c r="O955" s="323"/>
      <c r="P955" s="323"/>
      <c r="Q955" s="323"/>
      <c r="R955" s="323"/>
      <c r="S955" s="323"/>
      <c r="T955" s="324"/>
      <c r="AT955" s="319" t="s">
        <v>148</v>
      </c>
      <c r="AU955" s="319" t="s">
        <v>81</v>
      </c>
      <c r="AV955" s="317" t="s">
        <v>81</v>
      </c>
      <c r="AW955" s="317" t="s">
        <v>34</v>
      </c>
      <c r="AX955" s="317" t="s">
        <v>71</v>
      </c>
      <c r="AY955" s="319" t="s">
        <v>138</v>
      </c>
    </row>
    <row r="956" spans="2:51" s="339" customFormat="1" ht="13.5">
      <c r="B956" s="338"/>
      <c r="D956" s="318" t="s">
        <v>148</v>
      </c>
      <c r="E956" s="340" t="s">
        <v>5</v>
      </c>
      <c r="F956" s="341" t="s">
        <v>1185</v>
      </c>
      <c r="H956" s="342" t="s">
        <v>5</v>
      </c>
      <c r="L956" s="338"/>
      <c r="M956" s="343"/>
      <c r="N956" s="344"/>
      <c r="O956" s="344"/>
      <c r="P956" s="344"/>
      <c r="Q956" s="344"/>
      <c r="R956" s="344"/>
      <c r="S956" s="344"/>
      <c r="T956" s="345"/>
      <c r="AT956" s="342" t="s">
        <v>148</v>
      </c>
      <c r="AU956" s="342" t="s">
        <v>81</v>
      </c>
      <c r="AV956" s="339" t="s">
        <v>79</v>
      </c>
      <c r="AW956" s="339" t="s">
        <v>34</v>
      </c>
      <c r="AX956" s="339" t="s">
        <v>71</v>
      </c>
      <c r="AY956" s="342" t="s">
        <v>138</v>
      </c>
    </row>
    <row r="957" spans="2:51" s="317" customFormat="1" ht="13.5">
      <c r="B957" s="316"/>
      <c r="D957" s="318" t="s">
        <v>148</v>
      </c>
      <c r="E957" s="319" t="s">
        <v>5</v>
      </c>
      <c r="F957" s="320" t="s">
        <v>1186</v>
      </c>
      <c r="H957" s="321">
        <v>1.778</v>
      </c>
      <c r="L957" s="316"/>
      <c r="M957" s="322"/>
      <c r="N957" s="323"/>
      <c r="O957" s="323"/>
      <c r="P957" s="323"/>
      <c r="Q957" s="323"/>
      <c r="R957" s="323"/>
      <c r="S957" s="323"/>
      <c r="T957" s="324"/>
      <c r="AT957" s="319" t="s">
        <v>148</v>
      </c>
      <c r="AU957" s="319" t="s">
        <v>81</v>
      </c>
      <c r="AV957" s="317" t="s">
        <v>81</v>
      </c>
      <c r="AW957" s="317" t="s">
        <v>34</v>
      </c>
      <c r="AX957" s="317" t="s">
        <v>71</v>
      </c>
      <c r="AY957" s="319" t="s">
        <v>138</v>
      </c>
    </row>
    <row r="958" spans="2:51" s="339" customFormat="1" ht="13.5">
      <c r="B958" s="338"/>
      <c r="D958" s="318" t="s">
        <v>148</v>
      </c>
      <c r="E958" s="340" t="s">
        <v>5</v>
      </c>
      <c r="F958" s="341" t="s">
        <v>1187</v>
      </c>
      <c r="H958" s="342" t="s">
        <v>5</v>
      </c>
      <c r="L958" s="338"/>
      <c r="M958" s="343"/>
      <c r="N958" s="344"/>
      <c r="O958" s="344"/>
      <c r="P958" s="344"/>
      <c r="Q958" s="344"/>
      <c r="R958" s="344"/>
      <c r="S958" s="344"/>
      <c r="T958" s="345"/>
      <c r="AT958" s="342" t="s">
        <v>148</v>
      </c>
      <c r="AU958" s="342" t="s">
        <v>81</v>
      </c>
      <c r="AV958" s="339" t="s">
        <v>79</v>
      </c>
      <c r="AW958" s="339" t="s">
        <v>34</v>
      </c>
      <c r="AX958" s="339" t="s">
        <v>71</v>
      </c>
      <c r="AY958" s="342" t="s">
        <v>138</v>
      </c>
    </row>
    <row r="959" spans="2:51" s="317" customFormat="1" ht="13.5">
      <c r="B959" s="316"/>
      <c r="D959" s="318" t="s">
        <v>148</v>
      </c>
      <c r="E959" s="319" t="s">
        <v>5</v>
      </c>
      <c r="F959" s="320" t="s">
        <v>1188</v>
      </c>
      <c r="H959" s="321">
        <v>0.147</v>
      </c>
      <c r="L959" s="316"/>
      <c r="M959" s="322"/>
      <c r="N959" s="323"/>
      <c r="O959" s="323"/>
      <c r="P959" s="323"/>
      <c r="Q959" s="323"/>
      <c r="R959" s="323"/>
      <c r="S959" s="323"/>
      <c r="T959" s="324"/>
      <c r="AT959" s="319" t="s">
        <v>148</v>
      </c>
      <c r="AU959" s="319" t="s">
        <v>81</v>
      </c>
      <c r="AV959" s="317" t="s">
        <v>81</v>
      </c>
      <c r="AW959" s="317" t="s">
        <v>34</v>
      </c>
      <c r="AX959" s="317" t="s">
        <v>71</v>
      </c>
      <c r="AY959" s="319" t="s">
        <v>138</v>
      </c>
    </row>
    <row r="960" spans="2:51" s="339" customFormat="1" ht="13.5">
      <c r="B960" s="338"/>
      <c r="D960" s="318" t="s">
        <v>148</v>
      </c>
      <c r="E960" s="340" t="s">
        <v>5</v>
      </c>
      <c r="F960" s="341" t="s">
        <v>1189</v>
      </c>
      <c r="H960" s="342" t="s">
        <v>5</v>
      </c>
      <c r="L960" s="338"/>
      <c r="M960" s="343"/>
      <c r="N960" s="344"/>
      <c r="O960" s="344"/>
      <c r="P960" s="344"/>
      <c r="Q960" s="344"/>
      <c r="R960" s="344"/>
      <c r="S960" s="344"/>
      <c r="T960" s="345"/>
      <c r="AT960" s="342" t="s">
        <v>148</v>
      </c>
      <c r="AU960" s="342" t="s">
        <v>81</v>
      </c>
      <c r="AV960" s="339" t="s">
        <v>79</v>
      </c>
      <c r="AW960" s="339" t="s">
        <v>34</v>
      </c>
      <c r="AX960" s="339" t="s">
        <v>71</v>
      </c>
      <c r="AY960" s="342" t="s">
        <v>138</v>
      </c>
    </row>
    <row r="961" spans="2:51" s="317" customFormat="1" ht="13.5">
      <c r="B961" s="316"/>
      <c r="D961" s="318" t="s">
        <v>148</v>
      </c>
      <c r="E961" s="319" t="s">
        <v>5</v>
      </c>
      <c r="F961" s="320" t="s">
        <v>1190</v>
      </c>
      <c r="H961" s="321">
        <v>3.784</v>
      </c>
      <c r="L961" s="316"/>
      <c r="M961" s="322"/>
      <c r="N961" s="323"/>
      <c r="O961" s="323"/>
      <c r="P961" s="323"/>
      <c r="Q961" s="323"/>
      <c r="R961" s="323"/>
      <c r="S961" s="323"/>
      <c r="T961" s="324"/>
      <c r="AT961" s="319" t="s">
        <v>148</v>
      </c>
      <c r="AU961" s="319" t="s">
        <v>81</v>
      </c>
      <c r="AV961" s="317" t="s">
        <v>81</v>
      </c>
      <c r="AW961" s="317" t="s">
        <v>34</v>
      </c>
      <c r="AX961" s="317" t="s">
        <v>71</v>
      </c>
      <c r="AY961" s="319" t="s">
        <v>138</v>
      </c>
    </row>
    <row r="962" spans="2:51" s="317" customFormat="1" ht="13.5">
      <c r="B962" s="316"/>
      <c r="D962" s="318" t="s">
        <v>148</v>
      </c>
      <c r="E962" s="319" t="s">
        <v>5</v>
      </c>
      <c r="F962" s="320" t="s">
        <v>1191</v>
      </c>
      <c r="H962" s="321">
        <v>0.343</v>
      </c>
      <c r="L962" s="316"/>
      <c r="M962" s="322"/>
      <c r="N962" s="323"/>
      <c r="O962" s="323"/>
      <c r="P962" s="323"/>
      <c r="Q962" s="323"/>
      <c r="R962" s="323"/>
      <c r="S962" s="323"/>
      <c r="T962" s="324"/>
      <c r="AT962" s="319" t="s">
        <v>148</v>
      </c>
      <c r="AU962" s="319" t="s">
        <v>81</v>
      </c>
      <c r="AV962" s="317" t="s">
        <v>81</v>
      </c>
      <c r="AW962" s="317" t="s">
        <v>34</v>
      </c>
      <c r="AX962" s="317" t="s">
        <v>71</v>
      </c>
      <c r="AY962" s="319" t="s">
        <v>138</v>
      </c>
    </row>
    <row r="963" spans="2:51" s="326" customFormat="1" ht="13.5">
      <c r="B963" s="325"/>
      <c r="D963" s="327" t="s">
        <v>148</v>
      </c>
      <c r="E963" s="328" t="s">
        <v>5</v>
      </c>
      <c r="F963" s="329" t="s">
        <v>151</v>
      </c>
      <c r="H963" s="330">
        <v>10.06</v>
      </c>
      <c r="L963" s="325"/>
      <c r="M963" s="331"/>
      <c r="N963" s="332"/>
      <c r="O963" s="332"/>
      <c r="P963" s="332"/>
      <c r="Q963" s="332"/>
      <c r="R963" s="332"/>
      <c r="S963" s="332"/>
      <c r="T963" s="333"/>
      <c r="AT963" s="334" t="s">
        <v>148</v>
      </c>
      <c r="AU963" s="334" t="s">
        <v>81</v>
      </c>
      <c r="AV963" s="326" t="s">
        <v>146</v>
      </c>
      <c r="AW963" s="326" t="s">
        <v>34</v>
      </c>
      <c r="AX963" s="326" t="s">
        <v>79</v>
      </c>
      <c r="AY963" s="334" t="s">
        <v>138</v>
      </c>
    </row>
    <row r="964" spans="2:65" s="223" customFormat="1" ht="31.5" customHeight="1">
      <c r="B964" s="224"/>
      <c r="C964" s="305" t="s">
        <v>1192</v>
      </c>
      <c r="D964" s="305" t="s">
        <v>141</v>
      </c>
      <c r="E964" s="306" t="s">
        <v>1193</v>
      </c>
      <c r="F964" s="307" t="s">
        <v>1194</v>
      </c>
      <c r="G964" s="308" t="s">
        <v>144</v>
      </c>
      <c r="H964" s="309">
        <v>19.035</v>
      </c>
      <c r="I964" s="367">
        <v>0</v>
      </c>
      <c r="J964" s="310">
        <f>ROUND(I964*H964,2)</f>
        <v>0</v>
      </c>
      <c r="K964" s="307" t="s">
        <v>145</v>
      </c>
      <c r="L964" s="224"/>
      <c r="M964" s="311" t="s">
        <v>5</v>
      </c>
      <c r="N964" s="312" t="s">
        <v>42</v>
      </c>
      <c r="O964" s="225"/>
      <c r="P964" s="313">
        <f>O964*H964</f>
        <v>0</v>
      </c>
      <c r="Q964" s="313">
        <v>0</v>
      </c>
      <c r="R964" s="313">
        <f>Q964*H964</f>
        <v>0</v>
      </c>
      <c r="S964" s="313">
        <v>0</v>
      </c>
      <c r="T964" s="314">
        <f>S964*H964</f>
        <v>0</v>
      </c>
      <c r="AR964" s="213" t="s">
        <v>372</v>
      </c>
      <c r="AT964" s="213" t="s">
        <v>141</v>
      </c>
      <c r="AU964" s="213" t="s">
        <v>81</v>
      </c>
      <c r="AY964" s="213" t="s">
        <v>138</v>
      </c>
      <c r="BE964" s="315">
        <f>IF(N964="základní",J964,0)</f>
        <v>0</v>
      </c>
      <c r="BF964" s="315">
        <f>IF(N964="snížená",J964,0)</f>
        <v>0</v>
      </c>
      <c r="BG964" s="315">
        <f>IF(N964="zákl. přenesená",J964,0)</f>
        <v>0</v>
      </c>
      <c r="BH964" s="315">
        <f>IF(N964="sníž. přenesená",J964,0)</f>
        <v>0</v>
      </c>
      <c r="BI964" s="315">
        <f>IF(N964="nulová",J964,0)</f>
        <v>0</v>
      </c>
      <c r="BJ964" s="213" t="s">
        <v>79</v>
      </c>
      <c r="BK964" s="315">
        <f>ROUND(I964*H964,2)</f>
        <v>0</v>
      </c>
      <c r="BL964" s="213" t="s">
        <v>372</v>
      </c>
      <c r="BM964" s="213" t="s">
        <v>1195</v>
      </c>
    </row>
    <row r="965" spans="2:51" s="339" customFormat="1" ht="13.5">
      <c r="B965" s="338"/>
      <c r="D965" s="318" t="s">
        <v>148</v>
      </c>
      <c r="E965" s="340" t="s">
        <v>5</v>
      </c>
      <c r="F965" s="341" t="s">
        <v>162</v>
      </c>
      <c r="H965" s="342" t="s">
        <v>5</v>
      </c>
      <c r="L965" s="338"/>
      <c r="M965" s="343"/>
      <c r="N965" s="344"/>
      <c r="O965" s="344"/>
      <c r="P965" s="344"/>
      <c r="Q965" s="344"/>
      <c r="R965" s="344"/>
      <c r="S965" s="344"/>
      <c r="T965" s="345"/>
      <c r="AT965" s="342" t="s">
        <v>148</v>
      </c>
      <c r="AU965" s="342" t="s">
        <v>81</v>
      </c>
      <c r="AV965" s="339" t="s">
        <v>79</v>
      </c>
      <c r="AW965" s="339" t="s">
        <v>34</v>
      </c>
      <c r="AX965" s="339" t="s">
        <v>71</v>
      </c>
      <c r="AY965" s="342" t="s">
        <v>138</v>
      </c>
    </row>
    <row r="966" spans="2:51" s="317" customFormat="1" ht="13.5">
      <c r="B966" s="316"/>
      <c r="D966" s="318" t="s">
        <v>148</v>
      </c>
      <c r="E966" s="319" t="s">
        <v>5</v>
      </c>
      <c r="F966" s="320" t="s">
        <v>1196</v>
      </c>
      <c r="H966" s="321">
        <v>16.388</v>
      </c>
      <c r="L966" s="316"/>
      <c r="M966" s="322"/>
      <c r="N966" s="323"/>
      <c r="O966" s="323"/>
      <c r="P966" s="323"/>
      <c r="Q966" s="323"/>
      <c r="R966" s="323"/>
      <c r="S966" s="323"/>
      <c r="T966" s="324"/>
      <c r="AT966" s="319" t="s">
        <v>148</v>
      </c>
      <c r="AU966" s="319" t="s">
        <v>81</v>
      </c>
      <c r="AV966" s="317" t="s">
        <v>81</v>
      </c>
      <c r="AW966" s="317" t="s">
        <v>34</v>
      </c>
      <c r="AX966" s="317" t="s">
        <v>71</v>
      </c>
      <c r="AY966" s="319" t="s">
        <v>138</v>
      </c>
    </row>
    <row r="967" spans="2:51" s="317" customFormat="1" ht="13.5">
      <c r="B967" s="316"/>
      <c r="D967" s="318" t="s">
        <v>148</v>
      </c>
      <c r="E967" s="319" t="s">
        <v>5</v>
      </c>
      <c r="F967" s="320" t="s">
        <v>1197</v>
      </c>
      <c r="H967" s="321">
        <v>0.942</v>
      </c>
      <c r="L967" s="316"/>
      <c r="M967" s="322"/>
      <c r="N967" s="323"/>
      <c r="O967" s="323"/>
      <c r="P967" s="323"/>
      <c r="Q967" s="323"/>
      <c r="R967" s="323"/>
      <c r="S967" s="323"/>
      <c r="T967" s="324"/>
      <c r="AT967" s="319" t="s">
        <v>148</v>
      </c>
      <c r="AU967" s="319" t="s">
        <v>81</v>
      </c>
      <c r="AV967" s="317" t="s">
        <v>81</v>
      </c>
      <c r="AW967" s="317" t="s">
        <v>34</v>
      </c>
      <c r="AX967" s="317" t="s">
        <v>71</v>
      </c>
      <c r="AY967" s="319" t="s">
        <v>138</v>
      </c>
    </row>
    <row r="968" spans="2:51" s="347" customFormat="1" ht="13.5">
      <c r="B968" s="346"/>
      <c r="D968" s="318" t="s">
        <v>148</v>
      </c>
      <c r="E968" s="348" t="s">
        <v>5</v>
      </c>
      <c r="F968" s="349" t="s">
        <v>180</v>
      </c>
      <c r="H968" s="350">
        <v>17.33</v>
      </c>
      <c r="L968" s="346"/>
      <c r="M968" s="351"/>
      <c r="N968" s="352"/>
      <c r="O968" s="352"/>
      <c r="P968" s="352"/>
      <c r="Q968" s="352"/>
      <c r="R968" s="352"/>
      <c r="S968" s="352"/>
      <c r="T968" s="353"/>
      <c r="AT968" s="348" t="s">
        <v>148</v>
      </c>
      <c r="AU968" s="348" t="s">
        <v>81</v>
      </c>
      <c r="AV968" s="347" t="s">
        <v>139</v>
      </c>
      <c r="AW968" s="347" t="s">
        <v>34</v>
      </c>
      <c r="AX968" s="347" t="s">
        <v>71</v>
      </c>
      <c r="AY968" s="348" t="s">
        <v>138</v>
      </c>
    </row>
    <row r="969" spans="2:51" s="339" customFormat="1" ht="13.5">
      <c r="B969" s="338"/>
      <c r="D969" s="318" t="s">
        <v>148</v>
      </c>
      <c r="E969" s="340" t="s">
        <v>5</v>
      </c>
      <c r="F969" s="341" t="s">
        <v>1198</v>
      </c>
      <c r="H969" s="342" t="s">
        <v>5</v>
      </c>
      <c r="L969" s="338"/>
      <c r="M969" s="343"/>
      <c r="N969" s="344"/>
      <c r="O969" s="344"/>
      <c r="P969" s="344"/>
      <c r="Q969" s="344"/>
      <c r="R969" s="344"/>
      <c r="S969" s="344"/>
      <c r="T969" s="345"/>
      <c r="AT969" s="342" t="s">
        <v>148</v>
      </c>
      <c r="AU969" s="342" t="s">
        <v>81</v>
      </c>
      <c r="AV969" s="339" t="s">
        <v>79</v>
      </c>
      <c r="AW969" s="339" t="s">
        <v>34</v>
      </c>
      <c r="AX969" s="339" t="s">
        <v>71</v>
      </c>
      <c r="AY969" s="342" t="s">
        <v>138</v>
      </c>
    </row>
    <row r="970" spans="2:51" s="317" customFormat="1" ht="13.5">
      <c r="B970" s="316"/>
      <c r="D970" s="318" t="s">
        <v>148</v>
      </c>
      <c r="E970" s="319" t="s">
        <v>5</v>
      </c>
      <c r="F970" s="320" t="s">
        <v>1199</v>
      </c>
      <c r="H970" s="321">
        <v>0.083</v>
      </c>
      <c r="L970" s="316"/>
      <c r="M970" s="322"/>
      <c r="N970" s="323"/>
      <c r="O970" s="323"/>
      <c r="P970" s="323"/>
      <c r="Q970" s="323"/>
      <c r="R970" s="323"/>
      <c r="S970" s="323"/>
      <c r="T970" s="324"/>
      <c r="AT970" s="319" t="s">
        <v>148</v>
      </c>
      <c r="AU970" s="319" t="s">
        <v>81</v>
      </c>
      <c r="AV970" s="317" t="s">
        <v>81</v>
      </c>
      <c r="AW970" s="317" t="s">
        <v>34</v>
      </c>
      <c r="AX970" s="317" t="s">
        <v>71</v>
      </c>
      <c r="AY970" s="319" t="s">
        <v>138</v>
      </c>
    </row>
    <row r="971" spans="2:51" s="317" customFormat="1" ht="13.5">
      <c r="B971" s="316"/>
      <c r="D971" s="318" t="s">
        <v>148</v>
      </c>
      <c r="E971" s="319" t="s">
        <v>5</v>
      </c>
      <c r="F971" s="320" t="s">
        <v>1200</v>
      </c>
      <c r="H971" s="321">
        <v>0.165</v>
      </c>
      <c r="L971" s="316"/>
      <c r="M971" s="322"/>
      <c r="N971" s="323"/>
      <c r="O971" s="323"/>
      <c r="P971" s="323"/>
      <c r="Q971" s="323"/>
      <c r="R971" s="323"/>
      <c r="S971" s="323"/>
      <c r="T971" s="324"/>
      <c r="AT971" s="319" t="s">
        <v>148</v>
      </c>
      <c r="AU971" s="319" t="s">
        <v>81</v>
      </c>
      <c r="AV971" s="317" t="s">
        <v>81</v>
      </c>
      <c r="AW971" s="317" t="s">
        <v>34</v>
      </c>
      <c r="AX971" s="317" t="s">
        <v>71</v>
      </c>
      <c r="AY971" s="319" t="s">
        <v>138</v>
      </c>
    </row>
    <row r="972" spans="2:51" s="317" customFormat="1" ht="13.5">
      <c r="B972" s="316"/>
      <c r="D972" s="318" t="s">
        <v>148</v>
      </c>
      <c r="E972" s="319" t="s">
        <v>5</v>
      </c>
      <c r="F972" s="320" t="s">
        <v>1201</v>
      </c>
      <c r="H972" s="321">
        <v>0.248</v>
      </c>
      <c r="L972" s="316"/>
      <c r="M972" s="322"/>
      <c r="N972" s="323"/>
      <c r="O972" s="323"/>
      <c r="P972" s="323"/>
      <c r="Q972" s="323"/>
      <c r="R972" s="323"/>
      <c r="S972" s="323"/>
      <c r="T972" s="324"/>
      <c r="AT972" s="319" t="s">
        <v>148</v>
      </c>
      <c r="AU972" s="319" t="s">
        <v>81</v>
      </c>
      <c r="AV972" s="317" t="s">
        <v>81</v>
      </c>
      <c r="AW972" s="317" t="s">
        <v>34</v>
      </c>
      <c r="AX972" s="317" t="s">
        <v>71</v>
      </c>
      <c r="AY972" s="319" t="s">
        <v>138</v>
      </c>
    </row>
    <row r="973" spans="2:51" s="317" customFormat="1" ht="13.5">
      <c r="B973" s="316"/>
      <c r="D973" s="318" t="s">
        <v>148</v>
      </c>
      <c r="E973" s="319" t="s">
        <v>5</v>
      </c>
      <c r="F973" s="320" t="s">
        <v>1202</v>
      </c>
      <c r="H973" s="321">
        <v>0.33</v>
      </c>
      <c r="L973" s="316"/>
      <c r="M973" s="322"/>
      <c r="N973" s="323"/>
      <c r="O973" s="323"/>
      <c r="P973" s="323"/>
      <c r="Q973" s="323"/>
      <c r="R973" s="323"/>
      <c r="S973" s="323"/>
      <c r="T973" s="324"/>
      <c r="AT973" s="319" t="s">
        <v>148</v>
      </c>
      <c r="AU973" s="319" t="s">
        <v>81</v>
      </c>
      <c r="AV973" s="317" t="s">
        <v>81</v>
      </c>
      <c r="AW973" s="317" t="s">
        <v>34</v>
      </c>
      <c r="AX973" s="317" t="s">
        <v>71</v>
      </c>
      <c r="AY973" s="319" t="s">
        <v>138</v>
      </c>
    </row>
    <row r="974" spans="2:51" s="317" customFormat="1" ht="13.5">
      <c r="B974" s="316"/>
      <c r="D974" s="318" t="s">
        <v>148</v>
      </c>
      <c r="E974" s="319" t="s">
        <v>5</v>
      </c>
      <c r="F974" s="320" t="s">
        <v>1203</v>
      </c>
      <c r="H974" s="321">
        <v>0.413</v>
      </c>
      <c r="L974" s="316"/>
      <c r="M974" s="322"/>
      <c r="N974" s="323"/>
      <c r="O974" s="323"/>
      <c r="P974" s="323"/>
      <c r="Q974" s="323"/>
      <c r="R974" s="323"/>
      <c r="S974" s="323"/>
      <c r="T974" s="324"/>
      <c r="AT974" s="319" t="s">
        <v>148</v>
      </c>
      <c r="AU974" s="319" t="s">
        <v>81</v>
      </c>
      <c r="AV974" s="317" t="s">
        <v>81</v>
      </c>
      <c r="AW974" s="317" t="s">
        <v>34</v>
      </c>
      <c r="AX974" s="317" t="s">
        <v>71</v>
      </c>
      <c r="AY974" s="319" t="s">
        <v>138</v>
      </c>
    </row>
    <row r="975" spans="2:51" s="317" customFormat="1" ht="13.5">
      <c r="B975" s="316"/>
      <c r="D975" s="318" t="s">
        <v>148</v>
      </c>
      <c r="E975" s="319" t="s">
        <v>5</v>
      </c>
      <c r="F975" s="320" t="s">
        <v>1204</v>
      </c>
      <c r="H975" s="321">
        <v>0.495</v>
      </c>
      <c r="L975" s="316"/>
      <c r="M975" s="322"/>
      <c r="N975" s="323"/>
      <c r="O975" s="323"/>
      <c r="P975" s="323"/>
      <c r="Q975" s="323"/>
      <c r="R975" s="323"/>
      <c r="S975" s="323"/>
      <c r="T975" s="324"/>
      <c r="AT975" s="319" t="s">
        <v>148</v>
      </c>
      <c r="AU975" s="319" t="s">
        <v>81</v>
      </c>
      <c r="AV975" s="317" t="s">
        <v>81</v>
      </c>
      <c r="AW975" s="317" t="s">
        <v>34</v>
      </c>
      <c r="AX975" s="317" t="s">
        <v>71</v>
      </c>
      <c r="AY975" s="319" t="s">
        <v>138</v>
      </c>
    </row>
    <row r="976" spans="2:51" s="317" customFormat="1" ht="13.5">
      <c r="B976" s="316"/>
      <c r="D976" s="318" t="s">
        <v>148</v>
      </c>
      <c r="E976" s="319" t="s">
        <v>5</v>
      </c>
      <c r="F976" s="320" t="s">
        <v>1205</v>
      </c>
      <c r="H976" s="321">
        <v>0.578</v>
      </c>
      <c r="L976" s="316"/>
      <c r="M976" s="322"/>
      <c r="N976" s="323"/>
      <c r="O976" s="323"/>
      <c r="P976" s="323"/>
      <c r="Q976" s="323"/>
      <c r="R976" s="323"/>
      <c r="S976" s="323"/>
      <c r="T976" s="324"/>
      <c r="AT976" s="319" t="s">
        <v>148</v>
      </c>
      <c r="AU976" s="319" t="s">
        <v>81</v>
      </c>
      <c r="AV976" s="317" t="s">
        <v>81</v>
      </c>
      <c r="AW976" s="317" t="s">
        <v>34</v>
      </c>
      <c r="AX976" s="317" t="s">
        <v>71</v>
      </c>
      <c r="AY976" s="319" t="s">
        <v>138</v>
      </c>
    </row>
    <row r="977" spans="2:51" s="317" customFormat="1" ht="13.5">
      <c r="B977" s="316"/>
      <c r="D977" s="318" t="s">
        <v>148</v>
      </c>
      <c r="E977" s="319" t="s">
        <v>5</v>
      </c>
      <c r="F977" s="320" t="s">
        <v>1206</v>
      </c>
      <c r="H977" s="321">
        <v>0.66</v>
      </c>
      <c r="L977" s="316"/>
      <c r="M977" s="322"/>
      <c r="N977" s="323"/>
      <c r="O977" s="323"/>
      <c r="P977" s="323"/>
      <c r="Q977" s="323"/>
      <c r="R977" s="323"/>
      <c r="S977" s="323"/>
      <c r="T977" s="324"/>
      <c r="AT977" s="319" t="s">
        <v>148</v>
      </c>
      <c r="AU977" s="319" t="s">
        <v>81</v>
      </c>
      <c r="AV977" s="317" t="s">
        <v>81</v>
      </c>
      <c r="AW977" s="317" t="s">
        <v>34</v>
      </c>
      <c r="AX977" s="317" t="s">
        <v>71</v>
      </c>
      <c r="AY977" s="319" t="s">
        <v>138</v>
      </c>
    </row>
    <row r="978" spans="2:51" s="317" customFormat="1" ht="13.5">
      <c r="B978" s="316"/>
      <c r="D978" s="318" t="s">
        <v>148</v>
      </c>
      <c r="E978" s="319" t="s">
        <v>5</v>
      </c>
      <c r="F978" s="320" t="s">
        <v>1207</v>
      </c>
      <c r="H978" s="321">
        <v>0.743</v>
      </c>
      <c r="L978" s="316"/>
      <c r="M978" s="322"/>
      <c r="N978" s="323"/>
      <c r="O978" s="323"/>
      <c r="P978" s="323"/>
      <c r="Q978" s="323"/>
      <c r="R978" s="323"/>
      <c r="S978" s="323"/>
      <c r="T978" s="324"/>
      <c r="AT978" s="319" t="s">
        <v>148</v>
      </c>
      <c r="AU978" s="319" t="s">
        <v>81</v>
      </c>
      <c r="AV978" s="317" t="s">
        <v>81</v>
      </c>
      <c r="AW978" s="317" t="s">
        <v>34</v>
      </c>
      <c r="AX978" s="317" t="s">
        <v>71</v>
      </c>
      <c r="AY978" s="319" t="s">
        <v>138</v>
      </c>
    </row>
    <row r="979" spans="2:51" s="317" customFormat="1" ht="13.5">
      <c r="B979" s="316"/>
      <c r="D979" s="318" t="s">
        <v>148</v>
      </c>
      <c r="E979" s="319" t="s">
        <v>5</v>
      </c>
      <c r="F979" s="320" t="s">
        <v>1208</v>
      </c>
      <c r="H979" s="321">
        <v>0.825</v>
      </c>
      <c r="L979" s="316"/>
      <c r="M979" s="322"/>
      <c r="N979" s="323"/>
      <c r="O979" s="323"/>
      <c r="P979" s="323"/>
      <c r="Q979" s="323"/>
      <c r="R979" s="323"/>
      <c r="S979" s="323"/>
      <c r="T979" s="324"/>
      <c r="AT979" s="319" t="s">
        <v>148</v>
      </c>
      <c r="AU979" s="319" t="s">
        <v>81</v>
      </c>
      <c r="AV979" s="317" t="s">
        <v>81</v>
      </c>
      <c r="AW979" s="317" t="s">
        <v>34</v>
      </c>
      <c r="AX979" s="317" t="s">
        <v>71</v>
      </c>
      <c r="AY979" s="319" t="s">
        <v>138</v>
      </c>
    </row>
    <row r="980" spans="2:51" s="317" customFormat="1" ht="13.5">
      <c r="B980" s="316"/>
      <c r="D980" s="318" t="s">
        <v>148</v>
      </c>
      <c r="E980" s="319" t="s">
        <v>5</v>
      </c>
      <c r="F980" s="320" t="s">
        <v>1209</v>
      </c>
      <c r="H980" s="321">
        <v>-0.265</v>
      </c>
      <c r="L980" s="316"/>
      <c r="M980" s="322"/>
      <c r="N980" s="323"/>
      <c r="O980" s="323"/>
      <c r="P980" s="323"/>
      <c r="Q980" s="323"/>
      <c r="R980" s="323"/>
      <c r="S980" s="323"/>
      <c r="T980" s="324"/>
      <c r="AT980" s="319" t="s">
        <v>148</v>
      </c>
      <c r="AU980" s="319" t="s">
        <v>81</v>
      </c>
      <c r="AV980" s="317" t="s">
        <v>81</v>
      </c>
      <c r="AW980" s="317" t="s">
        <v>34</v>
      </c>
      <c r="AX980" s="317" t="s">
        <v>71</v>
      </c>
      <c r="AY980" s="319" t="s">
        <v>138</v>
      </c>
    </row>
    <row r="981" spans="2:51" s="317" customFormat="1" ht="13.5">
      <c r="B981" s="316"/>
      <c r="D981" s="318" t="s">
        <v>148</v>
      </c>
      <c r="E981" s="319" t="s">
        <v>5</v>
      </c>
      <c r="F981" s="320" t="s">
        <v>1210</v>
      </c>
      <c r="H981" s="321">
        <v>-0.338</v>
      </c>
      <c r="L981" s="316"/>
      <c r="M981" s="322"/>
      <c r="N981" s="323"/>
      <c r="O981" s="323"/>
      <c r="P981" s="323"/>
      <c r="Q981" s="323"/>
      <c r="R981" s="323"/>
      <c r="S981" s="323"/>
      <c r="T981" s="324"/>
      <c r="AT981" s="319" t="s">
        <v>148</v>
      </c>
      <c r="AU981" s="319" t="s">
        <v>81</v>
      </c>
      <c r="AV981" s="317" t="s">
        <v>81</v>
      </c>
      <c r="AW981" s="317" t="s">
        <v>34</v>
      </c>
      <c r="AX981" s="317" t="s">
        <v>71</v>
      </c>
      <c r="AY981" s="319" t="s">
        <v>138</v>
      </c>
    </row>
    <row r="982" spans="2:51" s="317" customFormat="1" ht="13.5">
      <c r="B982" s="316"/>
      <c r="D982" s="318" t="s">
        <v>148</v>
      </c>
      <c r="E982" s="319" t="s">
        <v>5</v>
      </c>
      <c r="F982" s="320" t="s">
        <v>1211</v>
      </c>
      <c r="H982" s="321">
        <v>-0.412</v>
      </c>
      <c r="L982" s="316"/>
      <c r="M982" s="322"/>
      <c r="N982" s="323"/>
      <c r="O982" s="323"/>
      <c r="P982" s="323"/>
      <c r="Q982" s="323"/>
      <c r="R982" s="323"/>
      <c r="S982" s="323"/>
      <c r="T982" s="324"/>
      <c r="AT982" s="319" t="s">
        <v>148</v>
      </c>
      <c r="AU982" s="319" t="s">
        <v>81</v>
      </c>
      <c r="AV982" s="317" t="s">
        <v>81</v>
      </c>
      <c r="AW982" s="317" t="s">
        <v>34</v>
      </c>
      <c r="AX982" s="317" t="s">
        <v>71</v>
      </c>
      <c r="AY982" s="319" t="s">
        <v>138</v>
      </c>
    </row>
    <row r="983" spans="2:51" s="317" customFormat="1" ht="13.5">
      <c r="B983" s="316"/>
      <c r="D983" s="318" t="s">
        <v>148</v>
      </c>
      <c r="E983" s="319" t="s">
        <v>5</v>
      </c>
      <c r="F983" s="320" t="s">
        <v>1212</v>
      </c>
      <c r="H983" s="321">
        <v>-0.486</v>
      </c>
      <c r="L983" s="316"/>
      <c r="M983" s="322"/>
      <c r="N983" s="323"/>
      <c r="O983" s="323"/>
      <c r="P983" s="323"/>
      <c r="Q983" s="323"/>
      <c r="R983" s="323"/>
      <c r="S983" s="323"/>
      <c r="T983" s="324"/>
      <c r="AT983" s="319" t="s">
        <v>148</v>
      </c>
      <c r="AU983" s="319" t="s">
        <v>81</v>
      </c>
      <c r="AV983" s="317" t="s">
        <v>81</v>
      </c>
      <c r="AW983" s="317" t="s">
        <v>34</v>
      </c>
      <c r="AX983" s="317" t="s">
        <v>71</v>
      </c>
      <c r="AY983" s="319" t="s">
        <v>138</v>
      </c>
    </row>
    <row r="984" spans="2:51" s="317" customFormat="1" ht="13.5">
      <c r="B984" s="316"/>
      <c r="D984" s="318" t="s">
        <v>148</v>
      </c>
      <c r="E984" s="319" t="s">
        <v>5</v>
      </c>
      <c r="F984" s="320" t="s">
        <v>1213</v>
      </c>
      <c r="H984" s="321">
        <v>-0.559</v>
      </c>
      <c r="L984" s="316"/>
      <c r="M984" s="322"/>
      <c r="N984" s="323"/>
      <c r="O984" s="323"/>
      <c r="P984" s="323"/>
      <c r="Q984" s="323"/>
      <c r="R984" s="323"/>
      <c r="S984" s="323"/>
      <c r="T984" s="324"/>
      <c r="AT984" s="319" t="s">
        <v>148</v>
      </c>
      <c r="AU984" s="319" t="s">
        <v>81</v>
      </c>
      <c r="AV984" s="317" t="s">
        <v>81</v>
      </c>
      <c r="AW984" s="317" t="s">
        <v>34</v>
      </c>
      <c r="AX984" s="317" t="s">
        <v>71</v>
      </c>
      <c r="AY984" s="319" t="s">
        <v>138</v>
      </c>
    </row>
    <row r="985" spans="2:51" s="317" customFormat="1" ht="13.5">
      <c r="B985" s="316"/>
      <c r="D985" s="318" t="s">
        <v>148</v>
      </c>
      <c r="E985" s="319" t="s">
        <v>5</v>
      </c>
      <c r="F985" s="320" t="s">
        <v>1214</v>
      </c>
      <c r="H985" s="321">
        <v>-0.775</v>
      </c>
      <c r="L985" s="316"/>
      <c r="M985" s="322"/>
      <c r="N985" s="323"/>
      <c r="O985" s="323"/>
      <c r="P985" s="323"/>
      <c r="Q985" s="323"/>
      <c r="R985" s="323"/>
      <c r="S985" s="323"/>
      <c r="T985" s="324"/>
      <c r="AT985" s="319" t="s">
        <v>148</v>
      </c>
      <c r="AU985" s="319" t="s">
        <v>81</v>
      </c>
      <c r="AV985" s="317" t="s">
        <v>81</v>
      </c>
      <c r="AW985" s="317" t="s">
        <v>34</v>
      </c>
      <c r="AX985" s="317" t="s">
        <v>71</v>
      </c>
      <c r="AY985" s="319" t="s">
        <v>138</v>
      </c>
    </row>
    <row r="986" spans="2:51" s="347" customFormat="1" ht="13.5">
      <c r="B986" s="346"/>
      <c r="D986" s="318" t="s">
        <v>148</v>
      </c>
      <c r="E986" s="348" t="s">
        <v>5</v>
      </c>
      <c r="F986" s="349" t="s">
        <v>180</v>
      </c>
      <c r="H986" s="350">
        <v>1.705</v>
      </c>
      <c r="L986" s="346"/>
      <c r="M986" s="351"/>
      <c r="N986" s="352"/>
      <c r="O986" s="352"/>
      <c r="P986" s="352"/>
      <c r="Q986" s="352"/>
      <c r="R986" s="352"/>
      <c r="S986" s="352"/>
      <c r="T986" s="353"/>
      <c r="AT986" s="348" t="s">
        <v>148</v>
      </c>
      <c r="AU986" s="348" t="s">
        <v>81</v>
      </c>
      <c r="AV986" s="347" t="s">
        <v>139</v>
      </c>
      <c r="AW986" s="347" t="s">
        <v>34</v>
      </c>
      <c r="AX986" s="347" t="s">
        <v>71</v>
      </c>
      <c r="AY986" s="348" t="s">
        <v>138</v>
      </c>
    </row>
    <row r="987" spans="2:51" s="326" customFormat="1" ht="13.5">
      <c r="B987" s="325"/>
      <c r="D987" s="327" t="s">
        <v>148</v>
      </c>
      <c r="E987" s="328" t="s">
        <v>5</v>
      </c>
      <c r="F987" s="329" t="s">
        <v>151</v>
      </c>
      <c r="H987" s="330">
        <v>19.035</v>
      </c>
      <c r="L987" s="325"/>
      <c r="M987" s="331"/>
      <c r="N987" s="332"/>
      <c r="O987" s="332"/>
      <c r="P987" s="332"/>
      <c r="Q987" s="332"/>
      <c r="R987" s="332"/>
      <c r="S987" s="332"/>
      <c r="T987" s="333"/>
      <c r="AT987" s="334" t="s">
        <v>148</v>
      </c>
      <c r="AU987" s="334" t="s">
        <v>81</v>
      </c>
      <c r="AV987" s="326" t="s">
        <v>146</v>
      </c>
      <c r="AW987" s="326" t="s">
        <v>34</v>
      </c>
      <c r="AX987" s="326" t="s">
        <v>79</v>
      </c>
      <c r="AY987" s="334" t="s">
        <v>138</v>
      </c>
    </row>
    <row r="988" spans="2:65" s="223" customFormat="1" ht="22.5" customHeight="1">
      <c r="B988" s="224"/>
      <c r="C988" s="354" t="s">
        <v>1215</v>
      </c>
      <c r="D988" s="354" t="s">
        <v>373</v>
      </c>
      <c r="E988" s="355" t="s">
        <v>1216</v>
      </c>
      <c r="F988" s="356" t="s">
        <v>1217</v>
      </c>
      <c r="G988" s="357" t="s">
        <v>144</v>
      </c>
      <c r="H988" s="358">
        <v>20.558</v>
      </c>
      <c r="I988" s="368">
        <v>0</v>
      </c>
      <c r="J988" s="359">
        <f>ROUND(I988*H988,2)</f>
        <v>0</v>
      </c>
      <c r="K988" s="356" t="s">
        <v>145</v>
      </c>
      <c r="L988" s="360"/>
      <c r="M988" s="361" t="s">
        <v>5</v>
      </c>
      <c r="N988" s="362" t="s">
        <v>42</v>
      </c>
      <c r="O988" s="225"/>
      <c r="P988" s="313">
        <f>O988*H988</f>
        <v>0</v>
      </c>
      <c r="Q988" s="313">
        <v>0.0104</v>
      </c>
      <c r="R988" s="313">
        <f>Q988*H988</f>
        <v>0.2138032</v>
      </c>
      <c r="S988" s="313">
        <v>0</v>
      </c>
      <c r="T988" s="314">
        <f>S988*H988</f>
        <v>0</v>
      </c>
      <c r="AR988" s="213" t="s">
        <v>473</v>
      </c>
      <c r="AT988" s="213" t="s">
        <v>373</v>
      </c>
      <c r="AU988" s="213" t="s">
        <v>81</v>
      </c>
      <c r="AY988" s="213" t="s">
        <v>138</v>
      </c>
      <c r="BE988" s="315">
        <f>IF(N988="základní",J988,0)</f>
        <v>0</v>
      </c>
      <c r="BF988" s="315">
        <f>IF(N988="snížená",J988,0)</f>
        <v>0</v>
      </c>
      <c r="BG988" s="315">
        <f>IF(N988="zákl. přenesená",J988,0)</f>
        <v>0</v>
      </c>
      <c r="BH988" s="315">
        <f>IF(N988="sníž. přenesená",J988,0)</f>
        <v>0</v>
      </c>
      <c r="BI988" s="315">
        <f>IF(N988="nulová",J988,0)</f>
        <v>0</v>
      </c>
      <c r="BJ988" s="213" t="s">
        <v>79</v>
      </c>
      <c r="BK988" s="315">
        <f>ROUND(I988*H988,2)</f>
        <v>0</v>
      </c>
      <c r="BL988" s="213" t="s">
        <v>372</v>
      </c>
      <c r="BM988" s="213" t="s">
        <v>1218</v>
      </c>
    </row>
    <row r="989" spans="2:51" s="317" customFormat="1" ht="13.5">
      <c r="B989" s="316"/>
      <c r="D989" s="318" t="s">
        <v>148</v>
      </c>
      <c r="E989" s="319" t="s">
        <v>5</v>
      </c>
      <c r="F989" s="320" t="s">
        <v>1219</v>
      </c>
      <c r="H989" s="321">
        <v>20.558</v>
      </c>
      <c r="L989" s="316"/>
      <c r="M989" s="322"/>
      <c r="N989" s="323"/>
      <c r="O989" s="323"/>
      <c r="P989" s="323"/>
      <c r="Q989" s="323"/>
      <c r="R989" s="323"/>
      <c r="S989" s="323"/>
      <c r="T989" s="324"/>
      <c r="AT989" s="319" t="s">
        <v>148</v>
      </c>
      <c r="AU989" s="319" t="s">
        <v>81</v>
      </c>
      <c r="AV989" s="317" t="s">
        <v>81</v>
      </c>
      <c r="AW989" s="317" t="s">
        <v>34</v>
      </c>
      <c r="AX989" s="317" t="s">
        <v>71</v>
      </c>
      <c r="AY989" s="319" t="s">
        <v>138</v>
      </c>
    </row>
    <row r="990" spans="2:51" s="326" customFormat="1" ht="13.5">
      <c r="B990" s="325"/>
      <c r="D990" s="327" t="s">
        <v>148</v>
      </c>
      <c r="E990" s="328" t="s">
        <v>5</v>
      </c>
      <c r="F990" s="329" t="s">
        <v>151</v>
      </c>
      <c r="H990" s="330">
        <v>20.558</v>
      </c>
      <c r="L990" s="325"/>
      <c r="M990" s="331"/>
      <c r="N990" s="332"/>
      <c r="O990" s="332"/>
      <c r="P990" s="332"/>
      <c r="Q990" s="332"/>
      <c r="R990" s="332"/>
      <c r="S990" s="332"/>
      <c r="T990" s="333"/>
      <c r="AT990" s="334" t="s">
        <v>148</v>
      </c>
      <c r="AU990" s="334" t="s">
        <v>81</v>
      </c>
      <c r="AV990" s="326" t="s">
        <v>146</v>
      </c>
      <c r="AW990" s="326" t="s">
        <v>34</v>
      </c>
      <c r="AX990" s="326" t="s">
        <v>79</v>
      </c>
      <c r="AY990" s="334" t="s">
        <v>138</v>
      </c>
    </row>
    <row r="991" spans="2:65" s="223" customFormat="1" ht="22.5" customHeight="1">
      <c r="B991" s="224"/>
      <c r="C991" s="305" t="s">
        <v>1220</v>
      </c>
      <c r="D991" s="305" t="s">
        <v>141</v>
      </c>
      <c r="E991" s="306" t="s">
        <v>1221</v>
      </c>
      <c r="F991" s="307" t="s">
        <v>1222</v>
      </c>
      <c r="G991" s="308" t="s">
        <v>338</v>
      </c>
      <c r="H991" s="309">
        <v>21.94</v>
      </c>
      <c r="I991" s="367">
        <v>0</v>
      </c>
      <c r="J991" s="310">
        <f>ROUND(I991*H991,2)</f>
        <v>0</v>
      </c>
      <c r="K991" s="307" t="s">
        <v>145</v>
      </c>
      <c r="L991" s="224"/>
      <c r="M991" s="311" t="s">
        <v>5</v>
      </c>
      <c r="N991" s="312" t="s">
        <v>42</v>
      </c>
      <c r="O991" s="225"/>
      <c r="P991" s="313">
        <f>O991*H991</f>
        <v>0</v>
      </c>
      <c r="Q991" s="313">
        <v>2.3404E-05</v>
      </c>
      <c r="R991" s="313">
        <f>Q991*H991</f>
        <v>0.00051348376</v>
      </c>
      <c r="S991" s="313">
        <v>0</v>
      </c>
      <c r="T991" s="314">
        <f>S991*H991</f>
        <v>0</v>
      </c>
      <c r="AR991" s="213" t="s">
        <v>372</v>
      </c>
      <c r="AT991" s="213" t="s">
        <v>141</v>
      </c>
      <c r="AU991" s="213" t="s">
        <v>81</v>
      </c>
      <c r="AY991" s="213" t="s">
        <v>138</v>
      </c>
      <c r="BE991" s="315">
        <f>IF(N991="základní",J991,0)</f>
        <v>0</v>
      </c>
      <c r="BF991" s="315">
        <f>IF(N991="snížená",J991,0)</f>
        <v>0</v>
      </c>
      <c r="BG991" s="315">
        <f>IF(N991="zákl. přenesená",J991,0)</f>
        <v>0</v>
      </c>
      <c r="BH991" s="315">
        <f>IF(N991="sníž. přenesená",J991,0)</f>
        <v>0</v>
      </c>
      <c r="BI991" s="315">
        <f>IF(N991="nulová",J991,0)</f>
        <v>0</v>
      </c>
      <c r="BJ991" s="213" t="s">
        <v>79</v>
      </c>
      <c r="BK991" s="315">
        <f>ROUND(I991*H991,2)</f>
        <v>0</v>
      </c>
      <c r="BL991" s="213" t="s">
        <v>372</v>
      </c>
      <c r="BM991" s="213" t="s">
        <v>1223</v>
      </c>
    </row>
    <row r="992" spans="2:51" s="339" customFormat="1" ht="13.5">
      <c r="B992" s="338"/>
      <c r="D992" s="318" t="s">
        <v>148</v>
      </c>
      <c r="E992" s="340" t="s">
        <v>5</v>
      </c>
      <c r="F992" s="341" t="s">
        <v>162</v>
      </c>
      <c r="H992" s="342" t="s">
        <v>5</v>
      </c>
      <c r="L992" s="338"/>
      <c r="M992" s="343"/>
      <c r="N992" s="344"/>
      <c r="O992" s="344"/>
      <c r="P992" s="344"/>
      <c r="Q992" s="344"/>
      <c r="R992" s="344"/>
      <c r="S992" s="344"/>
      <c r="T992" s="345"/>
      <c r="AT992" s="342" t="s">
        <v>148</v>
      </c>
      <c r="AU992" s="342" t="s">
        <v>81</v>
      </c>
      <c r="AV992" s="339" t="s">
        <v>79</v>
      </c>
      <c r="AW992" s="339" t="s">
        <v>34</v>
      </c>
      <c r="AX992" s="339" t="s">
        <v>71</v>
      </c>
      <c r="AY992" s="342" t="s">
        <v>138</v>
      </c>
    </row>
    <row r="993" spans="2:51" s="317" customFormat="1" ht="13.5">
      <c r="B993" s="316"/>
      <c r="D993" s="318" t="s">
        <v>148</v>
      </c>
      <c r="E993" s="319" t="s">
        <v>5</v>
      </c>
      <c r="F993" s="320" t="s">
        <v>1224</v>
      </c>
      <c r="H993" s="321">
        <v>20.7</v>
      </c>
      <c r="L993" s="316"/>
      <c r="M993" s="322"/>
      <c r="N993" s="323"/>
      <c r="O993" s="323"/>
      <c r="P993" s="323"/>
      <c r="Q993" s="323"/>
      <c r="R993" s="323"/>
      <c r="S993" s="323"/>
      <c r="T993" s="324"/>
      <c r="AT993" s="319" t="s">
        <v>148</v>
      </c>
      <c r="AU993" s="319" t="s">
        <v>81</v>
      </c>
      <c r="AV993" s="317" t="s">
        <v>81</v>
      </c>
      <c r="AW993" s="317" t="s">
        <v>34</v>
      </c>
      <c r="AX993" s="317" t="s">
        <v>71</v>
      </c>
      <c r="AY993" s="319" t="s">
        <v>138</v>
      </c>
    </row>
    <row r="994" spans="2:51" s="317" customFormat="1" ht="13.5">
      <c r="B994" s="316"/>
      <c r="D994" s="318" t="s">
        <v>148</v>
      </c>
      <c r="E994" s="319" t="s">
        <v>5</v>
      </c>
      <c r="F994" s="320" t="s">
        <v>1225</v>
      </c>
      <c r="H994" s="321">
        <v>1.24</v>
      </c>
      <c r="L994" s="316"/>
      <c r="M994" s="322"/>
      <c r="N994" s="323"/>
      <c r="O994" s="323"/>
      <c r="P994" s="323"/>
      <c r="Q994" s="323"/>
      <c r="R994" s="323"/>
      <c r="S994" s="323"/>
      <c r="T994" s="324"/>
      <c r="AT994" s="319" t="s">
        <v>148</v>
      </c>
      <c r="AU994" s="319" t="s">
        <v>81</v>
      </c>
      <c r="AV994" s="317" t="s">
        <v>81</v>
      </c>
      <c r="AW994" s="317" t="s">
        <v>34</v>
      </c>
      <c r="AX994" s="317" t="s">
        <v>71</v>
      </c>
      <c r="AY994" s="319" t="s">
        <v>138</v>
      </c>
    </row>
    <row r="995" spans="2:51" s="326" customFormat="1" ht="13.5">
      <c r="B995" s="325"/>
      <c r="D995" s="327" t="s">
        <v>148</v>
      </c>
      <c r="E995" s="328" t="s">
        <v>5</v>
      </c>
      <c r="F995" s="329" t="s">
        <v>151</v>
      </c>
      <c r="H995" s="330">
        <v>21.94</v>
      </c>
      <c r="L995" s="325"/>
      <c r="M995" s="331"/>
      <c r="N995" s="332"/>
      <c r="O995" s="332"/>
      <c r="P995" s="332"/>
      <c r="Q995" s="332"/>
      <c r="R995" s="332"/>
      <c r="S995" s="332"/>
      <c r="T995" s="333"/>
      <c r="AT995" s="334" t="s">
        <v>148</v>
      </c>
      <c r="AU995" s="334" t="s">
        <v>81</v>
      </c>
      <c r="AV995" s="326" t="s">
        <v>146</v>
      </c>
      <c r="AW995" s="326" t="s">
        <v>34</v>
      </c>
      <c r="AX995" s="326" t="s">
        <v>79</v>
      </c>
      <c r="AY995" s="334" t="s">
        <v>138</v>
      </c>
    </row>
    <row r="996" spans="2:65" s="223" customFormat="1" ht="22.5" customHeight="1">
      <c r="B996" s="224"/>
      <c r="C996" s="354" t="s">
        <v>1226</v>
      </c>
      <c r="D996" s="354" t="s">
        <v>373</v>
      </c>
      <c r="E996" s="355" t="s">
        <v>1227</v>
      </c>
      <c r="F996" s="356" t="s">
        <v>1228</v>
      </c>
      <c r="G996" s="357" t="s">
        <v>399</v>
      </c>
      <c r="H996" s="358">
        <v>0.114</v>
      </c>
      <c r="I996" s="368">
        <v>0</v>
      </c>
      <c r="J996" s="359">
        <f>ROUND(I996*H996,2)</f>
        <v>0</v>
      </c>
      <c r="K996" s="356" t="s">
        <v>5</v>
      </c>
      <c r="L996" s="360"/>
      <c r="M996" s="361" t="s">
        <v>5</v>
      </c>
      <c r="N996" s="362" t="s">
        <v>42</v>
      </c>
      <c r="O996" s="225"/>
      <c r="P996" s="313">
        <f>O996*H996</f>
        <v>0</v>
      </c>
      <c r="Q996" s="313">
        <v>0.55</v>
      </c>
      <c r="R996" s="313">
        <f>Q996*H996</f>
        <v>0.0627</v>
      </c>
      <c r="S996" s="313">
        <v>0</v>
      </c>
      <c r="T996" s="314">
        <f>S996*H996</f>
        <v>0</v>
      </c>
      <c r="AR996" s="213" t="s">
        <v>473</v>
      </c>
      <c r="AT996" s="213" t="s">
        <v>373</v>
      </c>
      <c r="AU996" s="213" t="s">
        <v>81</v>
      </c>
      <c r="AY996" s="213" t="s">
        <v>138</v>
      </c>
      <c r="BE996" s="315">
        <f>IF(N996="základní",J996,0)</f>
        <v>0</v>
      </c>
      <c r="BF996" s="315">
        <f>IF(N996="snížená",J996,0)</f>
        <v>0</v>
      </c>
      <c r="BG996" s="315">
        <f>IF(N996="zákl. přenesená",J996,0)</f>
        <v>0</v>
      </c>
      <c r="BH996" s="315">
        <f>IF(N996="sníž. přenesená",J996,0)</f>
        <v>0</v>
      </c>
      <c r="BI996" s="315">
        <f>IF(N996="nulová",J996,0)</f>
        <v>0</v>
      </c>
      <c r="BJ996" s="213" t="s">
        <v>79</v>
      </c>
      <c r="BK996" s="315">
        <f>ROUND(I996*H996,2)</f>
        <v>0</v>
      </c>
      <c r="BL996" s="213" t="s">
        <v>372</v>
      </c>
      <c r="BM996" s="213" t="s">
        <v>1229</v>
      </c>
    </row>
    <row r="997" spans="2:51" s="339" customFormat="1" ht="13.5">
      <c r="B997" s="338"/>
      <c r="D997" s="318" t="s">
        <v>148</v>
      </c>
      <c r="E997" s="340" t="s">
        <v>5</v>
      </c>
      <c r="F997" s="341" t="s">
        <v>1172</v>
      </c>
      <c r="H997" s="342" t="s">
        <v>5</v>
      </c>
      <c r="L997" s="338"/>
      <c r="M997" s="343"/>
      <c r="N997" s="344"/>
      <c r="O997" s="344"/>
      <c r="P997" s="344"/>
      <c r="Q997" s="344"/>
      <c r="R997" s="344"/>
      <c r="S997" s="344"/>
      <c r="T997" s="345"/>
      <c r="AT997" s="342" t="s">
        <v>148</v>
      </c>
      <c r="AU997" s="342" t="s">
        <v>81</v>
      </c>
      <c r="AV997" s="339" t="s">
        <v>79</v>
      </c>
      <c r="AW997" s="339" t="s">
        <v>34</v>
      </c>
      <c r="AX997" s="339" t="s">
        <v>71</v>
      </c>
      <c r="AY997" s="342" t="s">
        <v>138</v>
      </c>
    </row>
    <row r="998" spans="2:51" s="317" customFormat="1" ht="13.5">
      <c r="B998" s="316"/>
      <c r="D998" s="318" t="s">
        <v>148</v>
      </c>
      <c r="E998" s="319" t="s">
        <v>5</v>
      </c>
      <c r="F998" s="320" t="s">
        <v>1230</v>
      </c>
      <c r="H998" s="321">
        <v>0.114</v>
      </c>
      <c r="L998" s="316"/>
      <c r="M998" s="322"/>
      <c r="N998" s="323"/>
      <c r="O998" s="323"/>
      <c r="P998" s="323"/>
      <c r="Q998" s="323"/>
      <c r="R998" s="323"/>
      <c r="S998" s="323"/>
      <c r="T998" s="324"/>
      <c r="AT998" s="319" t="s">
        <v>148</v>
      </c>
      <c r="AU998" s="319" t="s">
        <v>81</v>
      </c>
      <c r="AV998" s="317" t="s">
        <v>81</v>
      </c>
      <c r="AW998" s="317" t="s">
        <v>34</v>
      </c>
      <c r="AX998" s="317" t="s">
        <v>71</v>
      </c>
      <c r="AY998" s="319" t="s">
        <v>138</v>
      </c>
    </row>
    <row r="999" spans="2:51" s="326" customFormat="1" ht="13.5">
      <c r="B999" s="325"/>
      <c r="D999" s="327" t="s">
        <v>148</v>
      </c>
      <c r="E999" s="328" t="s">
        <v>5</v>
      </c>
      <c r="F999" s="329" t="s">
        <v>151</v>
      </c>
      <c r="H999" s="330">
        <v>0.114</v>
      </c>
      <c r="L999" s="325"/>
      <c r="M999" s="331"/>
      <c r="N999" s="332"/>
      <c r="O999" s="332"/>
      <c r="P999" s="332"/>
      <c r="Q999" s="332"/>
      <c r="R999" s="332"/>
      <c r="S999" s="332"/>
      <c r="T999" s="333"/>
      <c r="AT999" s="334" t="s">
        <v>148</v>
      </c>
      <c r="AU999" s="334" t="s">
        <v>81</v>
      </c>
      <c r="AV999" s="326" t="s">
        <v>146</v>
      </c>
      <c r="AW999" s="326" t="s">
        <v>34</v>
      </c>
      <c r="AX999" s="326" t="s">
        <v>79</v>
      </c>
      <c r="AY999" s="334" t="s">
        <v>138</v>
      </c>
    </row>
    <row r="1000" spans="2:65" s="223" customFormat="1" ht="31.5" customHeight="1">
      <c r="B1000" s="224"/>
      <c r="C1000" s="305" t="s">
        <v>1231</v>
      </c>
      <c r="D1000" s="305" t="s">
        <v>141</v>
      </c>
      <c r="E1000" s="306" t="s">
        <v>1232</v>
      </c>
      <c r="F1000" s="307" t="s">
        <v>1233</v>
      </c>
      <c r="G1000" s="308" t="s">
        <v>144</v>
      </c>
      <c r="H1000" s="309">
        <v>19.035</v>
      </c>
      <c r="I1000" s="367">
        <v>0</v>
      </c>
      <c r="J1000" s="310">
        <f>ROUND(I1000*H1000,2)</f>
        <v>0</v>
      </c>
      <c r="K1000" s="307" t="s">
        <v>145</v>
      </c>
      <c r="L1000" s="224"/>
      <c r="M1000" s="311" t="s">
        <v>5</v>
      </c>
      <c r="N1000" s="312" t="s">
        <v>42</v>
      </c>
      <c r="O1000" s="225"/>
      <c r="P1000" s="313">
        <f>O1000*H1000</f>
        <v>0</v>
      </c>
      <c r="Q1000" s="313">
        <v>0.0002010672</v>
      </c>
      <c r="R1000" s="313">
        <f>Q1000*H1000</f>
        <v>0.003827314152</v>
      </c>
      <c r="S1000" s="313">
        <v>0</v>
      </c>
      <c r="T1000" s="314">
        <f>S1000*H1000</f>
        <v>0</v>
      </c>
      <c r="AR1000" s="213" t="s">
        <v>372</v>
      </c>
      <c r="AT1000" s="213" t="s">
        <v>141</v>
      </c>
      <c r="AU1000" s="213" t="s">
        <v>81</v>
      </c>
      <c r="AY1000" s="213" t="s">
        <v>138</v>
      </c>
      <c r="BE1000" s="315">
        <f>IF(N1000="základní",J1000,0)</f>
        <v>0</v>
      </c>
      <c r="BF1000" s="315">
        <f>IF(N1000="snížená",J1000,0)</f>
        <v>0</v>
      </c>
      <c r="BG1000" s="315">
        <f>IF(N1000="zákl. přenesená",J1000,0)</f>
        <v>0</v>
      </c>
      <c r="BH1000" s="315">
        <f>IF(N1000="sníž. přenesená",J1000,0)</f>
        <v>0</v>
      </c>
      <c r="BI1000" s="315">
        <f>IF(N1000="nulová",J1000,0)</f>
        <v>0</v>
      </c>
      <c r="BJ1000" s="213" t="s">
        <v>79</v>
      </c>
      <c r="BK1000" s="315">
        <f>ROUND(I1000*H1000,2)</f>
        <v>0</v>
      </c>
      <c r="BL1000" s="213" t="s">
        <v>372</v>
      </c>
      <c r="BM1000" s="213" t="s">
        <v>1234</v>
      </c>
    </row>
    <row r="1001" spans="2:51" s="317" customFormat="1" ht="13.5">
      <c r="B1001" s="316"/>
      <c r="D1001" s="318" t="s">
        <v>148</v>
      </c>
      <c r="E1001" s="319" t="s">
        <v>5</v>
      </c>
      <c r="F1001" s="320" t="s">
        <v>1235</v>
      </c>
      <c r="H1001" s="321">
        <v>19.035</v>
      </c>
      <c r="L1001" s="316"/>
      <c r="M1001" s="322"/>
      <c r="N1001" s="323"/>
      <c r="O1001" s="323"/>
      <c r="P1001" s="323"/>
      <c r="Q1001" s="323"/>
      <c r="R1001" s="323"/>
      <c r="S1001" s="323"/>
      <c r="T1001" s="324"/>
      <c r="AT1001" s="319" t="s">
        <v>148</v>
      </c>
      <c r="AU1001" s="319" t="s">
        <v>81</v>
      </c>
      <c r="AV1001" s="317" t="s">
        <v>81</v>
      </c>
      <c r="AW1001" s="317" t="s">
        <v>34</v>
      </c>
      <c r="AX1001" s="317" t="s">
        <v>71</v>
      </c>
      <c r="AY1001" s="319" t="s">
        <v>138</v>
      </c>
    </row>
    <row r="1002" spans="2:51" s="326" customFormat="1" ht="13.5">
      <c r="B1002" s="325"/>
      <c r="D1002" s="327" t="s">
        <v>148</v>
      </c>
      <c r="E1002" s="328" t="s">
        <v>5</v>
      </c>
      <c r="F1002" s="329" t="s">
        <v>151</v>
      </c>
      <c r="H1002" s="330">
        <v>19.035</v>
      </c>
      <c r="L1002" s="325"/>
      <c r="M1002" s="331"/>
      <c r="N1002" s="332"/>
      <c r="O1002" s="332"/>
      <c r="P1002" s="332"/>
      <c r="Q1002" s="332"/>
      <c r="R1002" s="332"/>
      <c r="S1002" s="332"/>
      <c r="T1002" s="333"/>
      <c r="AT1002" s="334" t="s">
        <v>148</v>
      </c>
      <c r="AU1002" s="334" t="s">
        <v>81</v>
      </c>
      <c r="AV1002" s="326" t="s">
        <v>146</v>
      </c>
      <c r="AW1002" s="326" t="s">
        <v>34</v>
      </c>
      <c r="AX1002" s="326" t="s">
        <v>79</v>
      </c>
      <c r="AY1002" s="334" t="s">
        <v>138</v>
      </c>
    </row>
    <row r="1003" spans="2:65" s="223" customFormat="1" ht="31.5" customHeight="1">
      <c r="B1003" s="224"/>
      <c r="C1003" s="305" t="s">
        <v>1236</v>
      </c>
      <c r="D1003" s="305" t="s">
        <v>141</v>
      </c>
      <c r="E1003" s="306" t="s">
        <v>1237</v>
      </c>
      <c r="F1003" s="307" t="s">
        <v>1238</v>
      </c>
      <c r="G1003" s="308" t="s">
        <v>144</v>
      </c>
      <c r="H1003" s="309">
        <v>368.172</v>
      </c>
      <c r="I1003" s="367">
        <v>0</v>
      </c>
      <c r="J1003" s="310">
        <f>ROUND(I1003*H1003,2)</f>
        <v>0</v>
      </c>
      <c r="K1003" s="307" t="s">
        <v>145</v>
      </c>
      <c r="L1003" s="224"/>
      <c r="M1003" s="311" t="s">
        <v>5</v>
      </c>
      <c r="N1003" s="312" t="s">
        <v>42</v>
      </c>
      <c r="O1003" s="225"/>
      <c r="P1003" s="313">
        <f>O1003*H1003</f>
        <v>0</v>
      </c>
      <c r="Q1003" s="313">
        <v>0</v>
      </c>
      <c r="R1003" s="313">
        <f>Q1003*H1003</f>
        <v>0</v>
      </c>
      <c r="S1003" s="313">
        <v>0</v>
      </c>
      <c r="T1003" s="314">
        <f>S1003*H1003</f>
        <v>0</v>
      </c>
      <c r="AR1003" s="213" t="s">
        <v>372</v>
      </c>
      <c r="AT1003" s="213" t="s">
        <v>141</v>
      </c>
      <c r="AU1003" s="213" t="s">
        <v>81</v>
      </c>
      <c r="AY1003" s="213" t="s">
        <v>138</v>
      </c>
      <c r="BE1003" s="315">
        <f>IF(N1003="základní",J1003,0)</f>
        <v>0</v>
      </c>
      <c r="BF1003" s="315">
        <f>IF(N1003="snížená",J1003,0)</f>
        <v>0</v>
      </c>
      <c r="BG1003" s="315">
        <f>IF(N1003="zákl. přenesená",J1003,0)</f>
        <v>0</v>
      </c>
      <c r="BH1003" s="315">
        <f>IF(N1003="sníž. přenesená",J1003,0)</f>
        <v>0</v>
      </c>
      <c r="BI1003" s="315">
        <f>IF(N1003="nulová",J1003,0)</f>
        <v>0</v>
      </c>
      <c r="BJ1003" s="213" t="s">
        <v>79</v>
      </c>
      <c r="BK1003" s="315">
        <f>ROUND(I1003*H1003,2)</f>
        <v>0</v>
      </c>
      <c r="BL1003" s="213" t="s">
        <v>372</v>
      </c>
      <c r="BM1003" s="213" t="s">
        <v>1239</v>
      </c>
    </row>
    <row r="1004" spans="2:51" s="339" customFormat="1" ht="13.5">
      <c r="B1004" s="338"/>
      <c r="D1004" s="318" t="s">
        <v>148</v>
      </c>
      <c r="E1004" s="340" t="s">
        <v>5</v>
      </c>
      <c r="F1004" s="341" t="s">
        <v>1240</v>
      </c>
      <c r="H1004" s="342" t="s">
        <v>5</v>
      </c>
      <c r="L1004" s="338"/>
      <c r="M1004" s="343"/>
      <c r="N1004" s="344"/>
      <c r="O1004" s="344"/>
      <c r="P1004" s="344"/>
      <c r="Q1004" s="344"/>
      <c r="R1004" s="344"/>
      <c r="S1004" s="344"/>
      <c r="T1004" s="345"/>
      <c r="AT1004" s="342" t="s">
        <v>148</v>
      </c>
      <c r="AU1004" s="342" t="s">
        <v>81</v>
      </c>
      <c r="AV1004" s="339" t="s">
        <v>79</v>
      </c>
      <c r="AW1004" s="339" t="s">
        <v>34</v>
      </c>
      <c r="AX1004" s="339" t="s">
        <v>71</v>
      </c>
      <c r="AY1004" s="342" t="s">
        <v>138</v>
      </c>
    </row>
    <row r="1005" spans="2:51" s="317" customFormat="1" ht="13.5">
      <c r="B1005" s="316"/>
      <c r="D1005" s="318" t="s">
        <v>148</v>
      </c>
      <c r="E1005" s="319" t="s">
        <v>5</v>
      </c>
      <c r="F1005" s="320" t="s">
        <v>1241</v>
      </c>
      <c r="H1005" s="321">
        <v>6.24</v>
      </c>
      <c r="L1005" s="316"/>
      <c r="M1005" s="322"/>
      <c r="N1005" s="323"/>
      <c r="O1005" s="323"/>
      <c r="P1005" s="323"/>
      <c r="Q1005" s="323"/>
      <c r="R1005" s="323"/>
      <c r="S1005" s="323"/>
      <c r="T1005" s="324"/>
      <c r="AT1005" s="319" t="s">
        <v>148</v>
      </c>
      <c r="AU1005" s="319" t="s">
        <v>81</v>
      </c>
      <c r="AV1005" s="317" t="s">
        <v>81</v>
      </c>
      <c r="AW1005" s="317" t="s">
        <v>34</v>
      </c>
      <c r="AX1005" s="317" t="s">
        <v>71</v>
      </c>
      <c r="AY1005" s="319" t="s">
        <v>138</v>
      </c>
    </row>
    <row r="1006" spans="2:51" s="317" customFormat="1" ht="13.5">
      <c r="B1006" s="316"/>
      <c r="D1006" s="318" t="s">
        <v>148</v>
      </c>
      <c r="E1006" s="319" t="s">
        <v>5</v>
      </c>
      <c r="F1006" s="320" t="s">
        <v>1242</v>
      </c>
      <c r="H1006" s="321">
        <v>2.662</v>
      </c>
      <c r="L1006" s="316"/>
      <c r="M1006" s="322"/>
      <c r="N1006" s="323"/>
      <c r="O1006" s="323"/>
      <c r="P1006" s="323"/>
      <c r="Q1006" s="323"/>
      <c r="R1006" s="323"/>
      <c r="S1006" s="323"/>
      <c r="T1006" s="324"/>
      <c r="AT1006" s="319" t="s">
        <v>148</v>
      </c>
      <c r="AU1006" s="319" t="s">
        <v>81</v>
      </c>
      <c r="AV1006" s="317" t="s">
        <v>81</v>
      </c>
      <c r="AW1006" s="317" t="s">
        <v>34</v>
      </c>
      <c r="AX1006" s="317" t="s">
        <v>71</v>
      </c>
      <c r="AY1006" s="319" t="s">
        <v>138</v>
      </c>
    </row>
    <row r="1007" spans="2:51" s="317" customFormat="1" ht="13.5">
      <c r="B1007" s="316"/>
      <c r="D1007" s="318" t="s">
        <v>148</v>
      </c>
      <c r="E1007" s="319" t="s">
        <v>5</v>
      </c>
      <c r="F1007" s="320" t="s">
        <v>1243</v>
      </c>
      <c r="H1007" s="321">
        <v>0.686</v>
      </c>
      <c r="L1007" s="316"/>
      <c r="M1007" s="322"/>
      <c r="N1007" s="323"/>
      <c r="O1007" s="323"/>
      <c r="P1007" s="323"/>
      <c r="Q1007" s="323"/>
      <c r="R1007" s="323"/>
      <c r="S1007" s="323"/>
      <c r="T1007" s="324"/>
      <c r="AT1007" s="319" t="s">
        <v>148</v>
      </c>
      <c r="AU1007" s="319" t="s">
        <v>81</v>
      </c>
      <c r="AV1007" s="317" t="s">
        <v>81</v>
      </c>
      <c r="AW1007" s="317" t="s">
        <v>34</v>
      </c>
      <c r="AX1007" s="317" t="s">
        <v>71</v>
      </c>
      <c r="AY1007" s="319" t="s">
        <v>138</v>
      </c>
    </row>
    <row r="1008" spans="2:51" s="317" customFormat="1" ht="13.5">
      <c r="B1008" s="316"/>
      <c r="D1008" s="318" t="s">
        <v>148</v>
      </c>
      <c r="E1008" s="319" t="s">
        <v>5</v>
      </c>
      <c r="F1008" s="320" t="s">
        <v>1244</v>
      </c>
      <c r="H1008" s="321">
        <v>0.647</v>
      </c>
      <c r="L1008" s="316"/>
      <c r="M1008" s="322"/>
      <c r="N1008" s="323"/>
      <c r="O1008" s="323"/>
      <c r="P1008" s="323"/>
      <c r="Q1008" s="323"/>
      <c r="R1008" s="323"/>
      <c r="S1008" s="323"/>
      <c r="T1008" s="324"/>
      <c r="AT1008" s="319" t="s">
        <v>148</v>
      </c>
      <c r="AU1008" s="319" t="s">
        <v>81</v>
      </c>
      <c r="AV1008" s="317" t="s">
        <v>81</v>
      </c>
      <c r="AW1008" s="317" t="s">
        <v>34</v>
      </c>
      <c r="AX1008" s="317" t="s">
        <v>71</v>
      </c>
      <c r="AY1008" s="319" t="s">
        <v>138</v>
      </c>
    </row>
    <row r="1009" spans="2:51" s="317" customFormat="1" ht="13.5">
      <c r="B1009" s="316"/>
      <c r="D1009" s="318" t="s">
        <v>148</v>
      </c>
      <c r="E1009" s="319" t="s">
        <v>5</v>
      </c>
      <c r="F1009" s="320" t="s">
        <v>1245</v>
      </c>
      <c r="H1009" s="321">
        <v>1.305</v>
      </c>
      <c r="L1009" s="316"/>
      <c r="M1009" s="322"/>
      <c r="N1009" s="323"/>
      <c r="O1009" s="323"/>
      <c r="P1009" s="323"/>
      <c r="Q1009" s="323"/>
      <c r="R1009" s="323"/>
      <c r="S1009" s="323"/>
      <c r="T1009" s="324"/>
      <c r="AT1009" s="319" t="s">
        <v>148</v>
      </c>
      <c r="AU1009" s="319" t="s">
        <v>81</v>
      </c>
      <c r="AV1009" s="317" t="s">
        <v>81</v>
      </c>
      <c r="AW1009" s="317" t="s">
        <v>34</v>
      </c>
      <c r="AX1009" s="317" t="s">
        <v>71</v>
      </c>
      <c r="AY1009" s="319" t="s">
        <v>138</v>
      </c>
    </row>
    <row r="1010" spans="2:51" s="347" customFormat="1" ht="13.5">
      <c r="B1010" s="346"/>
      <c r="D1010" s="318" t="s">
        <v>148</v>
      </c>
      <c r="E1010" s="348" t="s">
        <v>5</v>
      </c>
      <c r="F1010" s="349" t="s">
        <v>180</v>
      </c>
      <c r="H1010" s="350">
        <v>11.54</v>
      </c>
      <c r="L1010" s="346"/>
      <c r="M1010" s="351"/>
      <c r="N1010" s="352"/>
      <c r="O1010" s="352"/>
      <c r="P1010" s="352"/>
      <c r="Q1010" s="352"/>
      <c r="R1010" s="352"/>
      <c r="S1010" s="352"/>
      <c r="T1010" s="353"/>
      <c r="AT1010" s="348" t="s">
        <v>148</v>
      </c>
      <c r="AU1010" s="348" t="s">
        <v>81</v>
      </c>
      <c r="AV1010" s="347" t="s">
        <v>139</v>
      </c>
      <c r="AW1010" s="347" t="s">
        <v>34</v>
      </c>
      <c r="AX1010" s="347" t="s">
        <v>71</v>
      </c>
      <c r="AY1010" s="348" t="s">
        <v>138</v>
      </c>
    </row>
    <row r="1011" spans="2:51" s="339" customFormat="1" ht="13.5">
      <c r="B1011" s="338"/>
      <c r="D1011" s="318" t="s">
        <v>148</v>
      </c>
      <c r="E1011" s="340" t="s">
        <v>5</v>
      </c>
      <c r="F1011" s="341" t="s">
        <v>1246</v>
      </c>
      <c r="H1011" s="342" t="s">
        <v>5</v>
      </c>
      <c r="L1011" s="338"/>
      <c r="M1011" s="343"/>
      <c r="N1011" s="344"/>
      <c r="O1011" s="344"/>
      <c r="P1011" s="344"/>
      <c r="Q1011" s="344"/>
      <c r="R1011" s="344"/>
      <c r="S1011" s="344"/>
      <c r="T1011" s="345"/>
      <c r="AT1011" s="342" t="s">
        <v>148</v>
      </c>
      <c r="AU1011" s="342" t="s">
        <v>81</v>
      </c>
      <c r="AV1011" s="339" t="s">
        <v>79</v>
      </c>
      <c r="AW1011" s="339" t="s">
        <v>34</v>
      </c>
      <c r="AX1011" s="339" t="s">
        <v>71</v>
      </c>
      <c r="AY1011" s="342" t="s">
        <v>138</v>
      </c>
    </row>
    <row r="1012" spans="2:51" s="317" customFormat="1" ht="13.5">
      <c r="B1012" s="316"/>
      <c r="D1012" s="318" t="s">
        <v>148</v>
      </c>
      <c r="E1012" s="319" t="s">
        <v>5</v>
      </c>
      <c r="F1012" s="320" t="s">
        <v>1247</v>
      </c>
      <c r="H1012" s="321">
        <v>72.8</v>
      </c>
      <c r="L1012" s="316"/>
      <c r="M1012" s="322"/>
      <c r="N1012" s="323"/>
      <c r="O1012" s="323"/>
      <c r="P1012" s="323"/>
      <c r="Q1012" s="323"/>
      <c r="R1012" s="323"/>
      <c r="S1012" s="323"/>
      <c r="T1012" s="324"/>
      <c r="AT1012" s="319" t="s">
        <v>148</v>
      </c>
      <c r="AU1012" s="319" t="s">
        <v>81</v>
      </c>
      <c r="AV1012" s="317" t="s">
        <v>81</v>
      </c>
      <c r="AW1012" s="317" t="s">
        <v>34</v>
      </c>
      <c r="AX1012" s="317" t="s">
        <v>71</v>
      </c>
      <c r="AY1012" s="319" t="s">
        <v>138</v>
      </c>
    </row>
    <row r="1013" spans="2:51" s="317" customFormat="1" ht="13.5">
      <c r="B1013" s="316"/>
      <c r="D1013" s="318" t="s">
        <v>148</v>
      </c>
      <c r="E1013" s="319" t="s">
        <v>5</v>
      </c>
      <c r="F1013" s="320" t="s">
        <v>1248</v>
      </c>
      <c r="H1013" s="321">
        <v>0.691</v>
      </c>
      <c r="L1013" s="316"/>
      <c r="M1013" s="322"/>
      <c r="N1013" s="323"/>
      <c r="O1013" s="323"/>
      <c r="P1013" s="323"/>
      <c r="Q1013" s="323"/>
      <c r="R1013" s="323"/>
      <c r="S1013" s="323"/>
      <c r="T1013" s="324"/>
      <c r="AT1013" s="319" t="s">
        <v>148</v>
      </c>
      <c r="AU1013" s="319" t="s">
        <v>81</v>
      </c>
      <c r="AV1013" s="317" t="s">
        <v>81</v>
      </c>
      <c r="AW1013" s="317" t="s">
        <v>34</v>
      </c>
      <c r="AX1013" s="317" t="s">
        <v>71</v>
      </c>
      <c r="AY1013" s="319" t="s">
        <v>138</v>
      </c>
    </row>
    <row r="1014" spans="2:51" s="317" customFormat="1" ht="13.5">
      <c r="B1014" s="316"/>
      <c r="D1014" s="318" t="s">
        <v>148</v>
      </c>
      <c r="E1014" s="319" t="s">
        <v>5</v>
      </c>
      <c r="F1014" s="320" t="s">
        <v>1249</v>
      </c>
      <c r="H1014" s="321">
        <v>0.667</v>
      </c>
      <c r="L1014" s="316"/>
      <c r="M1014" s="322"/>
      <c r="N1014" s="323"/>
      <c r="O1014" s="323"/>
      <c r="P1014" s="323"/>
      <c r="Q1014" s="323"/>
      <c r="R1014" s="323"/>
      <c r="S1014" s="323"/>
      <c r="T1014" s="324"/>
      <c r="AT1014" s="319" t="s">
        <v>148</v>
      </c>
      <c r="AU1014" s="319" t="s">
        <v>81</v>
      </c>
      <c r="AV1014" s="317" t="s">
        <v>81</v>
      </c>
      <c r="AW1014" s="317" t="s">
        <v>34</v>
      </c>
      <c r="AX1014" s="317" t="s">
        <v>71</v>
      </c>
      <c r="AY1014" s="319" t="s">
        <v>138</v>
      </c>
    </row>
    <row r="1015" spans="2:51" s="347" customFormat="1" ht="13.5">
      <c r="B1015" s="346"/>
      <c r="D1015" s="318" t="s">
        <v>148</v>
      </c>
      <c r="E1015" s="348" t="s">
        <v>5</v>
      </c>
      <c r="F1015" s="349" t="s">
        <v>180</v>
      </c>
      <c r="H1015" s="350">
        <v>74.158</v>
      </c>
      <c r="L1015" s="346"/>
      <c r="M1015" s="351"/>
      <c r="N1015" s="352"/>
      <c r="O1015" s="352"/>
      <c r="P1015" s="352"/>
      <c r="Q1015" s="352"/>
      <c r="R1015" s="352"/>
      <c r="S1015" s="352"/>
      <c r="T1015" s="353"/>
      <c r="AT1015" s="348" t="s">
        <v>148</v>
      </c>
      <c r="AU1015" s="348" t="s">
        <v>81</v>
      </c>
      <c r="AV1015" s="347" t="s">
        <v>139</v>
      </c>
      <c r="AW1015" s="347" t="s">
        <v>34</v>
      </c>
      <c r="AX1015" s="347" t="s">
        <v>71</v>
      </c>
      <c r="AY1015" s="348" t="s">
        <v>138</v>
      </c>
    </row>
    <row r="1016" spans="2:51" s="339" customFormat="1" ht="13.5">
      <c r="B1016" s="338"/>
      <c r="D1016" s="318" t="s">
        <v>148</v>
      </c>
      <c r="E1016" s="340" t="s">
        <v>5</v>
      </c>
      <c r="F1016" s="341" t="s">
        <v>1250</v>
      </c>
      <c r="H1016" s="342" t="s">
        <v>5</v>
      </c>
      <c r="L1016" s="338"/>
      <c r="M1016" s="343"/>
      <c r="N1016" s="344"/>
      <c r="O1016" s="344"/>
      <c r="P1016" s="344"/>
      <c r="Q1016" s="344"/>
      <c r="R1016" s="344"/>
      <c r="S1016" s="344"/>
      <c r="T1016" s="345"/>
      <c r="AT1016" s="342" t="s">
        <v>148</v>
      </c>
      <c r="AU1016" s="342" t="s">
        <v>81</v>
      </c>
      <c r="AV1016" s="339" t="s">
        <v>79</v>
      </c>
      <c r="AW1016" s="339" t="s">
        <v>34</v>
      </c>
      <c r="AX1016" s="339" t="s">
        <v>71</v>
      </c>
      <c r="AY1016" s="342" t="s">
        <v>138</v>
      </c>
    </row>
    <row r="1017" spans="2:51" s="317" customFormat="1" ht="13.5">
      <c r="B1017" s="316"/>
      <c r="D1017" s="318" t="s">
        <v>148</v>
      </c>
      <c r="E1017" s="319" t="s">
        <v>5</v>
      </c>
      <c r="F1017" s="320" t="s">
        <v>1251</v>
      </c>
      <c r="H1017" s="321">
        <v>3.565</v>
      </c>
      <c r="L1017" s="316"/>
      <c r="M1017" s="322"/>
      <c r="N1017" s="323"/>
      <c r="O1017" s="323"/>
      <c r="P1017" s="323"/>
      <c r="Q1017" s="323"/>
      <c r="R1017" s="323"/>
      <c r="S1017" s="323"/>
      <c r="T1017" s="324"/>
      <c r="AT1017" s="319" t="s">
        <v>148</v>
      </c>
      <c r="AU1017" s="319" t="s">
        <v>81</v>
      </c>
      <c r="AV1017" s="317" t="s">
        <v>81</v>
      </c>
      <c r="AW1017" s="317" t="s">
        <v>34</v>
      </c>
      <c r="AX1017" s="317" t="s">
        <v>71</v>
      </c>
      <c r="AY1017" s="319" t="s">
        <v>138</v>
      </c>
    </row>
    <row r="1018" spans="2:51" s="317" customFormat="1" ht="13.5">
      <c r="B1018" s="316"/>
      <c r="D1018" s="318" t="s">
        <v>148</v>
      </c>
      <c r="E1018" s="319" t="s">
        <v>5</v>
      </c>
      <c r="F1018" s="320" t="s">
        <v>1252</v>
      </c>
      <c r="H1018" s="321">
        <v>8.355</v>
      </c>
      <c r="L1018" s="316"/>
      <c r="M1018" s="322"/>
      <c r="N1018" s="323"/>
      <c r="O1018" s="323"/>
      <c r="P1018" s="323"/>
      <c r="Q1018" s="323"/>
      <c r="R1018" s="323"/>
      <c r="S1018" s="323"/>
      <c r="T1018" s="324"/>
      <c r="AT1018" s="319" t="s">
        <v>148</v>
      </c>
      <c r="AU1018" s="319" t="s">
        <v>81</v>
      </c>
      <c r="AV1018" s="317" t="s">
        <v>81</v>
      </c>
      <c r="AW1018" s="317" t="s">
        <v>34</v>
      </c>
      <c r="AX1018" s="317" t="s">
        <v>71</v>
      </c>
      <c r="AY1018" s="319" t="s">
        <v>138</v>
      </c>
    </row>
    <row r="1019" spans="2:51" s="317" customFormat="1" ht="13.5">
      <c r="B1019" s="316"/>
      <c r="D1019" s="318" t="s">
        <v>148</v>
      </c>
      <c r="E1019" s="319" t="s">
        <v>5</v>
      </c>
      <c r="F1019" s="320" t="s">
        <v>1253</v>
      </c>
      <c r="H1019" s="321">
        <v>0.596</v>
      </c>
      <c r="L1019" s="316"/>
      <c r="M1019" s="322"/>
      <c r="N1019" s="323"/>
      <c r="O1019" s="323"/>
      <c r="P1019" s="323"/>
      <c r="Q1019" s="323"/>
      <c r="R1019" s="323"/>
      <c r="S1019" s="323"/>
      <c r="T1019" s="324"/>
      <c r="AT1019" s="319" t="s">
        <v>148</v>
      </c>
      <c r="AU1019" s="319" t="s">
        <v>81</v>
      </c>
      <c r="AV1019" s="317" t="s">
        <v>81</v>
      </c>
      <c r="AW1019" s="317" t="s">
        <v>34</v>
      </c>
      <c r="AX1019" s="317" t="s">
        <v>71</v>
      </c>
      <c r="AY1019" s="319" t="s">
        <v>138</v>
      </c>
    </row>
    <row r="1020" spans="2:51" s="317" customFormat="1" ht="13.5">
      <c r="B1020" s="316"/>
      <c r="D1020" s="318" t="s">
        <v>148</v>
      </c>
      <c r="E1020" s="319" t="s">
        <v>5</v>
      </c>
      <c r="F1020" s="320" t="s">
        <v>1253</v>
      </c>
      <c r="H1020" s="321">
        <v>0.596</v>
      </c>
      <c r="L1020" s="316"/>
      <c r="M1020" s="322"/>
      <c r="N1020" s="323"/>
      <c r="O1020" s="323"/>
      <c r="P1020" s="323"/>
      <c r="Q1020" s="323"/>
      <c r="R1020" s="323"/>
      <c r="S1020" s="323"/>
      <c r="T1020" s="324"/>
      <c r="AT1020" s="319" t="s">
        <v>148</v>
      </c>
      <c r="AU1020" s="319" t="s">
        <v>81</v>
      </c>
      <c r="AV1020" s="317" t="s">
        <v>81</v>
      </c>
      <c r="AW1020" s="317" t="s">
        <v>34</v>
      </c>
      <c r="AX1020" s="317" t="s">
        <v>71</v>
      </c>
      <c r="AY1020" s="319" t="s">
        <v>138</v>
      </c>
    </row>
    <row r="1021" spans="2:51" s="317" customFormat="1" ht="13.5">
      <c r="B1021" s="316"/>
      <c r="D1021" s="318" t="s">
        <v>148</v>
      </c>
      <c r="E1021" s="319" t="s">
        <v>5</v>
      </c>
      <c r="F1021" s="320" t="s">
        <v>1254</v>
      </c>
      <c r="H1021" s="321">
        <v>0.572</v>
      </c>
      <c r="L1021" s="316"/>
      <c r="M1021" s="322"/>
      <c r="N1021" s="323"/>
      <c r="O1021" s="323"/>
      <c r="P1021" s="323"/>
      <c r="Q1021" s="323"/>
      <c r="R1021" s="323"/>
      <c r="S1021" s="323"/>
      <c r="T1021" s="324"/>
      <c r="AT1021" s="319" t="s">
        <v>148</v>
      </c>
      <c r="AU1021" s="319" t="s">
        <v>81</v>
      </c>
      <c r="AV1021" s="317" t="s">
        <v>81</v>
      </c>
      <c r="AW1021" s="317" t="s">
        <v>34</v>
      </c>
      <c r="AX1021" s="317" t="s">
        <v>71</v>
      </c>
      <c r="AY1021" s="319" t="s">
        <v>138</v>
      </c>
    </row>
    <row r="1022" spans="2:51" s="347" customFormat="1" ht="13.5">
      <c r="B1022" s="346"/>
      <c r="D1022" s="318" t="s">
        <v>148</v>
      </c>
      <c r="E1022" s="348" t="s">
        <v>5</v>
      </c>
      <c r="F1022" s="349" t="s">
        <v>180</v>
      </c>
      <c r="H1022" s="350">
        <v>13.684</v>
      </c>
      <c r="L1022" s="346"/>
      <c r="M1022" s="351"/>
      <c r="N1022" s="352"/>
      <c r="O1022" s="352"/>
      <c r="P1022" s="352"/>
      <c r="Q1022" s="352"/>
      <c r="R1022" s="352"/>
      <c r="S1022" s="352"/>
      <c r="T1022" s="353"/>
      <c r="AT1022" s="348" t="s">
        <v>148</v>
      </c>
      <c r="AU1022" s="348" t="s">
        <v>81</v>
      </c>
      <c r="AV1022" s="347" t="s">
        <v>139</v>
      </c>
      <c r="AW1022" s="347" t="s">
        <v>34</v>
      </c>
      <c r="AX1022" s="347" t="s">
        <v>71</v>
      </c>
      <c r="AY1022" s="348" t="s">
        <v>138</v>
      </c>
    </row>
    <row r="1023" spans="2:51" s="339" customFormat="1" ht="13.5">
      <c r="B1023" s="338"/>
      <c r="D1023" s="318" t="s">
        <v>148</v>
      </c>
      <c r="E1023" s="340" t="s">
        <v>5</v>
      </c>
      <c r="F1023" s="341" t="s">
        <v>1255</v>
      </c>
      <c r="H1023" s="342" t="s">
        <v>5</v>
      </c>
      <c r="L1023" s="338"/>
      <c r="M1023" s="343"/>
      <c r="N1023" s="344"/>
      <c r="O1023" s="344"/>
      <c r="P1023" s="344"/>
      <c r="Q1023" s="344"/>
      <c r="R1023" s="344"/>
      <c r="S1023" s="344"/>
      <c r="T1023" s="345"/>
      <c r="AT1023" s="342" t="s">
        <v>148</v>
      </c>
      <c r="AU1023" s="342" t="s">
        <v>81</v>
      </c>
      <c r="AV1023" s="339" t="s">
        <v>79</v>
      </c>
      <c r="AW1023" s="339" t="s">
        <v>34</v>
      </c>
      <c r="AX1023" s="339" t="s">
        <v>71</v>
      </c>
      <c r="AY1023" s="342" t="s">
        <v>138</v>
      </c>
    </row>
    <row r="1024" spans="2:51" s="317" customFormat="1" ht="13.5">
      <c r="B1024" s="316"/>
      <c r="D1024" s="318" t="s">
        <v>148</v>
      </c>
      <c r="E1024" s="319" t="s">
        <v>5</v>
      </c>
      <c r="F1024" s="320" t="s">
        <v>1256</v>
      </c>
      <c r="H1024" s="321">
        <v>3.386</v>
      </c>
      <c r="L1024" s="316"/>
      <c r="M1024" s="322"/>
      <c r="N1024" s="323"/>
      <c r="O1024" s="323"/>
      <c r="P1024" s="323"/>
      <c r="Q1024" s="323"/>
      <c r="R1024" s="323"/>
      <c r="S1024" s="323"/>
      <c r="T1024" s="324"/>
      <c r="AT1024" s="319" t="s">
        <v>148</v>
      </c>
      <c r="AU1024" s="319" t="s">
        <v>81</v>
      </c>
      <c r="AV1024" s="317" t="s">
        <v>81</v>
      </c>
      <c r="AW1024" s="317" t="s">
        <v>34</v>
      </c>
      <c r="AX1024" s="317" t="s">
        <v>71</v>
      </c>
      <c r="AY1024" s="319" t="s">
        <v>138</v>
      </c>
    </row>
    <row r="1025" spans="2:51" s="317" customFormat="1" ht="13.5">
      <c r="B1025" s="316"/>
      <c r="D1025" s="318" t="s">
        <v>148</v>
      </c>
      <c r="E1025" s="319" t="s">
        <v>5</v>
      </c>
      <c r="F1025" s="320" t="s">
        <v>1257</v>
      </c>
      <c r="H1025" s="321">
        <v>7.935</v>
      </c>
      <c r="L1025" s="316"/>
      <c r="M1025" s="322"/>
      <c r="N1025" s="323"/>
      <c r="O1025" s="323"/>
      <c r="P1025" s="323"/>
      <c r="Q1025" s="323"/>
      <c r="R1025" s="323"/>
      <c r="S1025" s="323"/>
      <c r="T1025" s="324"/>
      <c r="AT1025" s="319" t="s">
        <v>148</v>
      </c>
      <c r="AU1025" s="319" t="s">
        <v>81</v>
      </c>
      <c r="AV1025" s="317" t="s">
        <v>81</v>
      </c>
      <c r="AW1025" s="317" t="s">
        <v>34</v>
      </c>
      <c r="AX1025" s="317" t="s">
        <v>71</v>
      </c>
      <c r="AY1025" s="319" t="s">
        <v>138</v>
      </c>
    </row>
    <row r="1026" spans="2:51" s="317" customFormat="1" ht="13.5">
      <c r="B1026" s="316"/>
      <c r="D1026" s="318" t="s">
        <v>148</v>
      </c>
      <c r="E1026" s="319" t="s">
        <v>5</v>
      </c>
      <c r="F1026" s="320" t="s">
        <v>1258</v>
      </c>
      <c r="H1026" s="321">
        <v>0.673</v>
      </c>
      <c r="L1026" s="316"/>
      <c r="M1026" s="322"/>
      <c r="N1026" s="323"/>
      <c r="O1026" s="323"/>
      <c r="P1026" s="323"/>
      <c r="Q1026" s="323"/>
      <c r="R1026" s="323"/>
      <c r="S1026" s="323"/>
      <c r="T1026" s="324"/>
      <c r="AT1026" s="319" t="s">
        <v>148</v>
      </c>
      <c r="AU1026" s="319" t="s">
        <v>81</v>
      </c>
      <c r="AV1026" s="317" t="s">
        <v>81</v>
      </c>
      <c r="AW1026" s="317" t="s">
        <v>34</v>
      </c>
      <c r="AX1026" s="317" t="s">
        <v>71</v>
      </c>
      <c r="AY1026" s="319" t="s">
        <v>138</v>
      </c>
    </row>
    <row r="1027" spans="2:51" s="317" customFormat="1" ht="13.5">
      <c r="B1027" s="316"/>
      <c r="D1027" s="318" t="s">
        <v>148</v>
      </c>
      <c r="E1027" s="319" t="s">
        <v>5</v>
      </c>
      <c r="F1027" s="320" t="s">
        <v>1259</v>
      </c>
      <c r="H1027" s="321">
        <v>0.734</v>
      </c>
      <c r="L1027" s="316"/>
      <c r="M1027" s="322"/>
      <c r="N1027" s="323"/>
      <c r="O1027" s="323"/>
      <c r="P1027" s="323"/>
      <c r="Q1027" s="323"/>
      <c r="R1027" s="323"/>
      <c r="S1027" s="323"/>
      <c r="T1027" s="324"/>
      <c r="AT1027" s="319" t="s">
        <v>148</v>
      </c>
      <c r="AU1027" s="319" t="s">
        <v>81</v>
      </c>
      <c r="AV1027" s="317" t="s">
        <v>81</v>
      </c>
      <c r="AW1027" s="317" t="s">
        <v>34</v>
      </c>
      <c r="AX1027" s="317" t="s">
        <v>71</v>
      </c>
      <c r="AY1027" s="319" t="s">
        <v>138</v>
      </c>
    </row>
    <row r="1028" spans="2:51" s="317" customFormat="1" ht="13.5">
      <c r="B1028" s="316"/>
      <c r="D1028" s="318" t="s">
        <v>148</v>
      </c>
      <c r="E1028" s="319" t="s">
        <v>5</v>
      </c>
      <c r="F1028" s="320" t="s">
        <v>1260</v>
      </c>
      <c r="H1028" s="321">
        <v>0.719</v>
      </c>
      <c r="L1028" s="316"/>
      <c r="M1028" s="322"/>
      <c r="N1028" s="323"/>
      <c r="O1028" s="323"/>
      <c r="P1028" s="323"/>
      <c r="Q1028" s="323"/>
      <c r="R1028" s="323"/>
      <c r="S1028" s="323"/>
      <c r="T1028" s="324"/>
      <c r="AT1028" s="319" t="s">
        <v>148</v>
      </c>
      <c r="AU1028" s="319" t="s">
        <v>81</v>
      </c>
      <c r="AV1028" s="317" t="s">
        <v>81</v>
      </c>
      <c r="AW1028" s="317" t="s">
        <v>34</v>
      </c>
      <c r="AX1028" s="317" t="s">
        <v>71</v>
      </c>
      <c r="AY1028" s="319" t="s">
        <v>138</v>
      </c>
    </row>
    <row r="1029" spans="2:51" s="347" customFormat="1" ht="13.5">
      <c r="B1029" s="346"/>
      <c r="D1029" s="318" t="s">
        <v>148</v>
      </c>
      <c r="E1029" s="348" t="s">
        <v>5</v>
      </c>
      <c r="F1029" s="349" t="s">
        <v>180</v>
      </c>
      <c r="H1029" s="350">
        <v>13.447</v>
      </c>
      <c r="L1029" s="346"/>
      <c r="M1029" s="351"/>
      <c r="N1029" s="352"/>
      <c r="O1029" s="352"/>
      <c r="P1029" s="352"/>
      <c r="Q1029" s="352"/>
      <c r="R1029" s="352"/>
      <c r="S1029" s="352"/>
      <c r="T1029" s="353"/>
      <c r="AT1029" s="348" t="s">
        <v>148</v>
      </c>
      <c r="AU1029" s="348" t="s">
        <v>81</v>
      </c>
      <c r="AV1029" s="347" t="s">
        <v>139</v>
      </c>
      <c r="AW1029" s="347" t="s">
        <v>34</v>
      </c>
      <c r="AX1029" s="347" t="s">
        <v>71</v>
      </c>
      <c r="AY1029" s="348" t="s">
        <v>138</v>
      </c>
    </row>
    <row r="1030" spans="2:51" s="339" customFormat="1" ht="13.5">
      <c r="B1030" s="338"/>
      <c r="D1030" s="318" t="s">
        <v>148</v>
      </c>
      <c r="E1030" s="340" t="s">
        <v>5</v>
      </c>
      <c r="F1030" s="341" t="s">
        <v>1261</v>
      </c>
      <c r="H1030" s="342" t="s">
        <v>5</v>
      </c>
      <c r="L1030" s="338"/>
      <c r="M1030" s="343"/>
      <c r="N1030" s="344"/>
      <c r="O1030" s="344"/>
      <c r="P1030" s="344"/>
      <c r="Q1030" s="344"/>
      <c r="R1030" s="344"/>
      <c r="S1030" s="344"/>
      <c r="T1030" s="345"/>
      <c r="AT1030" s="342" t="s">
        <v>148</v>
      </c>
      <c r="AU1030" s="342" t="s">
        <v>81</v>
      </c>
      <c r="AV1030" s="339" t="s">
        <v>79</v>
      </c>
      <c r="AW1030" s="339" t="s">
        <v>34</v>
      </c>
      <c r="AX1030" s="339" t="s">
        <v>71</v>
      </c>
      <c r="AY1030" s="342" t="s">
        <v>138</v>
      </c>
    </row>
    <row r="1031" spans="2:51" s="317" customFormat="1" ht="13.5">
      <c r="B1031" s="316"/>
      <c r="D1031" s="318" t="s">
        <v>148</v>
      </c>
      <c r="E1031" s="319" t="s">
        <v>5</v>
      </c>
      <c r="F1031" s="320" t="s">
        <v>1262</v>
      </c>
      <c r="H1031" s="321">
        <v>147.66</v>
      </c>
      <c r="L1031" s="316"/>
      <c r="M1031" s="322"/>
      <c r="N1031" s="323"/>
      <c r="O1031" s="323"/>
      <c r="P1031" s="323"/>
      <c r="Q1031" s="323"/>
      <c r="R1031" s="323"/>
      <c r="S1031" s="323"/>
      <c r="T1031" s="324"/>
      <c r="AT1031" s="319" t="s">
        <v>148</v>
      </c>
      <c r="AU1031" s="319" t="s">
        <v>81</v>
      </c>
      <c r="AV1031" s="317" t="s">
        <v>81</v>
      </c>
      <c r="AW1031" s="317" t="s">
        <v>34</v>
      </c>
      <c r="AX1031" s="317" t="s">
        <v>71</v>
      </c>
      <c r="AY1031" s="319" t="s">
        <v>138</v>
      </c>
    </row>
    <row r="1032" spans="2:51" s="317" customFormat="1" ht="13.5">
      <c r="B1032" s="316"/>
      <c r="D1032" s="318" t="s">
        <v>148</v>
      </c>
      <c r="E1032" s="319" t="s">
        <v>5</v>
      </c>
      <c r="F1032" s="320" t="s">
        <v>1263</v>
      </c>
      <c r="H1032" s="321">
        <v>1.092</v>
      </c>
      <c r="L1032" s="316"/>
      <c r="M1032" s="322"/>
      <c r="N1032" s="323"/>
      <c r="O1032" s="323"/>
      <c r="P1032" s="323"/>
      <c r="Q1032" s="323"/>
      <c r="R1032" s="323"/>
      <c r="S1032" s="323"/>
      <c r="T1032" s="324"/>
      <c r="AT1032" s="319" t="s">
        <v>148</v>
      </c>
      <c r="AU1032" s="319" t="s">
        <v>81</v>
      </c>
      <c r="AV1032" s="317" t="s">
        <v>81</v>
      </c>
      <c r="AW1032" s="317" t="s">
        <v>34</v>
      </c>
      <c r="AX1032" s="317" t="s">
        <v>71</v>
      </c>
      <c r="AY1032" s="319" t="s">
        <v>138</v>
      </c>
    </row>
    <row r="1033" spans="2:51" s="317" customFormat="1" ht="13.5">
      <c r="B1033" s="316"/>
      <c r="D1033" s="318" t="s">
        <v>148</v>
      </c>
      <c r="E1033" s="319" t="s">
        <v>5</v>
      </c>
      <c r="F1033" s="320" t="s">
        <v>1264</v>
      </c>
      <c r="H1033" s="321">
        <v>0.882</v>
      </c>
      <c r="L1033" s="316"/>
      <c r="M1033" s="322"/>
      <c r="N1033" s="323"/>
      <c r="O1033" s="323"/>
      <c r="P1033" s="323"/>
      <c r="Q1033" s="323"/>
      <c r="R1033" s="323"/>
      <c r="S1033" s="323"/>
      <c r="T1033" s="324"/>
      <c r="AT1033" s="319" t="s">
        <v>148</v>
      </c>
      <c r="AU1033" s="319" t="s">
        <v>81</v>
      </c>
      <c r="AV1033" s="317" t="s">
        <v>81</v>
      </c>
      <c r="AW1033" s="317" t="s">
        <v>34</v>
      </c>
      <c r="AX1033" s="317" t="s">
        <v>71</v>
      </c>
      <c r="AY1033" s="319" t="s">
        <v>138</v>
      </c>
    </row>
    <row r="1034" spans="2:51" s="317" customFormat="1" ht="13.5">
      <c r="B1034" s="316"/>
      <c r="D1034" s="318" t="s">
        <v>148</v>
      </c>
      <c r="E1034" s="319" t="s">
        <v>5</v>
      </c>
      <c r="F1034" s="320" t="s">
        <v>1264</v>
      </c>
      <c r="H1034" s="321">
        <v>0.882</v>
      </c>
      <c r="L1034" s="316"/>
      <c r="M1034" s="322"/>
      <c r="N1034" s="323"/>
      <c r="O1034" s="323"/>
      <c r="P1034" s="323"/>
      <c r="Q1034" s="323"/>
      <c r="R1034" s="323"/>
      <c r="S1034" s="323"/>
      <c r="T1034" s="324"/>
      <c r="AT1034" s="319" t="s">
        <v>148</v>
      </c>
      <c r="AU1034" s="319" t="s">
        <v>81</v>
      </c>
      <c r="AV1034" s="317" t="s">
        <v>81</v>
      </c>
      <c r="AW1034" s="317" t="s">
        <v>34</v>
      </c>
      <c r="AX1034" s="317" t="s">
        <v>71</v>
      </c>
      <c r="AY1034" s="319" t="s">
        <v>138</v>
      </c>
    </row>
    <row r="1035" spans="2:51" s="317" customFormat="1" ht="13.5">
      <c r="B1035" s="316"/>
      <c r="D1035" s="318" t="s">
        <v>148</v>
      </c>
      <c r="E1035" s="319" t="s">
        <v>5</v>
      </c>
      <c r="F1035" s="320" t="s">
        <v>1265</v>
      </c>
      <c r="H1035" s="321">
        <v>0.76</v>
      </c>
      <c r="L1035" s="316"/>
      <c r="M1035" s="322"/>
      <c r="N1035" s="323"/>
      <c r="O1035" s="323"/>
      <c r="P1035" s="323"/>
      <c r="Q1035" s="323"/>
      <c r="R1035" s="323"/>
      <c r="S1035" s="323"/>
      <c r="T1035" s="324"/>
      <c r="AT1035" s="319" t="s">
        <v>148</v>
      </c>
      <c r="AU1035" s="319" t="s">
        <v>81</v>
      </c>
      <c r="AV1035" s="317" t="s">
        <v>81</v>
      </c>
      <c r="AW1035" s="317" t="s">
        <v>34</v>
      </c>
      <c r="AX1035" s="317" t="s">
        <v>71</v>
      </c>
      <c r="AY1035" s="319" t="s">
        <v>138</v>
      </c>
    </row>
    <row r="1036" spans="2:51" s="317" customFormat="1" ht="13.5">
      <c r="B1036" s="316"/>
      <c r="D1036" s="318" t="s">
        <v>148</v>
      </c>
      <c r="E1036" s="319" t="s">
        <v>5</v>
      </c>
      <c r="F1036" s="320" t="s">
        <v>1266</v>
      </c>
      <c r="H1036" s="321">
        <v>0.857</v>
      </c>
      <c r="L1036" s="316"/>
      <c r="M1036" s="322"/>
      <c r="N1036" s="323"/>
      <c r="O1036" s="323"/>
      <c r="P1036" s="323"/>
      <c r="Q1036" s="323"/>
      <c r="R1036" s="323"/>
      <c r="S1036" s="323"/>
      <c r="T1036" s="324"/>
      <c r="AT1036" s="319" t="s">
        <v>148</v>
      </c>
      <c r="AU1036" s="319" t="s">
        <v>81</v>
      </c>
      <c r="AV1036" s="317" t="s">
        <v>81</v>
      </c>
      <c r="AW1036" s="317" t="s">
        <v>34</v>
      </c>
      <c r="AX1036" s="317" t="s">
        <v>71</v>
      </c>
      <c r="AY1036" s="319" t="s">
        <v>138</v>
      </c>
    </row>
    <row r="1037" spans="2:51" s="347" customFormat="1" ht="13.5">
      <c r="B1037" s="346"/>
      <c r="D1037" s="318" t="s">
        <v>148</v>
      </c>
      <c r="E1037" s="348" t="s">
        <v>5</v>
      </c>
      <c r="F1037" s="349" t="s">
        <v>180</v>
      </c>
      <c r="H1037" s="350">
        <v>152.133</v>
      </c>
      <c r="L1037" s="346"/>
      <c r="M1037" s="351"/>
      <c r="N1037" s="352"/>
      <c r="O1037" s="352"/>
      <c r="P1037" s="352"/>
      <c r="Q1037" s="352"/>
      <c r="R1037" s="352"/>
      <c r="S1037" s="352"/>
      <c r="T1037" s="353"/>
      <c r="AT1037" s="348" t="s">
        <v>148</v>
      </c>
      <c r="AU1037" s="348" t="s">
        <v>81</v>
      </c>
      <c r="AV1037" s="347" t="s">
        <v>139</v>
      </c>
      <c r="AW1037" s="347" t="s">
        <v>34</v>
      </c>
      <c r="AX1037" s="347" t="s">
        <v>71</v>
      </c>
      <c r="AY1037" s="348" t="s">
        <v>138</v>
      </c>
    </row>
    <row r="1038" spans="2:51" s="339" customFormat="1" ht="13.5">
      <c r="B1038" s="338"/>
      <c r="D1038" s="318" t="s">
        <v>148</v>
      </c>
      <c r="E1038" s="340" t="s">
        <v>5</v>
      </c>
      <c r="F1038" s="341" t="s">
        <v>1267</v>
      </c>
      <c r="H1038" s="342" t="s">
        <v>5</v>
      </c>
      <c r="L1038" s="338"/>
      <c r="M1038" s="343"/>
      <c r="N1038" s="344"/>
      <c r="O1038" s="344"/>
      <c r="P1038" s="344"/>
      <c r="Q1038" s="344"/>
      <c r="R1038" s="344"/>
      <c r="S1038" s="344"/>
      <c r="T1038" s="345"/>
      <c r="AT1038" s="342" t="s">
        <v>148</v>
      </c>
      <c r="AU1038" s="342" t="s">
        <v>81</v>
      </c>
      <c r="AV1038" s="339" t="s">
        <v>79</v>
      </c>
      <c r="AW1038" s="339" t="s">
        <v>34</v>
      </c>
      <c r="AX1038" s="339" t="s">
        <v>71</v>
      </c>
      <c r="AY1038" s="342" t="s">
        <v>138</v>
      </c>
    </row>
    <row r="1039" spans="2:51" s="317" customFormat="1" ht="13.5">
      <c r="B1039" s="316"/>
      <c r="D1039" s="318" t="s">
        <v>148</v>
      </c>
      <c r="E1039" s="319" t="s">
        <v>5</v>
      </c>
      <c r="F1039" s="320" t="s">
        <v>1268</v>
      </c>
      <c r="H1039" s="321">
        <v>17.76</v>
      </c>
      <c r="L1039" s="316"/>
      <c r="M1039" s="322"/>
      <c r="N1039" s="323"/>
      <c r="O1039" s="323"/>
      <c r="P1039" s="323"/>
      <c r="Q1039" s="323"/>
      <c r="R1039" s="323"/>
      <c r="S1039" s="323"/>
      <c r="T1039" s="324"/>
      <c r="AT1039" s="319" t="s">
        <v>148</v>
      </c>
      <c r="AU1039" s="319" t="s">
        <v>81</v>
      </c>
      <c r="AV1039" s="317" t="s">
        <v>81</v>
      </c>
      <c r="AW1039" s="317" t="s">
        <v>34</v>
      </c>
      <c r="AX1039" s="317" t="s">
        <v>71</v>
      </c>
      <c r="AY1039" s="319" t="s">
        <v>138</v>
      </c>
    </row>
    <row r="1040" spans="2:51" s="347" customFormat="1" ht="13.5">
      <c r="B1040" s="346"/>
      <c r="D1040" s="318" t="s">
        <v>148</v>
      </c>
      <c r="E1040" s="348" t="s">
        <v>5</v>
      </c>
      <c r="F1040" s="349" t="s">
        <v>180</v>
      </c>
      <c r="H1040" s="350">
        <v>17.76</v>
      </c>
      <c r="L1040" s="346"/>
      <c r="M1040" s="351"/>
      <c r="N1040" s="352"/>
      <c r="O1040" s="352"/>
      <c r="P1040" s="352"/>
      <c r="Q1040" s="352"/>
      <c r="R1040" s="352"/>
      <c r="S1040" s="352"/>
      <c r="T1040" s="353"/>
      <c r="AT1040" s="348" t="s">
        <v>148</v>
      </c>
      <c r="AU1040" s="348" t="s">
        <v>81</v>
      </c>
      <c r="AV1040" s="347" t="s">
        <v>139</v>
      </c>
      <c r="AW1040" s="347" t="s">
        <v>34</v>
      </c>
      <c r="AX1040" s="347" t="s">
        <v>71</v>
      </c>
      <c r="AY1040" s="348" t="s">
        <v>138</v>
      </c>
    </row>
    <row r="1041" spans="2:51" s="339" customFormat="1" ht="13.5">
      <c r="B1041" s="338"/>
      <c r="D1041" s="318" t="s">
        <v>148</v>
      </c>
      <c r="E1041" s="340" t="s">
        <v>5</v>
      </c>
      <c r="F1041" s="341" t="s">
        <v>1269</v>
      </c>
      <c r="H1041" s="342" t="s">
        <v>5</v>
      </c>
      <c r="L1041" s="338"/>
      <c r="M1041" s="343"/>
      <c r="N1041" s="344"/>
      <c r="O1041" s="344"/>
      <c r="P1041" s="344"/>
      <c r="Q1041" s="344"/>
      <c r="R1041" s="344"/>
      <c r="S1041" s="344"/>
      <c r="T1041" s="345"/>
      <c r="AT1041" s="342" t="s">
        <v>148</v>
      </c>
      <c r="AU1041" s="342" t="s">
        <v>81</v>
      </c>
      <c r="AV1041" s="339" t="s">
        <v>79</v>
      </c>
      <c r="AW1041" s="339" t="s">
        <v>34</v>
      </c>
      <c r="AX1041" s="339" t="s">
        <v>71</v>
      </c>
      <c r="AY1041" s="342" t="s">
        <v>138</v>
      </c>
    </row>
    <row r="1042" spans="2:51" s="317" customFormat="1" ht="13.5">
      <c r="B1042" s="316"/>
      <c r="D1042" s="318" t="s">
        <v>148</v>
      </c>
      <c r="E1042" s="319" t="s">
        <v>5</v>
      </c>
      <c r="F1042" s="320" t="s">
        <v>1270</v>
      </c>
      <c r="H1042" s="321">
        <v>35.3</v>
      </c>
      <c r="L1042" s="316"/>
      <c r="M1042" s="322"/>
      <c r="N1042" s="323"/>
      <c r="O1042" s="323"/>
      <c r="P1042" s="323"/>
      <c r="Q1042" s="323"/>
      <c r="R1042" s="323"/>
      <c r="S1042" s="323"/>
      <c r="T1042" s="324"/>
      <c r="AT1042" s="319" t="s">
        <v>148</v>
      </c>
      <c r="AU1042" s="319" t="s">
        <v>81</v>
      </c>
      <c r="AV1042" s="317" t="s">
        <v>81</v>
      </c>
      <c r="AW1042" s="317" t="s">
        <v>34</v>
      </c>
      <c r="AX1042" s="317" t="s">
        <v>71</v>
      </c>
      <c r="AY1042" s="319" t="s">
        <v>138</v>
      </c>
    </row>
    <row r="1043" spans="2:51" s="339" customFormat="1" ht="13.5">
      <c r="B1043" s="338"/>
      <c r="D1043" s="318" t="s">
        <v>148</v>
      </c>
      <c r="E1043" s="340" t="s">
        <v>5</v>
      </c>
      <c r="F1043" s="341" t="s">
        <v>1271</v>
      </c>
      <c r="H1043" s="342" t="s">
        <v>5</v>
      </c>
      <c r="L1043" s="338"/>
      <c r="M1043" s="343"/>
      <c r="N1043" s="344"/>
      <c r="O1043" s="344"/>
      <c r="P1043" s="344"/>
      <c r="Q1043" s="344"/>
      <c r="R1043" s="344"/>
      <c r="S1043" s="344"/>
      <c r="T1043" s="345"/>
      <c r="AT1043" s="342" t="s">
        <v>148</v>
      </c>
      <c r="AU1043" s="342" t="s">
        <v>81</v>
      </c>
      <c r="AV1043" s="339" t="s">
        <v>79</v>
      </c>
      <c r="AW1043" s="339" t="s">
        <v>34</v>
      </c>
      <c r="AX1043" s="339" t="s">
        <v>71</v>
      </c>
      <c r="AY1043" s="342" t="s">
        <v>138</v>
      </c>
    </row>
    <row r="1044" spans="2:51" s="317" customFormat="1" ht="13.5">
      <c r="B1044" s="316"/>
      <c r="D1044" s="318" t="s">
        <v>148</v>
      </c>
      <c r="E1044" s="319" t="s">
        <v>5</v>
      </c>
      <c r="F1044" s="320" t="s">
        <v>1272</v>
      </c>
      <c r="H1044" s="321">
        <v>9.8</v>
      </c>
      <c r="L1044" s="316"/>
      <c r="M1044" s="322"/>
      <c r="N1044" s="323"/>
      <c r="O1044" s="323"/>
      <c r="P1044" s="323"/>
      <c r="Q1044" s="323"/>
      <c r="R1044" s="323"/>
      <c r="S1044" s="323"/>
      <c r="T1044" s="324"/>
      <c r="AT1044" s="319" t="s">
        <v>148</v>
      </c>
      <c r="AU1044" s="319" t="s">
        <v>81</v>
      </c>
      <c r="AV1044" s="317" t="s">
        <v>81</v>
      </c>
      <c r="AW1044" s="317" t="s">
        <v>34</v>
      </c>
      <c r="AX1044" s="317" t="s">
        <v>71</v>
      </c>
      <c r="AY1044" s="319" t="s">
        <v>138</v>
      </c>
    </row>
    <row r="1045" spans="2:51" s="339" customFormat="1" ht="13.5">
      <c r="B1045" s="338"/>
      <c r="D1045" s="318" t="s">
        <v>148</v>
      </c>
      <c r="E1045" s="340" t="s">
        <v>5</v>
      </c>
      <c r="F1045" s="341" t="s">
        <v>1273</v>
      </c>
      <c r="H1045" s="342" t="s">
        <v>5</v>
      </c>
      <c r="L1045" s="338"/>
      <c r="M1045" s="343"/>
      <c r="N1045" s="344"/>
      <c r="O1045" s="344"/>
      <c r="P1045" s="344"/>
      <c r="Q1045" s="344"/>
      <c r="R1045" s="344"/>
      <c r="S1045" s="344"/>
      <c r="T1045" s="345"/>
      <c r="AT1045" s="342" t="s">
        <v>148</v>
      </c>
      <c r="AU1045" s="342" t="s">
        <v>81</v>
      </c>
      <c r="AV1045" s="339" t="s">
        <v>79</v>
      </c>
      <c r="AW1045" s="339" t="s">
        <v>34</v>
      </c>
      <c r="AX1045" s="339" t="s">
        <v>71</v>
      </c>
      <c r="AY1045" s="342" t="s">
        <v>138</v>
      </c>
    </row>
    <row r="1046" spans="2:51" s="317" customFormat="1" ht="13.5">
      <c r="B1046" s="316"/>
      <c r="D1046" s="318" t="s">
        <v>148</v>
      </c>
      <c r="E1046" s="319" t="s">
        <v>5</v>
      </c>
      <c r="F1046" s="320" t="s">
        <v>1274</v>
      </c>
      <c r="H1046" s="321">
        <v>40.35</v>
      </c>
      <c r="L1046" s="316"/>
      <c r="M1046" s="322"/>
      <c r="N1046" s="323"/>
      <c r="O1046" s="323"/>
      <c r="P1046" s="323"/>
      <c r="Q1046" s="323"/>
      <c r="R1046" s="323"/>
      <c r="S1046" s="323"/>
      <c r="T1046" s="324"/>
      <c r="AT1046" s="319" t="s">
        <v>148</v>
      </c>
      <c r="AU1046" s="319" t="s">
        <v>81</v>
      </c>
      <c r="AV1046" s="317" t="s">
        <v>81</v>
      </c>
      <c r="AW1046" s="317" t="s">
        <v>34</v>
      </c>
      <c r="AX1046" s="317" t="s">
        <v>71</v>
      </c>
      <c r="AY1046" s="319" t="s">
        <v>138</v>
      </c>
    </row>
    <row r="1047" spans="2:51" s="347" customFormat="1" ht="13.5">
      <c r="B1047" s="346"/>
      <c r="D1047" s="318" t="s">
        <v>148</v>
      </c>
      <c r="E1047" s="348" t="s">
        <v>5</v>
      </c>
      <c r="F1047" s="349" t="s">
        <v>180</v>
      </c>
      <c r="H1047" s="350">
        <v>85.45</v>
      </c>
      <c r="L1047" s="346"/>
      <c r="M1047" s="351"/>
      <c r="N1047" s="352"/>
      <c r="O1047" s="352"/>
      <c r="P1047" s="352"/>
      <c r="Q1047" s="352"/>
      <c r="R1047" s="352"/>
      <c r="S1047" s="352"/>
      <c r="T1047" s="353"/>
      <c r="AT1047" s="348" t="s">
        <v>148</v>
      </c>
      <c r="AU1047" s="348" t="s">
        <v>81</v>
      </c>
      <c r="AV1047" s="347" t="s">
        <v>139</v>
      </c>
      <c r="AW1047" s="347" t="s">
        <v>34</v>
      </c>
      <c r="AX1047" s="347" t="s">
        <v>71</v>
      </c>
      <c r="AY1047" s="348" t="s">
        <v>138</v>
      </c>
    </row>
    <row r="1048" spans="2:51" s="326" customFormat="1" ht="13.5">
      <c r="B1048" s="325"/>
      <c r="D1048" s="327" t="s">
        <v>148</v>
      </c>
      <c r="E1048" s="328" t="s">
        <v>5</v>
      </c>
      <c r="F1048" s="329" t="s">
        <v>151</v>
      </c>
      <c r="H1048" s="330">
        <v>368.172</v>
      </c>
      <c r="L1048" s="325"/>
      <c r="M1048" s="331"/>
      <c r="N1048" s="332"/>
      <c r="O1048" s="332"/>
      <c r="P1048" s="332"/>
      <c r="Q1048" s="332"/>
      <c r="R1048" s="332"/>
      <c r="S1048" s="332"/>
      <c r="T1048" s="333"/>
      <c r="AT1048" s="334" t="s">
        <v>148</v>
      </c>
      <c r="AU1048" s="334" t="s">
        <v>81</v>
      </c>
      <c r="AV1048" s="326" t="s">
        <v>146</v>
      </c>
      <c r="AW1048" s="326" t="s">
        <v>34</v>
      </c>
      <c r="AX1048" s="326" t="s">
        <v>79</v>
      </c>
      <c r="AY1048" s="334" t="s">
        <v>138</v>
      </c>
    </row>
    <row r="1049" spans="2:65" s="223" customFormat="1" ht="22.5" customHeight="1">
      <c r="B1049" s="224"/>
      <c r="C1049" s="354" t="s">
        <v>1275</v>
      </c>
      <c r="D1049" s="354" t="s">
        <v>373</v>
      </c>
      <c r="E1049" s="355" t="s">
        <v>1276</v>
      </c>
      <c r="F1049" s="356" t="s">
        <v>1277</v>
      </c>
      <c r="G1049" s="357" t="s">
        <v>144</v>
      </c>
      <c r="H1049" s="358">
        <v>159.98</v>
      </c>
      <c r="I1049" s="368">
        <v>0</v>
      </c>
      <c r="J1049" s="359">
        <f>ROUND(I1049*H1049,2)</f>
        <v>0</v>
      </c>
      <c r="K1049" s="356" t="s">
        <v>145</v>
      </c>
      <c r="L1049" s="360"/>
      <c r="M1049" s="361" t="s">
        <v>5</v>
      </c>
      <c r="N1049" s="362" t="s">
        <v>42</v>
      </c>
      <c r="O1049" s="225"/>
      <c r="P1049" s="313">
        <f>O1049*H1049</f>
        <v>0</v>
      </c>
      <c r="Q1049" s="313">
        <v>0.0072</v>
      </c>
      <c r="R1049" s="313">
        <f>Q1049*H1049</f>
        <v>1.151856</v>
      </c>
      <c r="S1049" s="313">
        <v>0</v>
      </c>
      <c r="T1049" s="314">
        <f>S1049*H1049</f>
        <v>0</v>
      </c>
      <c r="AR1049" s="213" t="s">
        <v>473</v>
      </c>
      <c r="AT1049" s="213" t="s">
        <v>373</v>
      </c>
      <c r="AU1049" s="213" t="s">
        <v>81</v>
      </c>
      <c r="AY1049" s="213" t="s">
        <v>138</v>
      </c>
      <c r="BE1049" s="315">
        <f>IF(N1049="základní",J1049,0)</f>
        <v>0</v>
      </c>
      <c r="BF1049" s="315">
        <f>IF(N1049="snížená",J1049,0)</f>
        <v>0</v>
      </c>
      <c r="BG1049" s="315">
        <f>IF(N1049="zákl. přenesená",J1049,0)</f>
        <v>0</v>
      </c>
      <c r="BH1049" s="315">
        <f>IF(N1049="sníž. přenesená",J1049,0)</f>
        <v>0</v>
      </c>
      <c r="BI1049" s="315">
        <f>IF(N1049="nulová",J1049,0)</f>
        <v>0</v>
      </c>
      <c r="BJ1049" s="213" t="s">
        <v>79</v>
      </c>
      <c r="BK1049" s="315">
        <f>ROUND(I1049*H1049,2)</f>
        <v>0</v>
      </c>
      <c r="BL1049" s="213" t="s">
        <v>372</v>
      </c>
      <c r="BM1049" s="213" t="s">
        <v>1278</v>
      </c>
    </row>
    <row r="1050" spans="2:51" s="339" customFormat="1" ht="13.5">
      <c r="B1050" s="338"/>
      <c r="D1050" s="318" t="s">
        <v>148</v>
      </c>
      <c r="E1050" s="340" t="s">
        <v>5</v>
      </c>
      <c r="F1050" s="341" t="s">
        <v>177</v>
      </c>
      <c r="H1050" s="342" t="s">
        <v>5</v>
      </c>
      <c r="L1050" s="338"/>
      <c r="M1050" s="343"/>
      <c r="N1050" s="344"/>
      <c r="O1050" s="344"/>
      <c r="P1050" s="344"/>
      <c r="Q1050" s="344"/>
      <c r="R1050" s="344"/>
      <c r="S1050" s="344"/>
      <c r="T1050" s="345"/>
      <c r="AT1050" s="342" t="s">
        <v>148</v>
      </c>
      <c r="AU1050" s="342" t="s">
        <v>81</v>
      </c>
      <c r="AV1050" s="339" t="s">
        <v>79</v>
      </c>
      <c r="AW1050" s="339" t="s">
        <v>34</v>
      </c>
      <c r="AX1050" s="339" t="s">
        <v>71</v>
      </c>
      <c r="AY1050" s="342" t="s">
        <v>138</v>
      </c>
    </row>
    <row r="1051" spans="2:51" s="317" customFormat="1" ht="13.5">
      <c r="B1051" s="316"/>
      <c r="D1051" s="318" t="s">
        <v>148</v>
      </c>
      <c r="E1051" s="319" t="s">
        <v>5</v>
      </c>
      <c r="F1051" s="320" t="s">
        <v>1279</v>
      </c>
      <c r="H1051" s="321">
        <v>12.463</v>
      </c>
      <c r="L1051" s="316"/>
      <c r="M1051" s="322"/>
      <c r="N1051" s="323"/>
      <c r="O1051" s="323"/>
      <c r="P1051" s="323"/>
      <c r="Q1051" s="323"/>
      <c r="R1051" s="323"/>
      <c r="S1051" s="323"/>
      <c r="T1051" s="324"/>
      <c r="AT1051" s="319" t="s">
        <v>148</v>
      </c>
      <c r="AU1051" s="319" t="s">
        <v>81</v>
      </c>
      <c r="AV1051" s="317" t="s">
        <v>81</v>
      </c>
      <c r="AW1051" s="317" t="s">
        <v>34</v>
      </c>
      <c r="AX1051" s="317" t="s">
        <v>71</v>
      </c>
      <c r="AY1051" s="319" t="s">
        <v>138</v>
      </c>
    </row>
    <row r="1052" spans="2:51" s="347" customFormat="1" ht="13.5">
      <c r="B1052" s="346"/>
      <c r="D1052" s="318" t="s">
        <v>148</v>
      </c>
      <c r="E1052" s="348" t="s">
        <v>5</v>
      </c>
      <c r="F1052" s="349" t="s">
        <v>180</v>
      </c>
      <c r="H1052" s="350">
        <v>12.463</v>
      </c>
      <c r="L1052" s="346"/>
      <c r="M1052" s="351"/>
      <c r="N1052" s="352"/>
      <c r="O1052" s="352"/>
      <c r="P1052" s="352"/>
      <c r="Q1052" s="352"/>
      <c r="R1052" s="352"/>
      <c r="S1052" s="352"/>
      <c r="T1052" s="353"/>
      <c r="AT1052" s="348" t="s">
        <v>148</v>
      </c>
      <c r="AU1052" s="348" t="s">
        <v>81</v>
      </c>
      <c r="AV1052" s="347" t="s">
        <v>139</v>
      </c>
      <c r="AW1052" s="347" t="s">
        <v>34</v>
      </c>
      <c r="AX1052" s="347" t="s">
        <v>71</v>
      </c>
      <c r="AY1052" s="348" t="s">
        <v>138</v>
      </c>
    </row>
    <row r="1053" spans="2:51" s="339" customFormat="1" ht="13.5">
      <c r="B1053" s="338"/>
      <c r="D1053" s="318" t="s">
        <v>148</v>
      </c>
      <c r="E1053" s="340" t="s">
        <v>5</v>
      </c>
      <c r="F1053" s="341" t="s">
        <v>181</v>
      </c>
      <c r="H1053" s="342" t="s">
        <v>5</v>
      </c>
      <c r="L1053" s="338"/>
      <c r="M1053" s="343"/>
      <c r="N1053" s="344"/>
      <c r="O1053" s="344"/>
      <c r="P1053" s="344"/>
      <c r="Q1053" s="344"/>
      <c r="R1053" s="344"/>
      <c r="S1053" s="344"/>
      <c r="T1053" s="345"/>
      <c r="AT1053" s="342" t="s">
        <v>148</v>
      </c>
      <c r="AU1053" s="342" t="s">
        <v>81</v>
      </c>
      <c r="AV1053" s="339" t="s">
        <v>79</v>
      </c>
      <c r="AW1053" s="339" t="s">
        <v>34</v>
      </c>
      <c r="AX1053" s="339" t="s">
        <v>71</v>
      </c>
      <c r="AY1053" s="342" t="s">
        <v>138</v>
      </c>
    </row>
    <row r="1054" spans="2:51" s="317" customFormat="1" ht="13.5">
      <c r="B1054" s="316"/>
      <c r="D1054" s="318" t="s">
        <v>148</v>
      </c>
      <c r="E1054" s="319" t="s">
        <v>5</v>
      </c>
      <c r="F1054" s="320" t="s">
        <v>1280</v>
      </c>
      <c r="H1054" s="321">
        <v>80.091</v>
      </c>
      <c r="L1054" s="316"/>
      <c r="M1054" s="322"/>
      <c r="N1054" s="323"/>
      <c r="O1054" s="323"/>
      <c r="P1054" s="323"/>
      <c r="Q1054" s="323"/>
      <c r="R1054" s="323"/>
      <c r="S1054" s="323"/>
      <c r="T1054" s="324"/>
      <c r="AT1054" s="319" t="s">
        <v>148</v>
      </c>
      <c r="AU1054" s="319" t="s">
        <v>81</v>
      </c>
      <c r="AV1054" s="317" t="s">
        <v>81</v>
      </c>
      <c r="AW1054" s="317" t="s">
        <v>34</v>
      </c>
      <c r="AX1054" s="317" t="s">
        <v>71</v>
      </c>
      <c r="AY1054" s="319" t="s">
        <v>138</v>
      </c>
    </row>
    <row r="1055" spans="2:51" s="347" customFormat="1" ht="13.5">
      <c r="B1055" s="346"/>
      <c r="D1055" s="318" t="s">
        <v>148</v>
      </c>
      <c r="E1055" s="348" t="s">
        <v>5</v>
      </c>
      <c r="F1055" s="349" t="s">
        <v>180</v>
      </c>
      <c r="H1055" s="350">
        <v>80.091</v>
      </c>
      <c r="L1055" s="346"/>
      <c r="M1055" s="351"/>
      <c r="N1055" s="352"/>
      <c r="O1055" s="352"/>
      <c r="P1055" s="352"/>
      <c r="Q1055" s="352"/>
      <c r="R1055" s="352"/>
      <c r="S1055" s="352"/>
      <c r="T1055" s="353"/>
      <c r="AT1055" s="348" t="s">
        <v>148</v>
      </c>
      <c r="AU1055" s="348" t="s">
        <v>81</v>
      </c>
      <c r="AV1055" s="347" t="s">
        <v>139</v>
      </c>
      <c r="AW1055" s="347" t="s">
        <v>34</v>
      </c>
      <c r="AX1055" s="347" t="s">
        <v>71</v>
      </c>
      <c r="AY1055" s="348" t="s">
        <v>138</v>
      </c>
    </row>
    <row r="1056" spans="2:51" s="339" customFormat="1" ht="13.5">
      <c r="B1056" s="338"/>
      <c r="D1056" s="318" t="s">
        <v>148</v>
      </c>
      <c r="E1056" s="340" t="s">
        <v>5</v>
      </c>
      <c r="F1056" s="341" t="s">
        <v>183</v>
      </c>
      <c r="H1056" s="342" t="s">
        <v>5</v>
      </c>
      <c r="L1056" s="338"/>
      <c r="M1056" s="343"/>
      <c r="N1056" s="344"/>
      <c r="O1056" s="344"/>
      <c r="P1056" s="344"/>
      <c r="Q1056" s="344"/>
      <c r="R1056" s="344"/>
      <c r="S1056" s="344"/>
      <c r="T1056" s="345"/>
      <c r="AT1056" s="342" t="s">
        <v>148</v>
      </c>
      <c r="AU1056" s="342" t="s">
        <v>81</v>
      </c>
      <c r="AV1056" s="339" t="s">
        <v>79</v>
      </c>
      <c r="AW1056" s="339" t="s">
        <v>34</v>
      </c>
      <c r="AX1056" s="339" t="s">
        <v>71</v>
      </c>
      <c r="AY1056" s="342" t="s">
        <v>138</v>
      </c>
    </row>
    <row r="1057" spans="2:51" s="317" customFormat="1" ht="13.5">
      <c r="B1057" s="316"/>
      <c r="D1057" s="318" t="s">
        <v>148</v>
      </c>
      <c r="E1057" s="319" t="s">
        <v>5</v>
      </c>
      <c r="F1057" s="320" t="s">
        <v>1281</v>
      </c>
      <c r="H1057" s="321">
        <v>14.779</v>
      </c>
      <c r="L1057" s="316"/>
      <c r="M1057" s="322"/>
      <c r="N1057" s="323"/>
      <c r="O1057" s="323"/>
      <c r="P1057" s="323"/>
      <c r="Q1057" s="323"/>
      <c r="R1057" s="323"/>
      <c r="S1057" s="323"/>
      <c r="T1057" s="324"/>
      <c r="AT1057" s="319" t="s">
        <v>148</v>
      </c>
      <c r="AU1057" s="319" t="s">
        <v>81</v>
      </c>
      <c r="AV1057" s="317" t="s">
        <v>81</v>
      </c>
      <c r="AW1057" s="317" t="s">
        <v>34</v>
      </c>
      <c r="AX1057" s="317" t="s">
        <v>71</v>
      </c>
      <c r="AY1057" s="319" t="s">
        <v>138</v>
      </c>
    </row>
    <row r="1058" spans="2:51" s="347" customFormat="1" ht="13.5">
      <c r="B1058" s="346"/>
      <c r="D1058" s="318" t="s">
        <v>148</v>
      </c>
      <c r="E1058" s="348" t="s">
        <v>5</v>
      </c>
      <c r="F1058" s="349" t="s">
        <v>180</v>
      </c>
      <c r="H1058" s="350">
        <v>14.779</v>
      </c>
      <c r="L1058" s="346"/>
      <c r="M1058" s="351"/>
      <c r="N1058" s="352"/>
      <c r="O1058" s="352"/>
      <c r="P1058" s="352"/>
      <c r="Q1058" s="352"/>
      <c r="R1058" s="352"/>
      <c r="S1058" s="352"/>
      <c r="T1058" s="353"/>
      <c r="AT1058" s="348" t="s">
        <v>148</v>
      </c>
      <c r="AU1058" s="348" t="s">
        <v>81</v>
      </c>
      <c r="AV1058" s="347" t="s">
        <v>139</v>
      </c>
      <c r="AW1058" s="347" t="s">
        <v>34</v>
      </c>
      <c r="AX1058" s="347" t="s">
        <v>71</v>
      </c>
      <c r="AY1058" s="348" t="s">
        <v>138</v>
      </c>
    </row>
    <row r="1059" spans="2:51" s="339" customFormat="1" ht="13.5">
      <c r="B1059" s="338"/>
      <c r="D1059" s="318" t="s">
        <v>148</v>
      </c>
      <c r="E1059" s="340" t="s">
        <v>5</v>
      </c>
      <c r="F1059" s="341" t="s">
        <v>186</v>
      </c>
      <c r="H1059" s="342" t="s">
        <v>5</v>
      </c>
      <c r="L1059" s="338"/>
      <c r="M1059" s="343"/>
      <c r="N1059" s="344"/>
      <c r="O1059" s="344"/>
      <c r="P1059" s="344"/>
      <c r="Q1059" s="344"/>
      <c r="R1059" s="344"/>
      <c r="S1059" s="344"/>
      <c r="T1059" s="345"/>
      <c r="AT1059" s="342" t="s">
        <v>148</v>
      </c>
      <c r="AU1059" s="342" t="s">
        <v>81</v>
      </c>
      <c r="AV1059" s="339" t="s">
        <v>79</v>
      </c>
      <c r="AW1059" s="339" t="s">
        <v>34</v>
      </c>
      <c r="AX1059" s="339" t="s">
        <v>71</v>
      </c>
      <c r="AY1059" s="342" t="s">
        <v>138</v>
      </c>
    </row>
    <row r="1060" spans="2:51" s="317" customFormat="1" ht="13.5">
      <c r="B1060" s="316"/>
      <c r="D1060" s="318" t="s">
        <v>148</v>
      </c>
      <c r="E1060" s="319" t="s">
        <v>5</v>
      </c>
      <c r="F1060" s="320" t="s">
        <v>1282</v>
      </c>
      <c r="H1060" s="321">
        <v>14.523</v>
      </c>
      <c r="L1060" s="316"/>
      <c r="M1060" s="322"/>
      <c r="N1060" s="323"/>
      <c r="O1060" s="323"/>
      <c r="P1060" s="323"/>
      <c r="Q1060" s="323"/>
      <c r="R1060" s="323"/>
      <c r="S1060" s="323"/>
      <c r="T1060" s="324"/>
      <c r="AT1060" s="319" t="s">
        <v>148</v>
      </c>
      <c r="AU1060" s="319" t="s">
        <v>81</v>
      </c>
      <c r="AV1060" s="317" t="s">
        <v>81</v>
      </c>
      <c r="AW1060" s="317" t="s">
        <v>34</v>
      </c>
      <c r="AX1060" s="317" t="s">
        <v>71</v>
      </c>
      <c r="AY1060" s="319" t="s">
        <v>138</v>
      </c>
    </row>
    <row r="1061" spans="2:51" s="347" customFormat="1" ht="13.5">
      <c r="B1061" s="346"/>
      <c r="D1061" s="318" t="s">
        <v>148</v>
      </c>
      <c r="E1061" s="348" t="s">
        <v>5</v>
      </c>
      <c r="F1061" s="349" t="s">
        <v>180</v>
      </c>
      <c r="H1061" s="350">
        <v>14.523</v>
      </c>
      <c r="L1061" s="346"/>
      <c r="M1061" s="351"/>
      <c r="N1061" s="352"/>
      <c r="O1061" s="352"/>
      <c r="P1061" s="352"/>
      <c r="Q1061" s="352"/>
      <c r="R1061" s="352"/>
      <c r="S1061" s="352"/>
      <c r="T1061" s="353"/>
      <c r="AT1061" s="348" t="s">
        <v>148</v>
      </c>
      <c r="AU1061" s="348" t="s">
        <v>81</v>
      </c>
      <c r="AV1061" s="347" t="s">
        <v>139</v>
      </c>
      <c r="AW1061" s="347" t="s">
        <v>34</v>
      </c>
      <c r="AX1061" s="347" t="s">
        <v>71</v>
      </c>
      <c r="AY1061" s="348" t="s">
        <v>138</v>
      </c>
    </row>
    <row r="1062" spans="2:51" s="339" customFormat="1" ht="13.5">
      <c r="B1062" s="338"/>
      <c r="D1062" s="318" t="s">
        <v>148</v>
      </c>
      <c r="E1062" s="340" t="s">
        <v>5</v>
      </c>
      <c r="F1062" s="341" t="s">
        <v>1269</v>
      </c>
      <c r="H1062" s="342" t="s">
        <v>5</v>
      </c>
      <c r="L1062" s="338"/>
      <c r="M1062" s="343"/>
      <c r="N1062" s="344"/>
      <c r="O1062" s="344"/>
      <c r="P1062" s="344"/>
      <c r="Q1062" s="344"/>
      <c r="R1062" s="344"/>
      <c r="S1062" s="344"/>
      <c r="T1062" s="345"/>
      <c r="AT1062" s="342" t="s">
        <v>148</v>
      </c>
      <c r="AU1062" s="342" t="s">
        <v>81</v>
      </c>
      <c r="AV1062" s="339" t="s">
        <v>79</v>
      </c>
      <c r="AW1062" s="339" t="s">
        <v>34</v>
      </c>
      <c r="AX1062" s="339" t="s">
        <v>71</v>
      </c>
      <c r="AY1062" s="342" t="s">
        <v>138</v>
      </c>
    </row>
    <row r="1063" spans="2:51" s="317" customFormat="1" ht="13.5">
      <c r="B1063" s="316"/>
      <c r="D1063" s="318" t="s">
        <v>148</v>
      </c>
      <c r="E1063" s="319" t="s">
        <v>5</v>
      </c>
      <c r="F1063" s="320" t="s">
        <v>1283</v>
      </c>
      <c r="H1063" s="321">
        <v>38.124</v>
      </c>
      <c r="L1063" s="316"/>
      <c r="M1063" s="322"/>
      <c r="N1063" s="323"/>
      <c r="O1063" s="323"/>
      <c r="P1063" s="323"/>
      <c r="Q1063" s="323"/>
      <c r="R1063" s="323"/>
      <c r="S1063" s="323"/>
      <c r="T1063" s="324"/>
      <c r="AT1063" s="319" t="s">
        <v>148</v>
      </c>
      <c r="AU1063" s="319" t="s">
        <v>81</v>
      </c>
      <c r="AV1063" s="317" t="s">
        <v>81</v>
      </c>
      <c r="AW1063" s="317" t="s">
        <v>34</v>
      </c>
      <c r="AX1063" s="317" t="s">
        <v>71</v>
      </c>
      <c r="AY1063" s="319" t="s">
        <v>138</v>
      </c>
    </row>
    <row r="1064" spans="2:51" s="347" customFormat="1" ht="13.5">
      <c r="B1064" s="346"/>
      <c r="D1064" s="318" t="s">
        <v>148</v>
      </c>
      <c r="E1064" s="348" t="s">
        <v>5</v>
      </c>
      <c r="F1064" s="349" t="s">
        <v>180</v>
      </c>
      <c r="H1064" s="350">
        <v>38.124</v>
      </c>
      <c r="L1064" s="346"/>
      <c r="M1064" s="351"/>
      <c r="N1064" s="352"/>
      <c r="O1064" s="352"/>
      <c r="P1064" s="352"/>
      <c r="Q1064" s="352"/>
      <c r="R1064" s="352"/>
      <c r="S1064" s="352"/>
      <c r="T1064" s="353"/>
      <c r="AT1064" s="348" t="s">
        <v>148</v>
      </c>
      <c r="AU1064" s="348" t="s">
        <v>81</v>
      </c>
      <c r="AV1064" s="347" t="s">
        <v>139</v>
      </c>
      <c r="AW1064" s="347" t="s">
        <v>34</v>
      </c>
      <c r="AX1064" s="347" t="s">
        <v>71</v>
      </c>
      <c r="AY1064" s="348" t="s">
        <v>138</v>
      </c>
    </row>
    <row r="1065" spans="2:51" s="326" customFormat="1" ht="13.5">
      <c r="B1065" s="325"/>
      <c r="D1065" s="327" t="s">
        <v>148</v>
      </c>
      <c r="E1065" s="328" t="s">
        <v>5</v>
      </c>
      <c r="F1065" s="329" t="s">
        <v>151</v>
      </c>
      <c r="H1065" s="330">
        <v>159.98</v>
      </c>
      <c r="L1065" s="325"/>
      <c r="M1065" s="331"/>
      <c r="N1065" s="332"/>
      <c r="O1065" s="332"/>
      <c r="P1065" s="332"/>
      <c r="Q1065" s="332"/>
      <c r="R1065" s="332"/>
      <c r="S1065" s="332"/>
      <c r="T1065" s="333"/>
      <c r="AT1065" s="334" t="s">
        <v>148</v>
      </c>
      <c r="AU1065" s="334" t="s">
        <v>81</v>
      </c>
      <c r="AV1065" s="326" t="s">
        <v>146</v>
      </c>
      <c r="AW1065" s="326" t="s">
        <v>34</v>
      </c>
      <c r="AX1065" s="326" t="s">
        <v>79</v>
      </c>
      <c r="AY1065" s="334" t="s">
        <v>138</v>
      </c>
    </row>
    <row r="1066" spans="2:65" s="223" customFormat="1" ht="22.5" customHeight="1">
      <c r="B1066" s="224"/>
      <c r="C1066" s="354" t="s">
        <v>1284</v>
      </c>
      <c r="D1066" s="354" t="s">
        <v>373</v>
      </c>
      <c r="E1066" s="355" t="s">
        <v>1285</v>
      </c>
      <c r="F1066" s="356" t="s">
        <v>1286</v>
      </c>
      <c r="G1066" s="357" t="s">
        <v>144</v>
      </c>
      <c r="H1066" s="358">
        <v>10.584</v>
      </c>
      <c r="I1066" s="368">
        <v>0</v>
      </c>
      <c r="J1066" s="359">
        <f>ROUND(I1066*H1066,2)</f>
        <v>0</v>
      </c>
      <c r="K1066" s="356" t="s">
        <v>145</v>
      </c>
      <c r="L1066" s="360"/>
      <c r="M1066" s="361" t="s">
        <v>5</v>
      </c>
      <c r="N1066" s="362" t="s">
        <v>42</v>
      </c>
      <c r="O1066" s="225"/>
      <c r="P1066" s="313">
        <f>O1066*H1066</f>
        <v>0</v>
      </c>
      <c r="Q1066" s="313">
        <v>0.009</v>
      </c>
      <c r="R1066" s="313">
        <f>Q1066*H1066</f>
        <v>0.095256</v>
      </c>
      <c r="S1066" s="313">
        <v>0</v>
      </c>
      <c r="T1066" s="314">
        <f>S1066*H1066</f>
        <v>0</v>
      </c>
      <c r="AR1066" s="213" t="s">
        <v>473</v>
      </c>
      <c r="AT1066" s="213" t="s">
        <v>373</v>
      </c>
      <c r="AU1066" s="213" t="s">
        <v>81</v>
      </c>
      <c r="AY1066" s="213" t="s">
        <v>138</v>
      </c>
      <c r="BE1066" s="315">
        <f>IF(N1066="základní",J1066,0)</f>
        <v>0</v>
      </c>
      <c r="BF1066" s="315">
        <f>IF(N1066="snížená",J1066,0)</f>
        <v>0</v>
      </c>
      <c r="BG1066" s="315">
        <f>IF(N1066="zákl. přenesená",J1066,0)</f>
        <v>0</v>
      </c>
      <c r="BH1066" s="315">
        <f>IF(N1066="sníž. přenesená",J1066,0)</f>
        <v>0</v>
      </c>
      <c r="BI1066" s="315">
        <f>IF(N1066="nulová",J1066,0)</f>
        <v>0</v>
      </c>
      <c r="BJ1066" s="213" t="s">
        <v>79</v>
      </c>
      <c r="BK1066" s="315">
        <f>ROUND(I1066*H1066,2)</f>
        <v>0</v>
      </c>
      <c r="BL1066" s="213" t="s">
        <v>372</v>
      </c>
      <c r="BM1066" s="213" t="s">
        <v>1287</v>
      </c>
    </row>
    <row r="1067" spans="2:51" s="339" customFormat="1" ht="13.5">
      <c r="B1067" s="338"/>
      <c r="D1067" s="318" t="s">
        <v>148</v>
      </c>
      <c r="E1067" s="340" t="s">
        <v>5</v>
      </c>
      <c r="F1067" s="341" t="s">
        <v>1271</v>
      </c>
      <c r="H1067" s="342" t="s">
        <v>5</v>
      </c>
      <c r="L1067" s="338"/>
      <c r="M1067" s="343"/>
      <c r="N1067" s="344"/>
      <c r="O1067" s="344"/>
      <c r="P1067" s="344"/>
      <c r="Q1067" s="344"/>
      <c r="R1067" s="344"/>
      <c r="S1067" s="344"/>
      <c r="T1067" s="345"/>
      <c r="AT1067" s="342" t="s">
        <v>148</v>
      </c>
      <c r="AU1067" s="342" t="s">
        <v>81</v>
      </c>
      <c r="AV1067" s="339" t="s">
        <v>79</v>
      </c>
      <c r="AW1067" s="339" t="s">
        <v>34</v>
      </c>
      <c r="AX1067" s="339" t="s">
        <v>71</v>
      </c>
      <c r="AY1067" s="342" t="s">
        <v>138</v>
      </c>
    </row>
    <row r="1068" spans="2:51" s="317" customFormat="1" ht="13.5">
      <c r="B1068" s="316"/>
      <c r="D1068" s="318" t="s">
        <v>148</v>
      </c>
      <c r="E1068" s="319" t="s">
        <v>5</v>
      </c>
      <c r="F1068" s="320" t="s">
        <v>1288</v>
      </c>
      <c r="H1068" s="321">
        <v>10.584</v>
      </c>
      <c r="L1068" s="316"/>
      <c r="M1068" s="322"/>
      <c r="N1068" s="323"/>
      <c r="O1068" s="323"/>
      <c r="P1068" s="323"/>
      <c r="Q1068" s="323"/>
      <c r="R1068" s="323"/>
      <c r="S1068" s="323"/>
      <c r="T1068" s="324"/>
      <c r="AT1068" s="319" t="s">
        <v>148</v>
      </c>
      <c r="AU1068" s="319" t="s">
        <v>81</v>
      </c>
      <c r="AV1068" s="317" t="s">
        <v>81</v>
      </c>
      <c r="AW1068" s="317" t="s">
        <v>34</v>
      </c>
      <c r="AX1068" s="317" t="s">
        <v>71</v>
      </c>
      <c r="AY1068" s="319" t="s">
        <v>138</v>
      </c>
    </row>
    <row r="1069" spans="2:51" s="326" customFormat="1" ht="13.5">
      <c r="B1069" s="325"/>
      <c r="D1069" s="327" t="s">
        <v>148</v>
      </c>
      <c r="E1069" s="328" t="s">
        <v>5</v>
      </c>
      <c r="F1069" s="329" t="s">
        <v>151</v>
      </c>
      <c r="H1069" s="330">
        <v>10.584</v>
      </c>
      <c r="L1069" s="325"/>
      <c r="M1069" s="331"/>
      <c r="N1069" s="332"/>
      <c r="O1069" s="332"/>
      <c r="P1069" s="332"/>
      <c r="Q1069" s="332"/>
      <c r="R1069" s="332"/>
      <c r="S1069" s="332"/>
      <c r="T1069" s="333"/>
      <c r="AT1069" s="334" t="s">
        <v>148</v>
      </c>
      <c r="AU1069" s="334" t="s">
        <v>81</v>
      </c>
      <c r="AV1069" s="326" t="s">
        <v>146</v>
      </c>
      <c r="AW1069" s="326" t="s">
        <v>34</v>
      </c>
      <c r="AX1069" s="326" t="s">
        <v>79</v>
      </c>
      <c r="AY1069" s="334" t="s">
        <v>138</v>
      </c>
    </row>
    <row r="1070" spans="2:65" s="223" customFormat="1" ht="22.5" customHeight="1">
      <c r="B1070" s="224"/>
      <c r="C1070" s="354" t="s">
        <v>1289</v>
      </c>
      <c r="D1070" s="354" t="s">
        <v>373</v>
      </c>
      <c r="E1070" s="355" t="s">
        <v>1216</v>
      </c>
      <c r="F1070" s="356" t="s">
        <v>1217</v>
      </c>
      <c r="G1070" s="357" t="s">
        <v>144</v>
      </c>
      <c r="H1070" s="358">
        <v>227.063</v>
      </c>
      <c r="I1070" s="368">
        <v>0</v>
      </c>
      <c r="J1070" s="359">
        <f>ROUND(I1070*H1070,2)</f>
        <v>0</v>
      </c>
      <c r="K1070" s="356" t="s">
        <v>145</v>
      </c>
      <c r="L1070" s="360"/>
      <c r="M1070" s="361" t="s">
        <v>5</v>
      </c>
      <c r="N1070" s="362" t="s">
        <v>42</v>
      </c>
      <c r="O1070" s="225"/>
      <c r="P1070" s="313">
        <f>O1070*H1070</f>
        <v>0</v>
      </c>
      <c r="Q1070" s="313">
        <v>0.0104</v>
      </c>
      <c r="R1070" s="313">
        <f>Q1070*H1070</f>
        <v>2.3614552</v>
      </c>
      <c r="S1070" s="313">
        <v>0</v>
      </c>
      <c r="T1070" s="314">
        <f>S1070*H1070</f>
        <v>0</v>
      </c>
      <c r="AR1070" s="213" t="s">
        <v>473</v>
      </c>
      <c r="AT1070" s="213" t="s">
        <v>373</v>
      </c>
      <c r="AU1070" s="213" t="s">
        <v>81</v>
      </c>
      <c r="AY1070" s="213" t="s">
        <v>138</v>
      </c>
      <c r="BE1070" s="315">
        <f>IF(N1070="základní",J1070,0)</f>
        <v>0</v>
      </c>
      <c r="BF1070" s="315">
        <f>IF(N1070="snížená",J1070,0)</f>
        <v>0</v>
      </c>
      <c r="BG1070" s="315">
        <f>IF(N1070="zákl. přenesená",J1070,0)</f>
        <v>0</v>
      </c>
      <c r="BH1070" s="315">
        <f>IF(N1070="sníž. přenesená",J1070,0)</f>
        <v>0</v>
      </c>
      <c r="BI1070" s="315">
        <f>IF(N1070="nulová",J1070,0)</f>
        <v>0</v>
      </c>
      <c r="BJ1070" s="213" t="s">
        <v>79</v>
      </c>
      <c r="BK1070" s="315">
        <f>ROUND(I1070*H1070,2)</f>
        <v>0</v>
      </c>
      <c r="BL1070" s="213" t="s">
        <v>372</v>
      </c>
      <c r="BM1070" s="213" t="s">
        <v>1290</v>
      </c>
    </row>
    <row r="1071" spans="2:51" s="339" customFormat="1" ht="13.5">
      <c r="B1071" s="338"/>
      <c r="D1071" s="318" t="s">
        <v>148</v>
      </c>
      <c r="E1071" s="340" t="s">
        <v>5</v>
      </c>
      <c r="F1071" s="341" t="s">
        <v>162</v>
      </c>
      <c r="H1071" s="342" t="s">
        <v>5</v>
      </c>
      <c r="L1071" s="338"/>
      <c r="M1071" s="343"/>
      <c r="N1071" s="344"/>
      <c r="O1071" s="344"/>
      <c r="P1071" s="344"/>
      <c r="Q1071" s="344"/>
      <c r="R1071" s="344"/>
      <c r="S1071" s="344"/>
      <c r="T1071" s="345"/>
      <c r="AT1071" s="342" t="s">
        <v>148</v>
      </c>
      <c r="AU1071" s="342" t="s">
        <v>81</v>
      </c>
      <c r="AV1071" s="339" t="s">
        <v>79</v>
      </c>
      <c r="AW1071" s="339" t="s">
        <v>34</v>
      </c>
      <c r="AX1071" s="339" t="s">
        <v>71</v>
      </c>
      <c r="AY1071" s="342" t="s">
        <v>138</v>
      </c>
    </row>
    <row r="1072" spans="2:51" s="317" customFormat="1" ht="13.5">
      <c r="B1072" s="316"/>
      <c r="D1072" s="318" t="s">
        <v>148</v>
      </c>
      <c r="E1072" s="319" t="s">
        <v>5</v>
      </c>
      <c r="F1072" s="320" t="s">
        <v>1291</v>
      </c>
      <c r="H1072" s="321">
        <v>164.304</v>
      </c>
      <c r="L1072" s="316"/>
      <c r="M1072" s="322"/>
      <c r="N1072" s="323"/>
      <c r="O1072" s="323"/>
      <c r="P1072" s="323"/>
      <c r="Q1072" s="323"/>
      <c r="R1072" s="323"/>
      <c r="S1072" s="323"/>
      <c r="T1072" s="324"/>
      <c r="AT1072" s="319" t="s">
        <v>148</v>
      </c>
      <c r="AU1072" s="319" t="s">
        <v>81</v>
      </c>
      <c r="AV1072" s="317" t="s">
        <v>81</v>
      </c>
      <c r="AW1072" s="317" t="s">
        <v>34</v>
      </c>
      <c r="AX1072" s="317" t="s">
        <v>71</v>
      </c>
      <c r="AY1072" s="319" t="s">
        <v>138</v>
      </c>
    </row>
    <row r="1073" spans="2:51" s="347" customFormat="1" ht="13.5">
      <c r="B1073" s="346"/>
      <c r="D1073" s="318" t="s">
        <v>148</v>
      </c>
      <c r="E1073" s="348" t="s">
        <v>5</v>
      </c>
      <c r="F1073" s="349" t="s">
        <v>180</v>
      </c>
      <c r="H1073" s="350">
        <v>164.304</v>
      </c>
      <c r="L1073" s="346"/>
      <c r="M1073" s="351"/>
      <c r="N1073" s="352"/>
      <c r="O1073" s="352"/>
      <c r="P1073" s="352"/>
      <c r="Q1073" s="352"/>
      <c r="R1073" s="352"/>
      <c r="S1073" s="352"/>
      <c r="T1073" s="353"/>
      <c r="AT1073" s="348" t="s">
        <v>148</v>
      </c>
      <c r="AU1073" s="348" t="s">
        <v>81</v>
      </c>
      <c r="AV1073" s="347" t="s">
        <v>139</v>
      </c>
      <c r="AW1073" s="347" t="s">
        <v>34</v>
      </c>
      <c r="AX1073" s="347" t="s">
        <v>71</v>
      </c>
      <c r="AY1073" s="348" t="s">
        <v>138</v>
      </c>
    </row>
    <row r="1074" spans="2:51" s="339" customFormat="1" ht="13.5">
      <c r="B1074" s="338"/>
      <c r="D1074" s="318" t="s">
        <v>148</v>
      </c>
      <c r="E1074" s="340" t="s">
        <v>5</v>
      </c>
      <c r="F1074" s="341" t="s">
        <v>1267</v>
      </c>
      <c r="H1074" s="342" t="s">
        <v>5</v>
      </c>
      <c r="L1074" s="338"/>
      <c r="M1074" s="343"/>
      <c r="N1074" s="344"/>
      <c r="O1074" s="344"/>
      <c r="P1074" s="344"/>
      <c r="Q1074" s="344"/>
      <c r="R1074" s="344"/>
      <c r="S1074" s="344"/>
      <c r="T1074" s="345"/>
      <c r="AT1074" s="342" t="s">
        <v>148</v>
      </c>
      <c r="AU1074" s="342" t="s">
        <v>81</v>
      </c>
      <c r="AV1074" s="339" t="s">
        <v>79</v>
      </c>
      <c r="AW1074" s="339" t="s">
        <v>34</v>
      </c>
      <c r="AX1074" s="339" t="s">
        <v>71</v>
      </c>
      <c r="AY1074" s="342" t="s">
        <v>138</v>
      </c>
    </row>
    <row r="1075" spans="2:51" s="317" customFormat="1" ht="13.5">
      <c r="B1075" s="316"/>
      <c r="D1075" s="318" t="s">
        <v>148</v>
      </c>
      <c r="E1075" s="319" t="s">
        <v>5</v>
      </c>
      <c r="F1075" s="320" t="s">
        <v>1292</v>
      </c>
      <c r="H1075" s="321">
        <v>19.181</v>
      </c>
      <c r="L1075" s="316"/>
      <c r="M1075" s="322"/>
      <c r="N1075" s="323"/>
      <c r="O1075" s="323"/>
      <c r="P1075" s="323"/>
      <c r="Q1075" s="323"/>
      <c r="R1075" s="323"/>
      <c r="S1075" s="323"/>
      <c r="T1075" s="324"/>
      <c r="AT1075" s="319" t="s">
        <v>148</v>
      </c>
      <c r="AU1075" s="319" t="s">
        <v>81</v>
      </c>
      <c r="AV1075" s="317" t="s">
        <v>81</v>
      </c>
      <c r="AW1075" s="317" t="s">
        <v>34</v>
      </c>
      <c r="AX1075" s="317" t="s">
        <v>71</v>
      </c>
      <c r="AY1075" s="319" t="s">
        <v>138</v>
      </c>
    </row>
    <row r="1076" spans="2:51" s="347" customFormat="1" ht="13.5">
      <c r="B1076" s="346"/>
      <c r="D1076" s="318" t="s">
        <v>148</v>
      </c>
      <c r="E1076" s="348" t="s">
        <v>5</v>
      </c>
      <c r="F1076" s="349" t="s">
        <v>180</v>
      </c>
      <c r="H1076" s="350">
        <v>19.181</v>
      </c>
      <c r="L1076" s="346"/>
      <c r="M1076" s="351"/>
      <c r="N1076" s="352"/>
      <c r="O1076" s="352"/>
      <c r="P1076" s="352"/>
      <c r="Q1076" s="352"/>
      <c r="R1076" s="352"/>
      <c r="S1076" s="352"/>
      <c r="T1076" s="353"/>
      <c r="AT1076" s="348" t="s">
        <v>148</v>
      </c>
      <c r="AU1076" s="348" t="s">
        <v>81</v>
      </c>
      <c r="AV1076" s="347" t="s">
        <v>139</v>
      </c>
      <c r="AW1076" s="347" t="s">
        <v>34</v>
      </c>
      <c r="AX1076" s="347" t="s">
        <v>71</v>
      </c>
      <c r="AY1076" s="348" t="s">
        <v>138</v>
      </c>
    </row>
    <row r="1077" spans="2:51" s="339" customFormat="1" ht="13.5">
      <c r="B1077" s="338"/>
      <c r="D1077" s="318" t="s">
        <v>148</v>
      </c>
      <c r="E1077" s="340" t="s">
        <v>5</v>
      </c>
      <c r="F1077" s="341" t="s">
        <v>1273</v>
      </c>
      <c r="H1077" s="342" t="s">
        <v>5</v>
      </c>
      <c r="L1077" s="338"/>
      <c r="M1077" s="343"/>
      <c r="N1077" s="344"/>
      <c r="O1077" s="344"/>
      <c r="P1077" s="344"/>
      <c r="Q1077" s="344"/>
      <c r="R1077" s="344"/>
      <c r="S1077" s="344"/>
      <c r="T1077" s="345"/>
      <c r="AT1077" s="342" t="s">
        <v>148</v>
      </c>
      <c r="AU1077" s="342" t="s">
        <v>81</v>
      </c>
      <c r="AV1077" s="339" t="s">
        <v>79</v>
      </c>
      <c r="AW1077" s="339" t="s">
        <v>34</v>
      </c>
      <c r="AX1077" s="339" t="s">
        <v>71</v>
      </c>
      <c r="AY1077" s="342" t="s">
        <v>138</v>
      </c>
    </row>
    <row r="1078" spans="2:51" s="317" customFormat="1" ht="13.5">
      <c r="B1078" s="316"/>
      <c r="D1078" s="318" t="s">
        <v>148</v>
      </c>
      <c r="E1078" s="319" t="s">
        <v>5</v>
      </c>
      <c r="F1078" s="320" t="s">
        <v>1293</v>
      </c>
      <c r="H1078" s="321">
        <v>43.578</v>
      </c>
      <c r="L1078" s="316"/>
      <c r="M1078" s="322"/>
      <c r="N1078" s="323"/>
      <c r="O1078" s="323"/>
      <c r="P1078" s="323"/>
      <c r="Q1078" s="323"/>
      <c r="R1078" s="323"/>
      <c r="S1078" s="323"/>
      <c r="T1078" s="324"/>
      <c r="AT1078" s="319" t="s">
        <v>148</v>
      </c>
      <c r="AU1078" s="319" t="s">
        <v>81</v>
      </c>
      <c r="AV1078" s="317" t="s">
        <v>81</v>
      </c>
      <c r="AW1078" s="317" t="s">
        <v>34</v>
      </c>
      <c r="AX1078" s="317" t="s">
        <v>71</v>
      </c>
      <c r="AY1078" s="319" t="s">
        <v>138</v>
      </c>
    </row>
    <row r="1079" spans="2:51" s="347" customFormat="1" ht="13.5">
      <c r="B1079" s="346"/>
      <c r="D1079" s="318" t="s">
        <v>148</v>
      </c>
      <c r="E1079" s="348" t="s">
        <v>5</v>
      </c>
      <c r="F1079" s="349" t="s">
        <v>180</v>
      </c>
      <c r="H1079" s="350">
        <v>43.578</v>
      </c>
      <c r="L1079" s="346"/>
      <c r="M1079" s="351"/>
      <c r="N1079" s="352"/>
      <c r="O1079" s="352"/>
      <c r="P1079" s="352"/>
      <c r="Q1079" s="352"/>
      <c r="R1079" s="352"/>
      <c r="S1079" s="352"/>
      <c r="T1079" s="353"/>
      <c r="AT1079" s="348" t="s">
        <v>148</v>
      </c>
      <c r="AU1079" s="348" t="s">
        <v>81</v>
      </c>
      <c r="AV1079" s="347" t="s">
        <v>139</v>
      </c>
      <c r="AW1079" s="347" t="s">
        <v>34</v>
      </c>
      <c r="AX1079" s="347" t="s">
        <v>71</v>
      </c>
      <c r="AY1079" s="348" t="s">
        <v>138</v>
      </c>
    </row>
    <row r="1080" spans="2:51" s="326" customFormat="1" ht="13.5">
      <c r="B1080" s="325"/>
      <c r="D1080" s="327" t="s">
        <v>148</v>
      </c>
      <c r="E1080" s="328" t="s">
        <v>5</v>
      </c>
      <c r="F1080" s="329" t="s">
        <v>151</v>
      </c>
      <c r="H1080" s="330">
        <v>227.063</v>
      </c>
      <c r="L1080" s="325"/>
      <c r="M1080" s="331"/>
      <c r="N1080" s="332"/>
      <c r="O1080" s="332"/>
      <c r="P1080" s="332"/>
      <c r="Q1080" s="332"/>
      <c r="R1080" s="332"/>
      <c r="S1080" s="332"/>
      <c r="T1080" s="333"/>
      <c r="AT1080" s="334" t="s">
        <v>148</v>
      </c>
      <c r="AU1080" s="334" t="s">
        <v>81</v>
      </c>
      <c r="AV1080" s="326" t="s">
        <v>146</v>
      </c>
      <c r="AW1080" s="326" t="s">
        <v>34</v>
      </c>
      <c r="AX1080" s="326" t="s">
        <v>79</v>
      </c>
      <c r="AY1080" s="334" t="s">
        <v>138</v>
      </c>
    </row>
    <row r="1081" spans="2:65" s="223" customFormat="1" ht="22.5" customHeight="1">
      <c r="B1081" s="224"/>
      <c r="C1081" s="305" t="s">
        <v>1294</v>
      </c>
      <c r="D1081" s="305" t="s">
        <v>141</v>
      </c>
      <c r="E1081" s="306" t="s">
        <v>1295</v>
      </c>
      <c r="F1081" s="307" t="s">
        <v>1296</v>
      </c>
      <c r="G1081" s="308" t="s">
        <v>144</v>
      </c>
      <c r="H1081" s="309">
        <v>76.066</v>
      </c>
      <c r="I1081" s="367">
        <v>0</v>
      </c>
      <c r="J1081" s="310">
        <f>ROUND(I1081*H1081,2)</f>
        <v>0</v>
      </c>
      <c r="K1081" s="307" t="s">
        <v>145</v>
      </c>
      <c r="L1081" s="224"/>
      <c r="M1081" s="311" t="s">
        <v>5</v>
      </c>
      <c r="N1081" s="312" t="s">
        <v>42</v>
      </c>
      <c r="O1081" s="225"/>
      <c r="P1081" s="313">
        <f>O1081*H1081</f>
        <v>0</v>
      </c>
      <c r="Q1081" s="313">
        <v>0</v>
      </c>
      <c r="R1081" s="313">
        <f>Q1081*H1081</f>
        <v>0</v>
      </c>
      <c r="S1081" s="313">
        <v>0.018</v>
      </c>
      <c r="T1081" s="314">
        <f>S1081*H1081</f>
        <v>1.3691879999999998</v>
      </c>
      <c r="AR1081" s="213" t="s">
        <v>372</v>
      </c>
      <c r="AT1081" s="213" t="s">
        <v>141</v>
      </c>
      <c r="AU1081" s="213" t="s">
        <v>81</v>
      </c>
      <c r="AY1081" s="213" t="s">
        <v>138</v>
      </c>
      <c r="BE1081" s="315">
        <f>IF(N1081="základní",J1081,0)</f>
        <v>0</v>
      </c>
      <c r="BF1081" s="315">
        <f>IF(N1081="snížená",J1081,0)</f>
        <v>0</v>
      </c>
      <c r="BG1081" s="315">
        <f>IF(N1081="zákl. přenesená",J1081,0)</f>
        <v>0</v>
      </c>
      <c r="BH1081" s="315">
        <f>IF(N1081="sníž. přenesená",J1081,0)</f>
        <v>0</v>
      </c>
      <c r="BI1081" s="315">
        <f>IF(N1081="nulová",J1081,0)</f>
        <v>0</v>
      </c>
      <c r="BJ1081" s="213" t="s">
        <v>79</v>
      </c>
      <c r="BK1081" s="315">
        <f>ROUND(I1081*H1081,2)</f>
        <v>0</v>
      </c>
      <c r="BL1081" s="213" t="s">
        <v>372</v>
      </c>
      <c r="BM1081" s="213" t="s">
        <v>1297</v>
      </c>
    </row>
    <row r="1082" spans="2:51" s="339" customFormat="1" ht="13.5">
      <c r="B1082" s="338"/>
      <c r="D1082" s="318" t="s">
        <v>148</v>
      </c>
      <c r="E1082" s="340" t="s">
        <v>5</v>
      </c>
      <c r="F1082" s="341" t="s">
        <v>162</v>
      </c>
      <c r="H1082" s="342" t="s">
        <v>5</v>
      </c>
      <c r="L1082" s="338"/>
      <c r="M1082" s="343"/>
      <c r="N1082" s="344"/>
      <c r="O1082" s="344"/>
      <c r="P1082" s="344"/>
      <c r="Q1082" s="344"/>
      <c r="R1082" s="344"/>
      <c r="S1082" s="344"/>
      <c r="T1082" s="345"/>
      <c r="AT1082" s="342" t="s">
        <v>148</v>
      </c>
      <c r="AU1082" s="342" t="s">
        <v>81</v>
      </c>
      <c r="AV1082" s="339" t="s">
        <v>79</v>
      </c>
      <c r="AW1082" s="339" t="s">
        <v>34</v>
      </c>
      <c r="AX1082" s="339" t="s">
        <v>71</v>
      </c>
      <c r="AY1082" s="342" t="s">
        <v>138</v>
      </c>
    </row>
    <row r="1083" spans="2:51" s="317" customFormat="1" ht="13.5">
      <c r="B1083" s="316"/>
      <c r="D1083" s="318" t="s">
        <v>148</v>
      </c>
      <c r="E1083" s="319" t="s">
        <v>5</v>
      </c>
      <c r="F1083" s="320" t="s">
        <v>188</v>
      </c>
      <c r="H1083" s="321">
        <v>73.83</v>
      </c>
      <c r="L1083" s="316"/>
      <c r="M1083" s="322"/>
      <c r="N1083" s="323"/>
      <c r="O1083" s="323"/>
      <c r="P1083" s="323"/>
      <c r="Q1083" s="323"/>
      <c r="R1083" s="323"/>
      <c r="S1083" s="323"/>
      <c r="T1083" s="324"/>
      <c r="AT1083" s="319" t="s">
        <v>148</v>
      </c>
      <c r="AU1083" s="319" t="s">
        <v>81</v>
      </c>
      <c r="AV1083" s="317" t="s">
        <v>81</v>
      </c>
      <c r="AW1083" s="317" t="s">
        <v>34</v>
      </c>
      <c r="AX1083" s="317" t="s">
        <v>71</v>
      </c>
      <c r="AY1083" s="319" t="s">
        <v>138</v>
      </c>
    </row>
    <row r="1084" spans="2:51" s="317" customFormat="1" ht="13.5">
      <c r="B1084" s="316"/>
      <c r="D1084" s="318" t="s">
        <v>148</v>
      </c>
      <c r="E1084" s="319" t="s">
        <v>5</v>
      </c>
      <c r="F1084" s="320" t="s">
        <v>392</v>
      </c>
      <c r="H1084" s="321">
        <v>0.546</v>
      </c>
      <c r="L1084" s="316"/>
      <c r="M1084" s="322"/>
      <c r="N1084" s="323"/>
      <c r="O1084" s="323"/>
      <c r="P1084" s="323"/>
      <c r="Q1084" s="323"/>
      <c r="R1084" s="323"/>
      <c r="S1084" s="323"/>
      <c r="T1084" s="324"/>
      <c r="AT1084" s="319" t="s">
        <v>148</v>
      </c>
      <c r="AU1084" s="319" t="s">
        <v>81</v>
      </c>
      <c r="AV1084" s="317" t="s">
        <v>81</v>
      </c>
      <c r="AW1084" s="317" t="s">
        <v>34</v>
      </c>
      <c r="AX1084" s="317" t="s">
        <v>71</v>
      </c>
      <c r="AY1084" s="319" t="s">
        <v>138</v>
      </c>
    </row>
    <row r="1085" spans="2:51" s="317" customFormat="1" ht="13.5">
      <c r="B1085" s="316"/>
      <c r="D1085" s="318" t="s">
        <v>148</v>
      </c>
      <c r="E1085" s="319" t="s">
        <v>5</v>
      </c>
      <c r="F1085" s="320" t="s">
        <v>393</v>
      </c>
      <c r="H1085" s="321">
        <v>0.441</v>
      </c>
      <c r="L1085" s="316"/>
      <c r="M1085" s="322"/>
      <c r="N1085" s="323"/>
      <c r="O1085" s="323"/>
      <c r="P1085" s="323"/>
      <c r="Q1085" s="323"/>
      <c r="R1085" s="323"/>
      <c r="S1085" s="323"/>
      <c r="T1085" s="324"/>
      <c r="AT1085" s="319" t="s">
        <v>148</v>
      </c>
      <c r="AU1085" s="319" t="s">
        <v>81</v>
      </c>
      <c r="AV1085" s="317" t="s">
        <v>81</v>
      </c>
      <c r="AW1085" s="317" t="s">
        <v>34</v>
      </c>
      <c r="AX1085" s="317" t="s">
        <v>71</v>
      </c>
      <c r="AY1085" s="319" t="s">
        <v>138</v>
      </c>
    </row>
    <row r="1086" spans="2:51" s="317" customFormat="1" ht="13.5">
      <c r="B1086" s="316"/>
      <c r="D1086" s="318" t="s">
        <v>148</v>
      </c>
      <c r="E1086" s="319" t="s">
        <v>5</v>
      </c>
      <c r="F1086" s="320" t="s">
        <v>393</v>
      </c>
      <c r="H1086" s="321">
        <v>0.441</v>
      </c>
      <c r="L1086" s="316"/>
      <c r="M1086" s="322"/>
      <c r="N1086" s="323"/>
      <c r="O1086" s="323"/>
      <c r="P1086" s="323"/>
      <c r="Q1086" s="323"/>
      <c r="R1086" s="323"/>
      <c r="S1086" s="323"/>
      <c r="T1086" s="324"/>
      <c r="AT1086" s="319" t="s">
        <v>148</v>
      </c>
      <c r="AU1086" s="319" t="s">
        <v>81</v>
      </c>
      <c r="AV1086" s="317" t="s">
        <v>81</v>
      </c>
      <c r="AW1086" s="317" t="s">
        <v>34</v>
      </c>
      <c r="AX1086" s="317" t="s">
        <v>71</v>
      </c>
      <c r="AY1086" s="319" t="s">
        <v>138</v>
      </c>
    </row>
    <row r="1087" spans="2:51" s="317" customFormat="1" ht="13.5">
      <c r="B1087" s="316"/>
      <c r="D1087" s="318" t="s">
        <v>148</v>
      </c>
      <c r="E1087" s="319" t="s">
        <v>5</v>
      </c>
      <c r="F1087" s="320" t="s">
        <v>394</v>
      </c>
      <c r="H1087" s="321">
        <v>0.38</v>
      </c>
      <c r="L1087" s="316"/>
      <c r="M1087" s="322"/>
      <c r="N1087" s="323"/>
      <c r="O1087" s="323"/>
      <c r="P1087" s="323"/>
      <c r="Q1087" s="323"/>
      <c r="R1087" s="323"/>
      <c r="S1087" s="323"/>
      <c r="T1087" s="324"/>
      <c r="AT1087" s="319" t="s">
        <v>148</v>
      </c>
      <c r="AU1087" s="319" t="s">
        <v>81</v>
      </c>
      <c r="AV1087" s="317" t="s">
        <v>81</v>
      </c>
      <c r="AW1087" s="317" t="s">
        <v>34</v>
      </c>
      <c r="AX1087" s="317" t="s">
        <v>71</v>
      </c>
      <c r="AY1087" s="319" t="s">
        <v>138</v>
      </c>
    </row>
    <row r="1088" spans="2:51" s="317" customFormat="1" ht="13.5">
      <c r="B1088" s="316"/>
      <c r="D1088" s="318" t="s">
        <v>148</v>
      </c>
      <c r="E1088" s="319" t="s">
        <v>5</v>
      </c>
      <c r="F1088" s="320" t="s">
        <v>395</v>
      </c>
      <c r="H1088" s="321">
        <v>0.428</v>
      </c>
      <c r="L1088" s="316"/>
      <c r="M1088" s="322"/>
      <c r="N1088" s="323"/>
      <c r="O1088" s="323"/>
      <c r="P1088" s="323"/>
      <c r="Q1088" s="323"/>
      <c r="R1088" s="323"/>
      <c r="S1088" s="323"/>
      <c r="T1088" s="324"/>
      <c r="AT1088" s="319" t="s">
        <v>148</v>
      </c>
      <c r="AU1088" s="319" t="s">
        <v>81</v>
      </c>
      <c r="AV1088" s="317" t="s">
        <v>81</v>
      </c>
      <c r="AW1088" s="317" t="s">
        <v>34</v>
      </c>
      <c r="AX1088" s="317" t="s">
        <v>71</v>
      </c>
      <c r="AY1088" s="319" t="s">
        <v>138</v>
      </c>
    </row>
    <row r="1089" spans="2:51" s="347" customFormat="1" ht="13.5">
      <c r="B1089" s="346"/>
      <c r="D1089" s="318" t="s">
        <v>148</v>
      </c>
      <c r="E1089" s="348" t="s">
        <v>5</v>
      </c>
      <c r="F1089" s="349" t="s">
        <v>180</v>
      </c>
      <c r="H1089" s="350">
        <v>76.066</v>
      </c>
      <c r="L1089" s="346"/>
      <c r="M1089" s="351"/>
      <c r="N1089" s="352"/>
      <c r="O1089" s="352"/>
      <c r="P1089" s="352"/>
      <c r="Q1089" s="352"/>
      <c r="R1089" s="352"/>
      <c r="S1089" s="352"/>
      <c r="T1089" s="353"/>
      <c r="AT1089" s="348" t="s">
        <v>148</v>
      </c>
      <c r="AU1089" s="348" t="s">
        <v>81</v>
      </c>
      <c r="AV1089" s="347" t="s">
        <v>139</v>
      </c>
      <c r="AW1089" s="347" t="s">
        <v>34</v>
      </c>
      <c r="AX1089" s="347" t="s">
        <v>71</v>
      </c>
      <c r="AY1089" s="348" t="s">
        <v>138</v>
      </c>
    </row>
    <row r="1090" spans="2:51" s="326" customFormat="1" ht="13.5">
      <c r="B1090" s="325"/>
      <c r="D1090" s="327" t="s">
        <v>148</v>
      </c>
      <c r="E1090" s="328" t="s">
        <v>5</v>
      </c>
      <c r="F1090" s="329" t="s">
        <v>151</v>
      </c>
      <c r="H1090" s="330">
        <v>76.066</v>
      </c>
      <c r="L1090" s="325"/>
      <c r="M1090" s="331"/>
      <c r="N1090" s="332"/>
      <c r="O1090" s="332"/>
      <c r="P1090" s="332"/>
      <c r="Q1090" s="332"/>
      <c r="R1090" s="332"/>
      <c r="S1090" s="332"/>
      <c r="T1090" s="333"/>
      <c r="AT1090" s="334" t="s">
        <v>148</v>
      </c>
      <c r="AU1090" s="334" t="s">
        <v>81</v>
      </c>
      <c r="AV1090" s="326" t="s">
        <v>146</v>
      </c>
      <c r="AW1090" s="326" t="s">
        <v>34</v>
      </c>
      <c r="AX1090" s="326" t="s">
        <v>79</v>
      </c>
      <c r="AY1090" s="334" t="s">
        <v>138</v>
      </c>
    </row>
    <row r="1091" spans="2:65" s="223" customFormat="1" ht="22.5" customHeight="1">
      <c r="B1091" s="224"/>
      <c r="C1091" s="305" t="s">
        <v>1298</v>
      </c>
      <c r="D1091" s="305" t="s">
        <v>141</v>
      </c>
      <c r="E1091" s="306" t="s">
        <v>1299</v>
      </c>
      <c r="F1091" s="307" t="s">
        <v>1300</v>
      </c>
      <c r="G1091" s="308" t="s">
        <v>144</v>
      </c>
      <c r="H1091" s="309">
        <v>80.872</v>
      </c>
      <c r="I1091" s="367">
        <v>0</v>
      </c>
      <c r="J1091" s="310">
        <f>ROUND(I1091*H1091,2)</f>
        <v>0</v>
      </c>
      <c r="K1091" s="307" t="s">
        <v>145</v>
      </c>
      <c r="L1091" s="224"/>
      <c r="M1091" s="311" t="s">
        <v>5</v>
      </c>
      <c r="N1091" s="312" t="s">
        <v>42</v>
      </c>
      <c r="O1091" s="225"/>
      <c r="P1091" s="313">
        <f>O1091*H1091</f>
        <v>0</v>
      </c>
      <c r="Q1091" s="313">
        <v>0</v>
      </c>
      <c r="R1091" s="313">
        <f>Q1091*H1091</f>
        <v>0</v>
      </c>
      <c r="S1091" s="313">
        <v>0</v>
      </c>
      <c r="T1091" s="314">
        <f>S1091*H1091</f>
        <v>0</v>
      </c>
      <c r="AR1091" s="213" t="s">
        <v>372</v>
      </c>
      <c r="AT1091" s="213" t="s">
        <v>141</v>
      </c>
      <c r="AU1091" s="213" t="s">
        <v>81</v>
      </c>
      <c r="AY1091" s="213" t="s">
        <v>138</v>
      </c>
      <c r="BE1091" s="315">
        <f>IF(N1091="základní",J1091,0)</f>
        <v>0</v>
      </c>
      <c r="BF1091" s="315">
        <f>IF(N1091="snížená",J1091,0)</f>
        <v>0</v>
      </c>
      <c r="BG1091" s="315">
        <f>IF(N1091="zákl. přenesená",J1091,0)</f>
        <v>0</v>
      </c>
      <c r="BH1091" s="315">
        <f>IF(N1091="sníž. přenesená",J1091,0)</f>
        <v>0</v>
      </c>
      <c r="BI1091" s="315">
        <f>IF(N1091="nulová",J1091,0)</f>
        <v>0</v>
      </c>
      <c r="BJ1091" s="213" t="s">
        <v>79</v>
      </c>
      <c r="BK1091" s="315">
        <f>ROUND(I1091*H1091,2)</f>
        <v>0</v>
      </c>
      <c r="BL1091" s="213" t="s">
        <v>372</v>
      </c>
      <c r="BM1091" s="213" t="s">
        <v>1301</v>
      </c>
    </row>
    <row r="1092" spans="2:51" s="339" customFormat="1" ht="13.5">
      <c r="B1092" s="338"/>
      <c r="D1092" s="318" t="s">
        <v>148</v>
      </c>
      <c r="E1092" s="340" t="s">
        <v>5</v>
      </c>
      <c r="F1092" s="341" t="s">
        <v>177</v>
      </c>
      <c r="H1092" s="342" t="s">
        <v>5</v>
      </c>
      <c r="L1092" s="338"/>
      <c r="M1092" s="343"/>
      <c r="N1092" s="344"/>
      <c r="O1092" s="344"/>
      <c r="P1092" s="344"/>
      <c r="Q1092" s="344"/>
      <c r="R1092" s="344"/>
      <c r="S1092" s="344"/>
      <c r="T1092" s="345"/>
      <c r="AT1092" s="342" t="s">
        <v>148</v>
      </c>
      <c r="AU1092" s="342" t="s">
        <v>81</v>
      </c>
      <c r="AV1092" s="339" t="s">
        <v>79</v>
      </c>
      <c r="AW1092" s="339" t="s">
        <v>34</v>
      </c>
      <c r="AX1092" s="339" t="s">
        <v>71</v>
      </c>
      <c r="AY1092" s="342" t="s">
        <v>138</v>
      </c>
    </row>
    <row r="1093" spans="2:51" s="317" customFormat="1" ht="13.5">
      <c r="B1093" s="316"/>
      <c r="D1093" s="318" t="s">
        <v>148</v>
      </c>
      <c r="E1093" s="319" t="s">
        <v>5</v>
      </c>
      <c r="F1093" s="320" t="s">
        <v>1302</v>
      </c>
      <c r="H1093" s="321">
        <v>1.331</v>
      </c>
      <c r="L1093" s="316"/>
      <c r="M1093" s="322"/>
      <c r="N1093" s="323"/>
      <c r="O1093" s="323"/>
      <c r="P1093" s="323"/>
      <c r="Q1093" s="323"/>
      <c r="R1093" s="323"/>
      <c r="S1093" s="323"/>
      <c r="T1093" s="324"/>
      <c r="AT1093" s="319" t="s">
        <v>148</v>
      </c>
      <c r="AU1093" s="319" t="s">
        <v>81</v>
      </c>
      <c r="AV1093" s="317" t="s">
        <v>81</v>
      </c>
      <c r="AW1093" s="317" t="s">
        <v>34</v>
      </c>
      <c r="AX1093" s="317" t="s">
        <v>71</v>
      </c>
      <c r="AY1093" s="319" t="s">
        <v>138</v>
      </c>
    </row>
    <row r="1094" spans="2:51" s="339" customFormat="1" ht="13.5">
      <c r="B1094" s="338"/>
      <c r="D1094" s="318" t="s">
        <v>148</v>
      </c>
      <c r="E1094" s="340" t="s">
        <v>5</v>
      </c>
      <c r="F1094" s="341" t="s">
        <v>183</v>
      </c>
      <c r="H1094" s="342" t="s">
        <v>5</v>
      </c>
      <c r="L1094" s="338"/>
      <c r="M1094" s="343"/>
      <c r="N1094" s="344"/>
      <c r="O1094" s="344"/>
      <c r="P1094" s="344"/>
      <c r="Q1094" s="344"/>
      <c r="R1094" s="344"/>
      <c r="S1094" s="344"/>
      <c r="T1094" s="345"/>
      <c r="AT1094" s="342" t="s">
        <v>148</v>
      </c>
      <c r="AU1094" s="342" t="s">
        <v>81</v>
      </c>
      <c r="AV1094" s="339" t="s">
        <v>79</v>
      </c>
      <c r="AW1094" s="339" t="s">
        <v>34</v>
      </c>
      <c r="AX1094" s="339" t="s">
        <v>71</v>
      </c>
      <c r="AY1094" s="342" t="s">
        <v>138</v>
      </c>
    </row>
    <row r="1095" spans="2:51" s="317" customFormat="1" ht="13.5">
      <c r="B1095" s="316"/>
      <c r="D1095" s="318" t="s">
        <v>148</v>
      </c>
      <c r="E1095" s="319" t="s">
        <v>5</v>
      </c>
      <c r="F1095" s="320" t="s">
        <v>1303</v>
      </c>
      <c r="H1095" s="321">
        <v>1.782</v>
      </c>
      <c r="L1095" s="316"/>
      <c r="M1095" s="322"/>
      <c r="N1095" s="323"/>
      <c r="O1095" s="323"/>
      <c r="P1095" s="323"/>
      <c r="Q1095" s="323"/>
      <c r="R1095" s="323"/>
      <c r="S1095" s="323"/>
      <c r="T1095" s="324"/>
      <c r="AT1095" s="319" t="s">
        <v>148</v>
      </c>
      <c r="AU1095" s="319" t="s">
        <v>81</v>
      </c>
      <c r="AV1095" s="317" t="s">
        <v>81</v>
      </c>
      <c r="AW1095" s="317" t="s">
        <v>34</v>
      </c>
      <c r="AX1095" s="317" t="s">
        <v>71</v>
      </c>
      <c r="AY1095" s="319" t="s">
        <v>138</v>
      </c>
    </row>
    <row r="1096" spans="2:51" s="339" customFormat="1" ht="13.5">
      <c r="B1096" s="338"/>
      <c r="D1096" s="318" t="s">
        <v>148</v>
      </c>
      <c r="E1096" s="340" t="s">
        <v>5</v>
      </c>
      <c r="F1096" s="341" t="s">
        <v>186</v>
      </c>
      <c r="H1096" s="342" t="s">
        <v>5</v>
      </c>
      <c r="L1096" s="338"/>
      <c r="M1096" s="343"/>
      <c r="N1096" s="344"/>
      <c r="O1096" s="344"/>
      <c r="P1096" s="344"/>
      <c r="Q1096" s="344"/>
      <c r="R1096" s="344"/>
      <c r="S1096" s="344"/>
      <c r="T1096" s="345"/>
      <c r="AT1096" s="342" t="s">
        <v>148</v>
      </c>
      <c r="AU1096" s="342" t="s">
        <v>81</v>
      </c>
      <c r="AV1096" s="339" t="s">
        <v>79</v>
      </c>
      <c r="AW1096" s="339" t="s">
        <v>34</v>
      </c>
      <c r="AX1096" s="339" t="s">
        <v>71</v>
      </c>
      <c r="AY1096" s="342" t="s">
        <v>138</v>
      </c>
    </row>
    <row r="1097" spans="2:51" s="317" customFormat="1" ht="13.5">
      <c r="B1097" s="316"/>
      <c r="D1097" s="318" t="s">
        <v>148</v>
      </c>
      <c r="E1097" s="319" t="s">
        <v>5</v>
      </c>
      <c r="F1097" s="320" t="s">
        <v>1304</v>
      </c>
      <c r="H1097" s="321">
        <v>1.693</v>
      </c>
      <c r="L1097" s="316"/>
      <c r="M1097" s="322"/>
      <c r="N1097" s="323"/>
      <c r="O1097" s="323"/>
      <c r="P1097" s="323"/>
      <c r="Q1097" s="323"/>
      <c r="R1097" s="323"/>
      <c r="S1097" s="323"/>
      <c r="T1097" s="324"/>
      <c r="AT1097" s="319" t="s">
        <v>148</v>
      </c>
      <c r="AU1097" s="319" t="s">
        <v>81</v>
      </c>
      <c r="AV1097" s="317" t="s">
        <v>81</v>
      </c>
      <c r="AW1097" s="317" t="s">
        <v>34</v>
      </c>
      <c r="AX1097" s="317" t="s">
        <v>71</v>
      </c>
      <c r="AY1097" s="319" t="s">
        <v>138</v>
      </c>
    </row>
    <row r="1098" spans="2:51" s="347" customFormat="1" ht="13.5">
      <c r="B1098" s="346"/>
      <c r="D1098" s="318" t="s">
        <v>148</v>
      </c>
      <c r="E1098" s="348" t="s">
        <v>5</v>
      </c>
      <c r="F1098" s="349" t="s">
        <v>180</v>
      </c>
      <c r="H1098" s="350">
        <v>4.806</v>
      </c>
      <c r="L1098" s="346"/>
      <c r="M1098" s="351"/>
      <c r="N1098" s="352"/>
      <c r="O1098" s="352"/>
      <c r="P1098" s="352"/>
      <c r="Q1098" s="352"/>
      <c r="R1098" s="352"/>
      <c r="S1098" s="352"/>
      <c r="T1098" s="353"/>
      <c r="AT1098" s="348" t="s">
        <v>148</v>
      </c>
      <c r="AU1098" s="348" t="s">
        <v>81</v>
      </c>
      <c r="AV1098" s="347" t="s">
        <v>139</v>
      </c>
      <c r="AW1098" s="347" t="s">
        <v>34</v>
      </c>
      <c r="AX1098" s="347" t="s">
        <v>71</v>
      </c>
      <c r="AY1098" s="348" t="s">
        <v>138</v>
      </c>
    </row>
    <row r="1099" spans="2:51" s="339" customFormat="1" ht="13.5">
      <c r="B1099" s="338"/>
      <c r="D1099" s="318" t="s">
        <v>148</v>
      </c>
      <c r="E1099" s="340" t="s">
        <v>5</v>
      </c>
      <c r="F1099" s="341" t="s">
        <v>162</v>
      </c>
      <c r="H1099" s="342" t="s">
        <v>5</v>
      </c>
      <c r="L1099" s="338"/>
      <c r="M1099" s="343"/>
      <c r="N1099" s="344"/>
      <c r="O1099" s="344"/>
      <c r="P1099" s="344"/>
      <c r="Q1099" s="344"/>
      <c r="R1099" s="344"/>
      <c r="S1099" s="344"/>
      <c r="T1099" s="345"/>
      <c r="AT1099" s="342" t="s">
        <v>148</v>
      </c>
      <c r="AU1099" s="342" t="s">
        <v>81</v>
      </c>
      <c r="AV1099" s="339" t="s">
        <v>79</v>
      </c>
      <c r="AW1099" s="339" t="s">
        <v>34</v>
      </c>
      <c r="AX1099" s="339" t="s">
        <v>71</v>
      </c>
      <c r="AY1099" s="342" t="s">
        <v>138</v>
      </c>
    </row>
    <row r="1100" spans="2:51" s="317" customFormat="1" ht="13.5">
      <c r="B1100" s="316"/>
      <c r="D1100" s="318" t="s">
        <v>148</v>
      </c>
      <c r="E1100" s="319" t="s">
        <v>5</v>
      </c>
      <c r="F1100" s="320" t="s">
        <v>188</v>
      </c>
      <c r="H1100" s="321">
        <v>73.83</v>
      </c>
      <c r="L1100" s="316"/>
      <c r="M1100" s="322"/>
      <c r="N1100" s="323"/>
      <c r="O1100" s="323"/>
      <c r="P1100" s="323"/>
      <c r="Q1100" s="323"/>
      <c r="R1100" s="323"/>
      <c r="S1100" s="323"/>
      <c r="T1100" s="324"/>
      <c r="AT1100" s="319" t="s">
        <v>148</v>
      </c>
      <c r="AU1100" s="319" t="s">
        <v>81</v>
      </c>
      <c r="AV1100" s="317" t="s">
        <v>81</v>
      </c>
      <c r="AW1100" s="317" t="s">
        <v>34</v>
      </c>
      <c r="AX1100" s="317" t="s">
        <v>71</v>
      </c>
      <c r="AY1100" s="319" t="s">
        <v>138</v>
      </c>
    </row>
    <row r="1101" spans="2:51" s="317" customFormat="1" ht="13.5">
      <c r="B1101" s="316"/>
      <c r="D1101" s="318" t="s">
        <v>148</v>
      </c>
      <c r="E1101" s="319" t="s">
        <v>5</v>
      </c>
      <c r="F1101" s="320" t="s">
        <v>392</v>
      </c>
      <c r="H1101" s="321">
        <v>0.546</v>
      </c>
      <c r="L1101" s="316"/>
      <c r="M1101" s="322"/>
      <c r="N1101" s="323"/>
      <c r="O1101" s="323"/>
      <c r="P1101" s="323"/>
      <c r="Q1101" s="323"/>
      <c r="R1101" s="323"/>
      <c r="S1101" s="323"/>
      <c r="T1101" s="324"/>
      <c r="AT1101" s="319" t="s">
        <v>148</v>
      </c>
      <c r="AU1101" s="319" t="s">
        <v>81</v>
      </c>
      <c r="AV1101" s="317" t="s">
        <v>81</v>
      </c>
      <c r="AW1101" s="317" t="s">
        <v>34</v>
      </c>
      <c r="AX1101" s="317" t="s">
        <v>71</v>
      </c>
      <c r="AY1101" s="319" t="s">
        <v>138</v>
      </c>
    </row>
    <row r="1102" spans="2:51" s="317" customFormat="1" ht="13.5">
      <c r="B1102" s="316"/>
      <c r="D1102" s="318" t="s">
        <v>148</v>
      </c>
      <c r="E1102" s="319" t="s">
        <v>5</v>
      </c>
      <c r="F1102" s="320" t="s">
        <v>393</v>
      </c>
      <c r="H1102" s="321">
        <v>0.441</v>
      </c>
      <c r="L1102" s="316"/>
      <c r="M1102" s="322"/>
      <c r="N1102" s="323"/>
      <c r="O1102" s="323"/>
      <c r="P1102" s="323"/>
      <c r="Q1102" s="323"/>
      <c r="R1102" s="323"/>
      <c r="S1102" s="323"/>
      <c r="T1102" s="324"/>
      <c r="AT1102" s="319" t="s">
        <v>148</v>
      </c>
      <c r="AU1102" s="319" t="s">
        <v>81</v>
      </c>
      <c r="AV1102" s="317" t="s">
        <v>81</v>
      </c>
      <c r="AW1102" s="317" t="s">
        <v>34</v>
      </c>
      <c r="AX1102" s="317" t="s">
        <v>71</v>
      </c>
      <c r="AY1102" s="319" t="s">
        <v>138</v>
      </c>
    </row>
    <row r="1103" spans="2:51" s="317" customFormat="1" ht="13.5">
      <c r="B1103" s="316"/>
      <c r="D1103" s="318" t="s">
        <v>148</v>
      </c>
      <c r="E1103" s="319" t="s">
        <v>5</v>
      </c>
      <c r="F1103" s="320" t="s">
        <v>393</v>
      </c>
      <c r="H1103" s="321">
        <v>0.441</v>
      </c>
      <c r="L1103" s="316"/>
      <c r="M1103" s="322"/>
      <c r="N1103" s="323"/>
      <c r="O1103" s="323"/>
      <c r="P1103" s="323"/>
      <c r="Q1103" s="323"/>
      <c r="R1103" s="323"/>
      <c r="S1103" s="323"/>
      <c r="T1103" s="324"/>
      <c r="AT1103" s="319" t="s">
        <v>148</v>
      </c>
      <c r="AU1103" s="319" t="s">
        <v>81</v>
      </c>
      <c r="AV1103" s="317" t="s">
        <v>81</v>
      </c>
      <c r="AW1103" s="317" t="s">
        <v>34</v>
      </c>
      <c r="AX1103" s="317" t="s">
        <v>71</v>
      </c>
      <c r="AY1103" s="319" t="s">
        <v>138</v>
      </c>
    </row>
    <row r="1104" spans="2:51" s="317" customFormat="1" ht="13.5">
      <c r="B1104" s="316"/>
      <c r="D1104" s="318" t="s">
        <v>148</v>
      </c>
      <c r="E1104" s="319" t="s">
        <v>5</v>
      </c>
      <c r="F1104" s="320" t="s">
        <v>394</v>
      </c>
      <c r="H1104" s="321">
        <v>0.38</v>
      </c>
      <c r="L1104" s="316"/>
      <c r="M1104" s="322"/>
      <c r="N1104" s="323"/>
      <c r="O1104" s="323"/>
      <c r="P1104" s="323"/>
      <c r="Q1104" s="323"/>
      <c r="R1104" s="323"/>
      <c r="S1104" s="323"/>
      <c r="T1104" s="324"/>
      <c r="AT1104" s="319" t="s">
        <v>148</v>
      </c>
      <c r="AU1104" s="319" t="s">
        <v>81</v>
      </c>
      <c r="AV1104" s="317" t="s">
        <v>81</v>
      </c>
      <c r="AW1104" s="317" t="s">
        <v>34</v>
      </c>
      <c r="AX1104" s="317" t="s">
        <v>71</v>
      </c>
      <c r="AY1104" s="319" t="s">
        <v>138</v>
      </c>
    </row>
    <row r="1105" spans="2:51" s="317" customFormat="1" ht="13.5">
      <c r="B1105" s="316"/>
      <c r="D1105" s="318" t="s">
        <v>148</v>
      </c>
      <c r="E1105" s="319" t="s">
        <v>5</v>
      </c>
      <c r="F1105" s="320" t="s">
        <v>395</v>
      </c>
      <c r="H1105" s="321">
        <v>0.428</v>
      </c>
      <c r="L1105" s="316"/>
      <c r="M1105" s="322"/>
      <c r="N1105" s="323"/>
      <c r="O1105" s="323"/>
      <c r="P1105" s="323"/>
      <c r="Q1105" s="323"/>
      <c r="R1105" s="323"/>
      <c r="S1105" s="323"/>
      <c r="T1105" s="324"/>
      <c r="AT1105" s="319" t="s">
        <v>148</v>
      </c>
      <c r="AU1105" s="319" t="s">
        <v>81</v>
      </c>
      <c r="AV1105" s="317" t="s">
        <v>81</v>
      </c>
      <c r="AW1105" s="317" t="s">
        <v>34</v>
      </c>
      <c r="AX1105" s="317" t="s">
        <v>71</v>
      </c>
      <c r="AY1105" s="319" t="s">
        <v>138</v>
      </c>
    </row>
    <row r="1106" spans="2:51" s="347" customFormat="1" ht="13.5">
      <c r="B1106" s="346"/>
      <c r="D1106" s="318" t="s">
        <v>148</v>
      </c>
      <c r="E1106" s="348" t="s">
        <v>5</v>
      </c>
      <c r="F1106" s="349" t="s">
        <v>180</v>
      </c>
      <c r="H1106" s="350">
        <v>76.066</v>
      </c>
      <c r="L1106" s="346"/>
      <c r="M1106" s="351"/>
      <c r="N1106" s="352"/>
      <c r="O1106" s="352"/>
      <c r="P1106" s="352"/>
      <c r="Q1106" s="352"/>
      <c r="R1106" s="352"/>
      <c r="S1106" s="352"/>
      <c r="T1106" s="353"/>
      <c r="AT1106" s="348" t="s">
        <v>148</v>
      </c>
      <c r="AU1106" s="348" t="s">
        <v>81</v>
      </c>
      <c r="AV1106" s="347" t="s">
        <v>139</v>
      </c>
      <c r="AW1106" s="347" t="s">
        <v>34</v>
      </c>
      <c r="AX1106" s="347" t="s">
        <v>71</v>
      </c>
      <c r="AY1106" s="348" t="s">
        <v>138</v>
      </c>
    </row>
    <row r="1107" spans="2:51" s="326" customFormat="1" ht="13.5">
      <c r="B1107" s="325"/>
      <c r="D1107" s="327" t="s">
        <v>148</v>
      </c>
      <c r="E1107" s="328" t="s">
        <v>5</v>
      </c>
      <c r="F1107" s="329" t="s">
        <v>151</v>
      </c>
      <c r="H1107" s="330">
        <v>80.872</v>
      </c>
      <c r="L1107" s="325"/>
      <c r="M1107" s="331"/>
      <c r="N1107" s="332"/>
      <c r="O1107" s="332"/>
      <c r="P1107" s="332"/>
      <c r="Q1107" s="332"/>
      <c r="R1107" s="332"/>
      <c r="S1107" s="332"/>
      <c r="T1107" s="333"/>
      <c r="AT1107" s="334" t="s">
        <v>148</v>
      </c>
      <c r="AU1107" s="334" t="s">
        <v>81</v>
      </c>
      <c r="AV1107" s="326" t="s">
        <v>146</v>
      </c>
      <c r="AW1107" s="326" t="s">
        <v>34</v>
      </c>
      <c r="AX1107" s="326" t="s">
        <v>79</v>
      </c>
      <c r="AY1107" s="334" t="s">
        <v>138</v>
      </c>
    </row>
    <row r="1108" spans="2:65" s="223" customFormat="1" ht="22.5" customHeight="1">
      <c r="B1108" s="224"/>
      <c r="C1108" s="354" t="s">
        <v>1305</v>
      </c>
      <c r="D1108" s="354" t="s">
        <v>373</v>
      </c>
      <c r="E1108" s="355" t="s">
        <v>1227</v>
      </c>
      <c r="F1108" s="356" t="s">
        <v>1228</v>
      </c>
      <c r="G1108" s="357" t="s">
        <v>399</v>
      </c>
      <c r="H1108" s="358">
        <v>1.66</v>
      </c>
      <c r="I1108" s="368">
        <v>0</v>
      </c>
      <c r="J1108" s="359">
        <f>ROUND(I1108*H1108,2)</f>
        <v>0</v>
      </c>
      <c r="K1108" s="356" t="s">
        <v>5</v>
      </c>
      <c r="L1108" s="360"/>
      <c r="M1108" s="361" t="s">
        <v>5</v>
      </c>
      <c r="N1108" s="362" t="s">
        <v>42</v>
      </c>
      <c r="O1108" s="225"/>
      <c r="P1108" s="313">
        <f>O1108*H1108</f>
        <v>0</v>
      </c>
      <c r="Q1108" s="313">
        <v>0.55</v>
      </c>
      <c r="R1108" s="313">
        <f>Q1108*H1108</f>
        <v>0.913</v>
      </c>
      <c r="S1108" s="313">
        <v>0</v>
      </c>
      <c r="T1108" s="314">
        <f>S1108*H1108</f>
        <v>0</v>
      </c>
      <c r="AR1108" s="213" t="s">
        <v>473</v>
      </c>
      <c r="AT1108" s="213" t="s">
        <v>373</v>
      </c>
      <c r="AU1108" s="213" t="s">
        <v>81</v>
      </c>
      <c r="AY1108" s="213" t="s">
        <v>138</v>
      </c>
      <c r="BE1108" s="315">
        <f>IF(N1108="základní",J1108,0)</f>
        <v>0</v>
      </c>
      <c r="BF1108" s="315">
        <f>IF(N1108="snížená",J1108,0)</f>
        <v>0</v>
      </c>
      <c r="BG1108" s="315">
        <f>IF(N1108="zákl. přenesená",J1108,0)</f>
        <v>0</v>
      </c>
      <c r="BH1108" s="315">
        <f>IF(N1108="sníž. přenesená",J1108,0)</f>
        <v>0</v>
      </c>
      <c r="BI1108" s="315">
        <f>IF(N1108="nulová",J1108,0)</f>
        <v>0</v>
      </c>
      <c r="BJ1108" s="213" t="s">
        <v>79</v>
      </c>
      <c r="BK1108" s="315">
        <f>ROUND(I1108*H1108,2)</f>
        <v>0</v>
      </c>
      <c r="BL1108" s="213" t="s">
        <v>372</v>
      </c>
      <c r="BM1108" s="213" t="s">
        <v>1306</v>
      </c>
    </row>
    <row r="1109" spans="2:51" s="339" customFormat="1" ht="13.5">
      <c r="B1109" s="338"/>
      <c r="D1109" s="318" t="s">
        <v>148</v>
      </c>
      <c r="E1109" s="340" t="s">
        <v>5</v>
      </c>
      <c r="F1109" s="341" t="s">
        <v>1180</v>
      </c>
      <c r="H1109" s="342" t="s">
        <v>5</v>
      </c>
      <c r="L1109" s="338"/>
      <c r="M1109" s="343"/>
      <c r="N1109" s="344"/>
      <c r="O1109" s="344"/>
      <c r="P1109" s="344"/>
      <c r="Q1109" s="344"/>
      <c r="R1109" s="344"/>
      <c r="S1109" s="344"/>
      <c r="T1109" s="345"/>
      <c r="AT1109" s="342" t="s">
        <v>148</v>
      </c>
      <c r="AU1109" s="342" t="s">
        <v>81</v>
      </c>
      <c r="AV1109" s="339" t="s">
        <v>79</v>
      </c>
      <c r="AW1109" s="339" t="s">
        <v>34</v>
      </c>
      <c r="AX1109" s="339" t="s">
        <v>71</v>
      </c>
      <c r="AY1109" s="342" t="s">
        <v>138</v>
      </c>
    </row>
    <row r="1110" spans="2:51" s="317" customFormat="1" ht="13.5">
      <c r="B1110" s="316"/>
      <c r="D1110" s="318" t="s">
        <v>148</v>
      </c>
      <c r="E1110" s="319" t="s">
        <v>5</v>
      </c>
      <c r="F1110" s="320" t="s">
        <v>1307</v>
      </c>
      <c r="H1110" s="321">
        <v>0.083</v>
      </c>
      <c r="L1110" s="316"/>
      <c r="M1110" s="322"/>
      <c r="N1110" s="323"/>
      <c r="O1110" s="323"/>
      <c r="P1110" s="323"/>
      <c r="Q1110" s="323"/>
      <c r="R1110" s="323"/>
      <c r="S1110" s="323"/>
      <c r="T1110" s="324"/>
      <c r="AT1110" s="319" t="s">
        <v>148</v>
      </c>
      <c r="AU1110" s="319" t="s">
        <v>81</v>
      </c>
      <c r="AV1110" s="317" t="s">
        <v>81</v>
      </c>
      <c r="AW1110" s="317" t="s">
        <v>34</v>
      </c>
      <c r="AX1110" s="317" t="s">
        <v>71</v>
      </c>
      <c r="AY1110" s="319" t="s">
        <v>138</v>
      </c>
    </row>
    <row r="1111" spans="2:51" s="339" customFormat="1" ht="13.5">
      <c r="B1111" s="338"/>
      <c r="D1111" s="318" t="s">
        <v>148</v>
      </c>
      <c r="E1111" s="340" t="s">
        <v>5</v>
      </c>
      <c r="F1111" s="341" t="s">
        <v>1182</v>
      </c>
      <c r="H1111" s="342" t="s">
        <v>5</v>
      </c>
      <c r="L1111" s="338"/>
      <c r="M1111" s="343"/>
      <c r="N1111" s="344"/>
      <c r="O1111" s="344"/>
      <c r="P1111" s="344"/>
      <c r="Q1111" s="344"/>
      <c r="R1111" s="344"/>
      <c r="S1111" s="344"/>
      <c r="T1111" s="345"/>
      <c r="AT1111" s="342" t="s">
        <v>148</v>
      </c>
      <c r="AU1111" s="342" t="s">
        <v>81</v>
      </c>
      <c r="AV1111" s="339" t="s">
        <v>79</v>
      </c>
      <c r="AW1111" s="339" t="s">
        <v>34</v>
      </c>
      <c r="AX1111" s="339" t="s">
        <v>71</v>
      </c>
      <c r="AY1111" s="342" t="s">
        <v>138</v>
      </c>
    </row>
    <row r="1112" spans="2:51" s="317" customFormat="1" ht="13.5">
      <c r="B1112" s="316"/>
      <c r="D1112" s="318" t="s">
        <v>148</v>
      </c>
      <c r="E1112" s="319" t="s">
        <v>5</v>
      </c>
      <c r="F1112" s="320" t="s">
        <v>1308</v>
      </c>
      <c r="H1112" s="321">
        <v>1.577</v>
      </c>
      <c r="L1112" s="316"/>
      <c r="M1112" s="322"/>
      <c r="N1112" s="323"/>
      <c r="O1112" s="323"/>
      <c r="P1112" s="323"/>
      <c r="Q1112" s="323"/>
      <c r="R1112" s="323"/>
      <c r="S1112" s="323"/>
      <c r="T1112" s="324"/>
      <c r="AT1112" s="319" t="s">
        <v>148</v>
      </c>
      <c r="AU1112" s="319" t="s">
        <v>81</v>
      </c>
      <c r="AV1112" s="317" t="s">
        <v>81</v>
      </c>
      <c r="AW1112" s="317" t="s">
        <v>34</v>
      </c>
      <c r="AX1112" s="317" t="s">
        <v>71</v>
      </c>
      <c r="AY1112" s="319" t="s">
        <v>138</v>
      </c>
    </row>
    <row r="1113" spans="2:51" s="326" customFormat="1" ht="13.5">
      <c r="B1113" s="325"/>
      <c r="D1113" s="327" t="s">
        <v>148</v>
      </c>
      <c r="E1113" s="328" t="s">
        <v>5</v>
      </c>
      <c r="F1113" s="329" t="s">
        <v>151</v>
      </c>
      <c r="H1113" s="330">
        <v>1.66</v>
      </c>
      <c r="L1113" s="325"/>
      <c r="M1113" s="331"/>
      <c r="N1113" s="332"/>
      <c r="O1113" s="332"/>
      <c r="P1113" s="332"/>
      <c r="Q1113" s="332"/>
      <c r="R1113" s="332"/>
      <c r="S1113" s="332"/>
      <c r="T1113" s="333"/>
      <c r="AT1113" s="334" t="s">
        <v>148</v>
      </c>
      <c r="AU1113" s="334" t="s">
        <v>81</v>
      </c>
      <c r="AV1113" s="326" t="s">
        <v>146</v>
      </c>
      <c r="AW1113" s="326" t="s">
        <v>34</v>
      </c>
      <c r="AX1113" s="326" t="s">
        <v>79</v>
      </c>
      <c r="AY1113" s="334" t="s">
        <v>138</v>
      </c>
    </row>
    <row r="1114" spans="2:65" s="223" customFormat="1" ht="31.5" customHeight="1">
      <c r="B1114" s="224"/>
      <c r="C1114" s="305" t="s">
        <v>1309</v>
      </c>
      <c r="D1114" s="305" t="s">
        <v>141</v>
      </c>
      <c r="E1114" s="306" t="s">
        <v>1310</v>
      </c>
      <c r="F1114" s="307" t="s">
        <v>1311</v>
      </c>
      <c r="G1114" s="308" t="s">
        <v>144</v>
      </c>
      <c r="H1114" s="309">
        <v>119.689</v>
      </c>
      <c r="I1114" s="367">
        <v>0</v>
      </c>
      <c r="J1114" s="310">
        <f>ROUND(I1114*H1114,2)</f>
        <v>0</v>
      </c>
      <c r="K1114" s="307" t="s">
        <v>145</v>
      </c>
      <c r="L1114" s="224"/>
      <c r="M1114" s="311" t="s">
        <v>5</v>
      </c>
      <c r="N1114" s="312" t="s">
        <v>42</v>
      </c>
      <c r="O1114" s="225"/>
      <c r="P1114" s="313">
        <f>O1114*H1114</f>
        <v>0</v>
      </c>
      <c r="Q1114" s="313">
        <v>0</v>
      </c>
      <c r="R1114" s="313">
        <f>Q1114*H1114</f>
        <v>0</v>
      </c>
      <c r="S1114" s="313">
        <v>0.03</v>
      </c>
      <c r="T1114" s="314">
        <f>S1114*H1114</f>
        <v>3.59067</v>
      </c>
      <c r="AR1114" s="213" t="s">
        <v>372</v>
      </c>
      <c r="AT1114" s="213" t="s">
        <v>141</v>
      </c>
      <c r="AU1114" s="213" t="s">
        <v>81</v>
      </c>
      <c r="AY1114" s="213" t="s">
        <v>138</v>
      </c>
      <c r="BE1114" s="315">
        <f>IF(N1114="základní",J1114,0)</f>
        <v>0</v>
      </c>
      <c r="BF1114" s="315">
        <f>IF(N1114="snížená",J1114,0)</f>
        <v>0</v>
      </c>
      <c r="BG1114" s="315">
        <f>IF(N1114="zákl. přenesená",J1114,0)</f>
        <v>0</v>
      </c>
      <c r="BH1114" s="315">
        <f>IF(N1114="sníž. přenesená",J1114,0)</f>
        <v>0</v>
      </c>
      <c r="BI1114" s="315">
        <f>IF(N1114="nulová",J1114,0)</f>
        <v>0</v>
      </c>
      <c r="BJ1114" s="213" t="s">
        <v>79</v>
      </c>
      <c r="BK1114" s="315">
        <f>ROUND(I1114*H1114,2)</f>
        <v>0</v>
      </c>
      <c r="BL1114" s="213" t="s">
        <v>372</v>
      </c>
      <c r="BM1114" s="213" t="s">
        <v>1312</v>
      </c>
    </row>
    <row r="1115" spans="2:51" s="339" customFormat="1" ht="13.5">
      <c r="B1115" s="338"/>
      <c r="D1115" s="318" t="s">
        <v>148</v>
      </c>
      <c r="E1115" s="340" t="s">
        <v>5</v>
      </c>
      <c r="F1115" s="341" t="s">
        <v>177</v>
      </c>
      <c r="H1115" s="342" t="s">
        <v>5</v>
      </c>
      <c r="L1115" s="338"/>
      <c r="M1115" s="343"/>
      <c r="N1115" s="344"/>
      <c r="O1115" s="344"/>
      <c r="P1115" s="344"/>
      <c r="Q1115" s="344"/>
      <c r="R1115" s="344"/>
      <c r="S1115" s="344"/>
      <c r="T1115" s="345"/>
      <c r="AT1115" s="342" t="s">
        <v>148</v>
      </c>
      <c r="AU1115" s="342" t="s">
        <v>81</v>
      </c>
      <c r="AV1115" s="339" t="s">
        <v>79</v>
      </c>
      <c r="AW1115" s="339" t="s">
        <v>34</v>
      </c>
      <c r="AX1115" s="339" t="s">
        <v>71</v>
      </c>
      <c r="AY1115" s="342" t="s">
        <v>138</v>
      </c>
    </row>
    <row r="1116" spans="2:51" s="317" customFormat="1" ht="13.5">
      <c r="B1116" s="316"/>
      <c r="D1116" s="318" t="s">
        <v>148</v>
      </c>
      <c r="E1116" s="319" t="s">
        <v>5</v>
      </c>
      <c r="F1116" s="320" t="s">
        <v>1313</v>
      </c>
      <c r="H1116" s="321">
        <v>1.585</v>
      </c>
      <c r="L1116" s="316"/>
      <c r="M1116" s="322"/>
      <c r="N1116" s="323"/>
      <c r="O1116" s="323"/>
      <c r="P1116" s="323"/>
      <c r="Q1116" s="323"/>
      <c r="R1116" s="323"/>
      <c r="S1116" s="323"/>
      <c r="T1116" s="324"/>
      <c r="AT1116" s="319" t="s">
        <v>148</v>
      </c>
      <c r="AU1116" s="319" t="s">
        <v>81</v>
      </c>
      <c r="AV1116" s="317" t="s">
        <v>81</v>
      </c>
      <c r="AW1116" s="317" t="s">
        <v>34</v>
      </c>
      <c r="AX1116" s="317" t="s">
        <v>71</v>
      </c>
      <c r="AY1116" s="319" t="s">
        <v>138</v>
      </c>
    </row>
    <row r="1117" spans="2:51" s="347" customFormat="1" ht="13.5">
      <c r="B1117" s="346"/>
      <c r="D1117" s="318" t="s">
        <v>148</v>
      </c>
      <c r="E1117" s="348" t="s">
        <v>5</v>
      </c>
      <c r="F1117" s="349" t="s">
        <v>180</v>
      </c>
      <c r="H1117" s="350">
        <v>1.585</v>
      </c>
      <c r="L1117" s="346"/>
      <c r="M1117" s="351"/>
      <c r="N1117" s="352"/>
      <c r="O1117" s="352"/>
      <c r="P1117" s="352"/>
      <c r="Q1117" s="352"/>
      <c r="R1117" s="352"/>
      <c r="S1117" s="352"/>
      <c r="T1117" s="353"/>
      <c r="AT1117" s="348" t="s">
        <v>148</v>
      </c>
      <c r="AU1117" s="348" t="s">
        <v>81</v>
      </c>
      <c r="AV1117" s="347" t="s">
        <v>139</v>
      </c>
      <c r="AW1117" s="347" t="s">
        <v>34</v>
      </c>
      <c r="AX1117" s="347" t="s">
        <v>71</v>
      </c>
      <c r="AY1117" s="348" t="s">
        <v>138</v>
      </c>
    </row>
    <row r="1118" spans="2:51" s="339" customFormat="1" ht="13.5">
      <c r="B1118" s="338"/>
      <c r="D1118" s="318" t="s">
        <v>148</v>
      </c>
      <c r="E1118" s="340" t="s">
        <v>5</v>
      </c>
      <c r="F1118" s="341" t="s">
        <v>181</v>
      </c>
      <c r="H1118" s="342" t="s">
        <v>5</v>
      </c>
      <c r="L1118" s="338"/>
      <c r="M1118" s="343"/>
      <c r="N1118" s="344"/>
      <c r="O1118" s="344"/>
      <c r="P1118" s="344"/>
      <c r="Q1118" s="344"/>
      <c r="R1118" s="344"/>
      <c r="S1118" s="344"/>
      <c r="T1118" s="345"/>
      <c r="AT1118" s="342" t="s">
        <v>148</v>
      </c>
      <c r="AU1118" s="342" t="s">
        <v>81</v>
      </c>
      <c r="AV1118" s="339" t="s">
        <v>79</v>
      </c>
      <c r="AW1118" s="339" t="s">
        <v>34</v>
      </c>
      <c r="AX1118" s="339" t="s">
        <v>71</v>
      </c>
      <c r="AY1118" s="342" t="s">
        <v>138</v>
      </c>
    </row>
    <row r="1119" spans="2:51" s="317" customFormat="1" ht="13.5">
      <c r="B1119" s="316"/>
      <c r="D1119" s="318" t="s">
        <v>148</v>
      </c>
      <c r="E1119" s="319" t="s">
        <v>5</v>
      </c>
      <c r="F1119" s="320" t="s">
        <v>182</v>
      </c>
      <c r="H1119" s="321">
        <v>36.4</v>
      </c>
      <c r="L1119" s="316"/>
      <c r="M1119" s="322"/>
      <c r="N1119" s="323"/>
      <c r="O1119" s="323"/>
      <c r="P1119" s="323"/>
      <c r="Q1119" s="323"/>
      <c r="R1119" s="323"/>
      <c r="S1119" s="323"/>
      <c r="T1119" s="324"/>
      <c r="AT1119" s="319" t="s">
        <v>148</v>
      </c>
      <c r="AU1119" s="319" t="s">
        <v>81</v>
      </c>
      <c r="AV1119" s="317" t="s">
        <v>81</v>
      </c>
      <c r="AW1119" s="317" t="s">
        <v>34</v>
      </c>
      <c r="AX1119" s="317" t="s">
        <v>71</v>
      </c>
      <c r="AY1119" s="319" t="s">
        <v>138</v>
      </c>
    </row>
    <row r="1120" spans="2:51" s="317" customFormat="1" ht="13.5">
      <c r="B1120" s="316"/>
      <c r="D1120" s="318" t="s">
        <v>148</v>
      </c>
      <c r="E1120" s="319" t="s">
        <v>5</v>
      </c>
      <c r="F1120" s="320" t="s">
        <v>1314</v>
      </c>
      <c r="H1120" s="321">
        <v>0.345</v>
      </c>
      <c r="L1120" s="316"/>
      <c r="M1120" s="322"/>
      <c r="N1120" s="323"/>
      <c r="O1120" s="323"/>
      <c r="P1120" s="323"/>
      <c r="Q1120" s="323"/>
      <c r="R1120" s="323"/>
      <c r="S1120" s="323"/>
      <c r="T1120" s="324"/>
      <c r="AT1120" s="319" t="s">
        <v>148</v>
      </c>
      <c r="AU1120" s="319" t="s">
        <v>81</v>
      </c>
      <c r="AV1120" s="317" t="s">
        <v>81</v>
      </c>
      <c r="AW1120" s="317" t="s">
        <v>34</v>
      </c>
      <c r="AX1120" s="317" t="s">
        <v>71</v>
      </c>
      <c r="AY1120" s="319" t="s">
        <v>138</v>
      </c>
    </row>
    <row r="1121" spans="2:51" s="317" customFormat="1" ht="13.5">
      <c r="B1121" s="316"/>
      <c r="D1121" s="318" t="s">
        <v>148</v>
      </c>
      <c r="E1121" s="319" t="s">
        <v>5</v>
      </c>
      <c r="F1121" s="320" t="s">
        <v>1315</v>
      </c>
      <c r="H1121" s="321">
        <v>0.334</v>
      </c>
      <c r="L1121" s="316"/>
      <c r="M1121" s="322"/>
      <c r="N1121" s="323"/>
      <c r="O1121" s="323"/>
      <c r="P1121" s="323"/>
      <c r="Q1121" s="323"/>
      <c r="R1121" s="323"/>
      <c r="S1121" s="323"/>
      <c r="T1121" s="324"/>
      <c r="AT1121" s="319" t="s">
        <v>148</v>
      </c>
      <c r="AU1121" s="319" t="s">
        <v>81</v>
      </c>
      <c r="AV1121" s="317" t="s">
        <v>81</v>
      </c>
      <c r="AW1121" s="317" t="s">
        <v>34</v>
      </c>
      <c r="AX1121" s="317" t="s">
        <v>71</v>
      </c>
      <c r="AY1121" s="319" t="s">
        <v>138</v>
      </c>
    </row>
    <row r="1122" spans="2:51" s="347" customFormat="1" ht="13.5">
      <c r="B1122" s="346"/>
      <c r="D1122" s="318" t="s">
        <v>148</v>
      </c>
      <c r="E1122" s="348" t="s">
        <v>5</v>
      </c>
      <c r="F1122" s="349" t="s">
        <v>180</v>
      </c>
      <c r="H1122" s="350">
        <v>37.079</v>
      </c>
      <c r="L1122" s="346"/>
      <c r="M1122" s="351"/>
      <c r="N1122" s="352"/>
      <c r="O1122" s="352"/>
      <c r="P1122" s="352"/>
      <c r="Q1122" s="352"/>
      <c r="R1122" s="352"/>
      <c r="S1122" s="352"/>
      <c r="T1122" s="353"/>
      <c r="AT1122" s="348" t="s">
        <v>148</v>
      </c>
      <c r="AU1122" s="348" t="s">
        <v>81</v>
      </c>
      <c r="AV1122" s="347" t="s">
        <v>139</v>
      </c>
      <c r="AW1122" s="347" t="s">
        <v>34</v>
      </c>
      <c r="AX1122" s="347" t="s">
        <v>71</v>
      </c>
      <c r="AY1122" s="348" t="s">
        <v>138</v>
      </c>
    </row>
    <row r="1123" spans="2:51" s="339" customFormat="1" ht="13.5">
      <c r="B1123" s="338"/>
      <c r="D1123" s="318" t="s">
        <v>148</v>
      </c>
      <c r="E1123" s="340" t="s">
        <v>5</v>
      </c>
      <c r="F1123" s="341" t="s">
        <v>183</v>
      </c>
      <c r="H1123" s="342" t="s">
        <v>5</v>
      </c>
      <c r="L1123" s="338"/>
      <c r="M1123" s="343"/>
      <c r="N1123" s="344"/>
      <c r="O1123" s="344"/>
      <c r="P1123" s="344"/>
      <c r="Q1123" s="344"/>
      <c r="R1123" s="344"/>
      <c r="S1123" s="344"/>
      <c r="T1123" s="345"/>
      <c r="AT1123" s="342" t="s">
        <v>148</v>
      </c>
      <c r="AU1123" s="342" t="s">
        <v>81</v>
      </c>
      <c r="AV1123" s="339" t="s">
        <v>79</v>
      </c>
      <c r="AW1123" s="339" t="s">
        <v>34</v>
      </c>
      <c r="AX1123" s="339" t="s">
        <v>71</v>
      </c>
      <c r="AY1123" s="342" t="s">
        <v>138</v>
      </c>
    </row>
    <row r="1124" spans="2:51" s="317" customFormat="1" ht="13.5">
      <c r="B1124" s="316"/>
      <c r="D1124" s="318" t="s">
        <v>148</v>
      </c>
      <c r="E1124" s="319" t="s">
        <v>5</v>
      </c>
      <c r="F1124" s="320" t="s">
        <v>1316</v>
      </c>
      <c r="H1124" s="321">
        <v>2.222</v>
      </c>
      <c r="L1124" s="316"/>
      <c r="M1124" s="322"/>
      <c r="N1124" s="323"/>
      <c r="O1124" s="323"/>
      <c r="P1124" s="323"/>
      <c r="Q1124" s="323"/>
      <c r="R1124" s="323"/>
      <c r="S1124" s="323"/>
      <c r="T1124" s="324"/>
      <c r="AT1124" s="319" t="s">
        <v>148</v>
      </c>
      <c r="AU1124" s="319" t="s">
        <v>81</v>
      </c>
      <c r="AV1124" s="317" t="s">
        <v>81</v>
      </c>
      <c r="AW1124" s="317" t="s">
        <v>34</v>
      </c>
      <c r="AX1124" s="317" t="s">
        <v>71</v>
      </c>
      <c r="AY1124" s="319" t="s">
        <v>138</v>
      </c>
    </row>
    <row r="1125" spans="2:51" s="317" customFormat="1" ht="13.5">
      <c r="B1125" s="316"/>
      <c r="D1125" s="318" t="s">
        <v>148</v>
      </c>
      <c r="E1125" s="319" t="s">
        <v>5</v>
      </c>
      <c r="F1125" s="320" t="s">
        <v>384</v>
      </c>
      <c r="H1125" s="321">
        <v>0.858</v>
      </c>
      <c r="L1125" s="316"/>
      <c r="M1125" s="322"/>
      <c r="N1125" s="323"/>
      <c r="O1125" s="323"/>
      <c r="P1125" s="323"/>
      <c r="Q1125" s="323"/>
      <c r="R1125" s="323"/>
      <c r="S1125" s="323"/>
      <c r="T1125" s="324"/>
      <c r="AT1125" s="319" t="s">
        <v>148</v>
      </c>
      <c r="AU1125" s="319" t="s">
        <v>81</v>
      </c>
      <c r="AV1125" s="317" t="s">
        <v>81</v>
      </c>
      <c r="AW1125" s="317" t="s">
        <v>34</v>
      </c>
      <c r="AX1125" s="317" t="s">
        <v>71</v>
      </c>
      <c r="AY1125" s="319" t="s">
        <v>138</v>
      </c>
    </row>
    <row r="1126" spans="2:51" s="347" customFormat="1" ht="13.5">
      <c r="B1126" s="346"/>
      <c r="D1126" s="318" t="s">
        <v>148</v>
      </c>
      <c r="E1126" s="348" t="s">
        <v>5</v>
      </c>
      <c r="F1126" s="349" t="s">
        <v>180</v>
      </c>
      <c r="H1126" s="350">
        <v>3.08</v>
      </c>
      <c r="L1126" s="346"/>
      <c r="M1126" s="351"/>
      <c r="N1126" s="352"/>
      <c r="O1126" s="352"/>
      <c r="P1126" s="352"/>
      <c r="Q1126" s="352"/>
      <c r="R1126" s="352"/>
      <c r="S1126" s="352"/>
      <c r="T1126" s="353"/>
      <c r="AT1126" s="348" t="s">
        <v>148</v>
      </c>
      <c r="AU1126" s="348" t="s">
        <v>81</v>
      </c>
      <c r="AV1126" s="347" t="s">
        <v>139</v>
      </c>
      <c r="AW1126" s="347" t="s">
        <v>34</v>
      </c>
      <c r="AX1126" s="347" t="s">
        <v>71</v>
      </c>
      <c r="AY1126" s="348" t="s">
        <v>138</v>
      </c>
    </row>
    <row r="1127" spans="2:51" s="339" customFormat="1" ht="13.5">
      <c r="B1127" s="338"/>
      <c r="D1127" s="318" t="s">
        <v>148</v>
      </c>
      <c r="E1127" s="340" t="s">
        <v>5</v>
      </c>
      <c r="F1127" s="341" t="s">
        <v>186</v>
      </c>
      <c r="H1127" s="342" t="s">
        <v>5</v>
      </c>
      <c r="L1127" s="338"/>
      <c r="M1127" s="343"/>
      <c r="N1127" s="344"/>
      <c r="O1127" s="344"/>
      <c r="P1127" s="344"/>
      <c r="Q1127" s="344"/>
      <c r="R1127" s="344"/>
      <c r="S1127" s="344"/>
      <c r="T1127" s="345"/>
      <c r="AT1127" s="342" t="s">
        <v>148</v>
      </c>
      <c r="AU1127" s="342" t="s">
        <v>81</v>
      </c>
      <c r="AV1127" s="339" t="s">
        <v>79</v>
      </c>
      <c r="AW1127" s="339" t="s">
        <v>34</v>
      </c>
      <c r="AX1127" s="339" t="s">
        <v>71</v>
      </c>
      <c r="AY1127" s="342" t="s">
        <v>138</v>
      </c>
    </row>
    <row r="1128" spans="2:51" s="317" customFormat="1" ht="13.5">
      <c r="B1128" s="316"/>
      <c r="D1128" s="318" t="s">
        <v>148</v>
      </c>
      <c r="E1128" s="319" t="s">
        <v>5</v>
      </c>
      <c r="F1128" s="320" t="s">
        <v>1317</v>
      </c>
      <c r="H1128" s="321">
        <v>1.879</v>
      </c>
      <c r="L1128" s="316"/>
      <c r="M1128" s="322"/>
      <c r="N1128" s="323"/>
      <c r="O1128" s="323"/>
      <c r="P1128" s="323"/>
      <c r="Q1128" s="323"/>
      <c r="R1128" s="323"/>
      <c r="S1128" s="323"/>
      <c r="T1128" s="324"/>
      <c r="AT1128" s="319" t="s">
        <v>148</v>
      </c>
      <c r="AU1128" s="319" t="s">
        <v>81</v>
      </c>
      <c r="AV1128" s="317" t="s">
        <v>81</v>
      </c>
      <c r="AW1128" s="317" t="s">
        <v>34</v>
      </c>
      <c r="AX1128" s="317" t="s">
        <v>71</v>
      </c>
      <c r="AY1128" s="319" t="s">
        <v>138</v>
      </c>
    </row>
    <row r="1129" spans="2:51" s="347" customFormat="1" ht="13.5">
      <c r="B1129" s="346"/>
      <c r="D1129" s="318" t="s">
        <v>148</v>
      </c>
      <c r="E1129" s="348" t="s">
        <v>5</v>
      </c>
      <c r="F1129" s="349" t="s">
        <v>180</v>
      </c>
      <c r="H1129" s="350">
        <v>1.879</v>
      </c>
      <c r="L1129" s="346"/>
      <c r="M1129" s="351"/>
      <c r="N1129" s="352"/>
      <c r="O1129" s="352"/>
      <c r="P1129" s="352"/>
      <c r="Q1129" s="352"/>
      <c r="R1129" s="352"/>
      <c r="S1129" s="352"/>
      <c r="T1129" s="353"/>
      <c r="AT1129" s="348" t="s">
        <v>148</v>
      </c>
      <c r="AU1129" s="348" t="s">
        <v>81</v>
      </c>
      <c r="AV1129" s="347" t="s">
        <v>139</v>
      </c>
      <c r="AW1129" s="347" t="s">
        <v>34</v>
      </c>
      <c r="AX1129" s="347" t="s">
        <v>71</v>
      </c>
      <c r="AY1129" s="348" t="s">
        <v>138</v>
      </c>
    </row>
    <row r="1130" spans="2:51" s="339" customFormat="1" ht="13.5">
      <c r="B1130" s="338"/>
      <c r="D1130" s="318" t="s">
        <v>148</v>
      </c>
      <c r="E1130" s="340" t="s">
        <v>5</v>
      </c>
      <c r="F1130" s="341" t="s">
        <v>162</v>
      </c>
      <c r="H1130" s="342" t="s">
        <v>5</v>
      </c>
      <c r="L1130" s="338"/>
      <c r="M1130" s="343"/>
      <c r="N1130" s="344"/>
      <c r="O1130" s="344"/>
      <c r="P1130" s="344"/>
      <c r="Q1130" s="344"/>
      <c r="R1130" s="344"/>
      <c r="S1130" s="344"/>
      <c r="T1130" s="345"/>
      <c r="AT1130" s="342" t="s">
        <v>148</v>
      </c>
      <c r="AU1130" s="342" t="s">
        <v>81</v>
      </c>
      <c r="AV1130" s="339" t="s">
        <v>79</v>
      </c>
      <c r="AW1130" s="339" t="s">
        <v>34</v>
      </c>
      <c r="AX1130" s="339" t="s">
        <v>71</v>
      </c>
      <c r="AY1130" s="342" t="s">
        <v>138</v>
      </c>
    </row>
    <row r="1131" spans="2:51" s="317" customFormat="1" ht="13.5">
      <c r="B1131" s="316"/>
      <c r="D1131" s="318" t="s">
        <v>148</v>
      </c>
      <c r="E1131" s="319" t="s">
        <v>5</v>
      </c>
      <c r="F1131" s="320" t="s">
        <v>188</v>
      </c>
      <c r="H1131" s="321">
        <v>73.83</v>
      </c>
      <c r="L1131" s="316"/>
      <c r="M1131" s="322"/>
      <c r="N1131" s="323"/>
      <c r="O1131" s="323"/>
      <c r="P1131" s="323"/>
      <c r="Q1131" s="323"/>
      <c r="R1131" s="323"/>
      <c r="S1131" s="323"/>
      <c r="T1131" s="324"/>
      <c r="AT1131" s="319" t="s">
        <v>148</v>
      </c>
      <c r="AU1131" s="319" t="s">
        <v>81</v>
      </c>
      <c r="AV1131" s="317" t="s">
        <v>81</v>
      </c>
      <c r="AW1131" s="317" t="s">
        <v>34</v>
      </c>
      <c r="AX1131" s="317" t="s">
        <v>71</v>
      </c>
      <c r="AY1131" s="319" t="s">
        <v>138</v>
      </c>
    </row>
    <row r="1132" spans="2:51" s="317" customFormat="1" ht="13.5">
      <c r="B1132" s="316"/>
      <c r="D1132" s="318" t="s">
        <v>148</v>
      </c>
      <c r="E1132" s="319" t="s">
        <v>5</v>
      </c>
      <c r="F1132" s="320" t="s">
        <v>392</v>
      </c>
      <c r="H1132" s="321">
        <v>0.546</v>
      </c>
      <c r="L1132" s="316"/>
      <c r="M1132" s="322"/>
      <c r="N1132" s="323"/>
      <c r="O1132" s="323"/>
      <c r="P1132" s="323"/>
      <c r="Q1132" s="323"/>
      <c r="R1132" s="323"/>
      <c r="S1132" s="323"/>
      <c r="T1132" s="324"/>
      <c r="AT1132" s="319" t="s">
        <v>148</v>
      </c>
      <c r="AU1132" s="319" t="s">
        <v>81</v>
      </c>
      <c r="AV1132" s="317" t="s">
        <v>81</v>
      </c>
      <c r="AW1132" s="317" t="s">
        <v>34</v>
      </c>
      <c r="AX1132" s="317" t="s">
        <v>71</v>
      </c>
      <c r="AY1132" s="319" t="s">
        <v>138</v>
      </c>
    </row>
    <row r="1133" spans="2:51" s="317" customFormat="1" ht="13.5">
      <c r="B1133" s="316"/>
      <c r="D1133" s="318" t="s">
        <v>148</v>
      </c>
      <c r="E1133" s="319" t="s">
        <v>5</v>
      </c>
      <c r="F1133" s="320" t="s">
        <v>393</v>
      </c>
      <c r="H1133" s="321">
        <v>0.441</v>
      </c>
      <c r="L1133" s="316"/>
      <c r="M1133" s="322"/>
      <c r="N1133" s="323"/>
      <c r="O1133" s="323"/>
      <c r="P1133" s="323"/>
      <c r="Q1133" s="323"/>
      <c r="R1133" s="323"/>
      <c r="S1133" s="323"/>
      <c r="T1133" s="324"/>
      <c r="AT1133" s="319" t="s">
        <v>148</v>
      </c>
      <c r="AU1133" s="319" t="s">
        <v>81</v>
      </c>
      <c r="AV1133" s="317" t="s">
        <v>81</v>
      </c>
      <c r="AW1133" s="317" t="s">
        <v>34</v>
      </c>
      <c r="AX1133" s="317" t="s">
        <v>71</v>
      </c>
      <c r="AY1133" s="319" t="s">
        <v>138</v>
      </c>
    </row>
    <row r="1134" spans="2:51" s="317" customFormat="1" ht="13.5">
      <c r="B1134" s="316"/>
      <c r="D1134" s="318" t="s">
        <v>148</v>
      </c>
      <c r="E1134" s="319" t="s">
        <v>5</v>
      </c>
      <c r="F1134" s="320" t="s">
        <v>393</v>
      </c>
      <c r="H1134" s="321">
        <v>0.441</v>
      </c>
      <c r="L1134" s="316"/>
      <c r="M1134" s="322"/>
      <c r="N1134" s="323"/>
      <c r="O1134" s="323"/>
      <c r="P1134" s="323"/>
      <c r="Q1134" s="323"/>
      <c r="R1134" s="323"/>
      <c r="S1134" s="323"/>
      <c r="T1134" s="324"/>
      <c r="AT1134" s="319" t="s">
        <v>148</v>
      </c>
      <c r="AU1134" s="319" t="s">
        <v>81</v>
      </c>
      <c r="AV1134" s="317" t="s">
        <v>81</v>
      </c>
      <c r="AW1134" s="317" t="s">
        <v>34</v>
      </c>
      <c r="AX1134" s="317" t="s">
        <v>71</v>
      </c>
      <c r="AY1134" s="319" t="s">
        <v>138</v>
      </c>
    </row>
    <row r="1135" spans="2:51" s="317" customFormat="1" ht="13.5">
      <c r="B1135" s="316"/>
      <c r="D1135" s="318" t="s">
        <v>148</v>
      </c>
      <c r="E1135" s="319" t="s">
        <v>5</v>
      </c>
      <c r="F1135" s="320" t="s">
        <v>394</v>
      </c>
      <c r="H1135" s="321">
        <v>0.38</v>
      </c>
      <c r="L1135" s="316"/>
      <c r="M1135" s="322"/>
      <c r="N1135" s="323"/>
      <c r="O1135" s="323"/>
      <c r="P1135" s="323"/>
      <c r="Q1135" s="323"/>
      <c r="R1135" s="323"/>
      <c r="S1135" s="323"/>
      <c r="T1135" s="324"/>
      <c r="AT1135" s="319" t="s">
        <v>148</v>
      </c>
      <c r="AU1135" s="319" t="s">
        <v>81</v>
      </c>
      <c r="AV1135" s="317" t="s">
        <v>81</v>
      </c>
      <c r="AW1135" s="317" t="s">
        <v>34</v>
      </c>
      <c r="AX1135" s="317" t="s">
        <v>71</v>
      </c>
      <c r="AY1135" s="319" t="s">
        <v>138</v>
      </c>
    </row>
    <row r="1136" spans="2:51" s="317" customFormat="1" ht="13.5">
      <c r="B1136" s="316"/>
      <c r="D1136" s="318" t="s">
        <v>148</v>
      </c>
      <c r="E1136" s="319" t="s">
        <v>5</v>
      </c>
      <c r="F1136" s="320" t="s">
        <v>395</v>
      </c>
      <c r="H1136" s="321">
        <v>0.428</v>
      </c>
      <c r="L1136" s="316"/>
      <c r="M1136" s="322"/>
      <c r="N1136" s="323"/>
      <c r="O1136" s="323"/>
      <c r="P1136" s="323"/>
      <c r="Q1136" s="323"/>
      <c r="R1136" s="323"/>
      <c r="S1136" s="323"/>
      <c r="T1136" s="324"/>
      <c r="AT1136" s="319" t="s">
        <v>148</v>
      </c>
      <c r="AU1136" s="319" t="s">
        <v>81</v>
      </c>
      <c r="AV1136" s="317" t="s">
        <v>81</v>
      </c>
      <c r="AW1136" s="317" t="s">
        <v>34</v>
      </c>
      <c r="AX1136" s="317" t="s">
        <v>71</v>
      </c>
      <c r="AY1136" s="319" t="s">
        <v>138</v>
      </c>
    </row>
    <row r="1137" spans="2:51" s="347" customFormat="1" ht="13.5">
      <c r="B1137" s="346"/>
      <c r="D1137" s="318" t="s">
        <v>148</v>
      </c>
      <c r="E1137" s="348" t="s">
        <v>5</v>
      </c>
      <c r="F1137" s="349" t="s">
        <v>180</v>
      </c>
      <c r="H1137" s="350">
        <v>76.066</v>
      </c>
      <c r="L1137" s="346"/>
      <c r="M1137" s="351"/>
      <c r="N1137" s="352"/>
      <c r="O1137" s="352"/>
      <c r="P1137" s="352"/>
      <c r="Q1137" s="352"/>
      <c r="R1137" s="352"/>
      <c r="S1137" s="352"/>
      <c r="T1137" s="353"/>
      <c r="AT1137" s="348" t="s">
        <v>148</v>
      </c>
      <c r="AU1137" s="348" t="s">
        <v>81</v>
      </c>
      <c r="AV1137" s="347" t="s">
        <v>139</v>
      </c>
      <c r="AW1137" s="347" t="s">
        <v>34</v>
      </c>
      <c r="AX1137" s="347" t="s">
        <v>71</v>
      </c>
      <c r="AY1137" s="348" t="s">
        <v>138</v>
      </c>
    </row>
    <row r="1138" spans="2:51" s="326" customFormat="1" ht="13.5">
      <c r="B1138" s="325"/>
      <c r="D1138" s="327" t="s">
        <v>148</v>
      </c>
      <c r="E1138" s="328" t="s">
        <v>5</v>
      </c>
      <c r="F1138" s="329" t="s">
        <v>151</v>
      </c>
      <c r="H1138" s="330">
        <v>119.689</v>
      </c>
      <c r="L1138" s="325"/>
      <c r="M1138" s="331"/>
      <c r="N1138" s="332"/>
      <c r="O1138" s="332"/>
      <c r="P1138" s="332"/>
      <c r="Q1138" s="332"/>
      <c r="R1138" s="332"/>
      <c r="S1138" s="332"/>
      <c r="T1138" s="333"/>
      <c r="AT1138" s="334" t="s">
        <v>148</v>
      </c>
      <c r="AU1138" s="334" t="s">
        <v>81</v>
      </c>
      <c r="AV1138" s="326" t="s">
        <v>146</v>
      </c>
      <c r="AW1138" s="326" t="s">
        <v>34</v>
      </c>
      <c r="AX1138" s="326" t="s">
        <v>79</v>
      </c>
      <c r="AY1138" s="334" t="s">
        <v>138</v>
      </c>
    </row>
    <row r="1139" spans="2:65" s="223" customFormat="1" ht="22.5" customHeight="1">
      <c r="B1139" s="224"/>
      <c r="C1139" s="305" t="s">
        <v>1318</v>
      </c>
      <c r="D1139" s="305" t="s">
        <v>141</v>
      </c>
      <c r="E1139" s="306" t="s">
        <v>1319</v>
      </c>
      <c r="F1139" s="307" t="s">
        <v>1320</v>
      </c>
      <c r="G1139" s="308" t="s">
        <v>144</v>
      </c>
      <c r="H1139" s="309">
        <v>368.172</v>
      </c>
      <c r="I1139" s="367">
        <v>0</v>
      </c>
      <c r="J1139" s="310">
        <f>ROUND(I1139*H1139,2)</f>
        <v>0</v>
      </c>
      <c r="K1139" s="307" t="s">
        <v>145</v>
      </c>
      <c r="L1139" s="224"/>
      <c r="M1139" s="311" t="s">
        <v>5</v>
      </c>
      <c r="N1139" s="312" t="s">
        <v>42</v>
      </c>
      <c r="O1139" s="225"/>
      <c r="P1139" s="313">
        <f>O1139*H1139</f>
        <v>0</v>
      </c>
      <c r="Q1139" s="313">
        <v>0.00019424</v>
      </c>
      <c r="R1139" s="313">
        <f>Q1139*H1139</f>
        <v>0.07151372928000001</v>
      </c>
      <c r="S1139" s="313">
        <v>0</v>
      </c>
      <c r="T1139" s="314">
        <f>S1139*H1139</f>
        <v>0</v>
      </c>
      <c r="AR1139" s="213" t="s">
        <v>372</v>
      </c>
      <c r="AT1139" s="213" t="s">
        <v>141</v>
      </c>
      <c r="AU1139" s="213" t="s">
        <v>81</v>
      </c>
      <c r="AY1139" s="213" t="s">
        <v>138</v>
      </c>
      <c r="BE1139" s="315">
        <f>IF(N1139="základní",J1139,0)</f>
        <v>0</v>
      </c>
      <c r="BF1139" s="315">
        <f>IF(N1139="snížená",J1139,0)</f>
        <v>0</v>
      </c>
      <c r="BG1139" s="315">
        <f>IF(N1139="zákl. přenesená",J1139,0)</f>
        <v>0</v>
      </c>
      <c r="BH1139" s="315">
        <f>IF(N1139="sníž. přenesená",J1139,0)</f>
        <v>0</v>
      </c>
      <c r="BI1139" s="315">
        <f>IF(N1139="nulová",J1139,0)</f>
        <v>0</v>
      </c>
      <c r="BJ1139" s="213" t="s">
        <v>79</v>
      </c>
      <c r="BK1139" s="315">
        <f>ROUND(I1139*H1139,2)</f>
        <v>0</v>
      </c>
      <c r="BL1139" s="213" t="s">
        <v>372</v>
      </c>
      <c r="BM1139" s="213" t="s">
        <v>1321</v>
      </c>
    </row>
    <row r="1140" spans="2:51" s="317" customFormat="1" ht="13.5">
      <c r="B1140" s="316"/>
      <c r="D1140" s="318" t="s">
        <v>148</v>
      </c>
      <c r="E1140" s="319" t="s">
        <v>5</v>
      </c>
      <c r="F1140" s="320" t="s">
        <v>1322</v>
      </c>
      <c r="H1140" s="321">
        <v>368.172</v>
      </c>
      <c r="L1140" s="316"/>
      <c r="M1140" s="322"/>
      <c r="N1140" s="323"/>
      <c r="O1140" s="323"/>
      <c r="P1140" s="323"/>
      <c r="Q1140" s="323"/>
      <c r="R1140" s="323"/>
      <c r="S1140" s="323"/>
      <c r="T1140" s="324"/>
      <c r="AT1140" s="319" t="s">
        <v>148</v>
      </c>
      <c r="AU1140" s="319" t="s">
        <v>81</v>
      </c>
      <c r="AV1140" s="317" t="s">
        <v>81</v>
      </c>
      <c r="AW1140" s="317" t="s">
        <v>34</v>
      </c>
      <c r="AX1140" s="317" t="s">
        <v>71</v>
      </c>
      <c r="AY1140" s="319" t="s">
        <v>138</v>
      </c>
    </row>
    <row r="1141" spans="2:51" s="326" customFormat="1" ht="13.5">
      <c r="B1141" s="325"/>
      <c r="D1141" s="327" t="s">
        <v>148</v>
      </c>
      <c r="E1141" s="328" t="s">
        <v>5</v>
      </c>
      <c r="F1141" s="329" t="s">
        <v>151</v>
      </c>
      <c r="H1141" s="330">
        <v>368.172</v>
      </c>
      <c r="L1141" s="325"/>
      <c r="M1141" s="331"/>
      <c r="N1141" s="332"/>
      <c r="O1141" s="332"/>
      <c r="P1141" s="332"/>
      <c r="Q1141" s="332"/>
      <c r="R1141" s="332"/>
      <c r="S1141" s="332"/>
      <c r="T1141" s="333"/>
      <c r="AT1141" s="334" t="s">
        <v>148</v>
      </c>
      <c r="AU1141" s="334" t="s">
        <v>81</v>
      </c>
      <c r="AV1141" s="326" t="s">
        <v>146</v>
      </c>
      <c r="AW1141" s="326" t="s">
        <v>34</v>
      </c>
      <c r="AX1141" s="326" t="s">
        <v>79</v>
      </c>
      <c r="AY1141" s="334" t="s">
        <v>138</v>
      </c>
    </row>
    <row r="1142" spans="2:65" s="223" customFormat="1" ht="31.5" customHeight="1">
      <c r="B1142" s="224"/>
      <c r="C1142" s="305" t="s">
        <v>1323</v>
      </c>
      <c r="D1142" s="305" t="s">
        <v>141</v>
      </c>
      <c r="E1142" s="306" t="s">
        <v>1324</v>
      </c>
      <c r="F1142" s="307" t="s">
        <v>1325</v>
      </c>
      <c r="G1142" s="308" t="s">
        <v>338</v>
      </c>
      <c r="H1142" s="309">
        <v>291.24</v>
      </c>
      <c r="I1142" s="367">
        <v>0</v>
      </c>
      <c r="J1142" s="310">
        <f>ROUND(I1142*H1142,2)</f>
        <v>0</v>
      </c>
      <c r="K1142" s="307" t="s">
        <v>5</v>
      </c>
      <c r="L1142" s="224"/>
      <c r="M1142" s="311" t="s">
        <v>5</v>
      </c>
      <c r="N1142" s="312" t="s">
        <v>42</v>
      </c>
      <c r="O1142" s="225"/>
      <c r="P1142" s="313">
        <f>O1142*H1142</f>
        <v>0</v>
      </c>
      <c r="Q1142" s="313">
        <v>0.0006</v>
      </c>
      <c r="R1142" s="313">
        <f>Q1142*H1142</f>
        <v>0.17474399999999998</v>
      </c>
      <c r="S1142" s="313">
        <v>0</v>
      </c>
      <c r="T1142" s="314">
        <f>S1142*H1142</f>
        <v>0</v>
      </c>
      <c r="AR1142" s="213" t="s">
        <v>372</v>
      </c>
      <c r="AT1142" s="213" t="s">
        <v>141</v>
      </c>
      <c r="AU1142" s="213" t="s">
        <v>81</v>
      </c>
      <c r="AY1142" s="213" t="s">
        <v>138</v>
      </c>
      <c r="BE1142" s="315">
        <f>IF(N1142="základní",J1142,0)</f>
        <v>0</v>
      </c>
      <c r="BF1142" s="315">
        <f>IF(N1142="snížená",J1142,0)</f>
        <v>0</v>
      </c>
      <c r="BG1142" s="315">
        <f>IF(N1142="zákl. přenesená",J1142,0)</f>
        <v>0</v>
      </c>
      <c r="BH1142" s="315">
        <f>IF(N1142="sníž. přenesená",J1142,0)</f>
        <v>0</v>
      </c>
      <c r="BI1142" s="315">
        <f>IF(N1142="nulová",J1142,0)</f>
        <v>0</v>
      </c>
      <c r="BJ1142" s="213" t="s">
        <v>79</v>
      </c>
      <c r="BK1142" s="315">
        <f>ROUND(I1142*H1142,2)</f>
        <v>0</v>
      </c>
      <c r="BL1142" s="213" t="s">
        <v>372</v>
      </c>
      <c r="BM1142" s="213" t="s">
        <v>1326</v>
      </c>
    </row>
    <row r="1143" spans="2:51" s="339" customFormat="1" ht="13.5">
      <c r="B1143" s="338"/>
      <c r="D1143" s="318" t="s">
        <v>148</v>
      </c>
      <c r="E1143" s="340" t="s">
        <v>5</v>
      </c>
      <c r="F1143" s="341" t="s">
        <v>1327</v>
      </c>
      <c r="H1143" s="342" t="s">
        <v>5</v>
      </c>
      <c r="L1143" s="338"/>
      <c r="M1143" s="343"/>
      <c r="N1143" s="344"/>
      <c r="O1143" s="344"/>
      <c r="P1143" s="344"/>
      <c r="Q1143" s="344"/>
      <c r="R1143" s="344"/>
      <c r="S1143" s="344"/>
      <c r="T1143" s="345"/>
      <c r="AT1143" s="342" t="s">
        <v>148</v>
      </c>
      <c r="AU1143" s="342" t="s">
        <v>81</v>
      </c>
      <c r="AV1143" s="339" t="s">
        <v>79</v>
      </c>
      <c r="AW1143" s="339" t="s">
        <v>34</v>
      </c>
      <c r="AX1143" s="339" t="s">
        <v>71</v>
      </c>
      <c r="AY1143" s="342" t="s">
        <v>138</v>
      </c>
    </row>
    <row r="1144" spans="2:51" s="317" customFormat="1" ht="13.5">
      <c r="B1144" s="316"/>
      <c r="D1144" s="318" t="s">
        <v>148</v>
      </c>
      <c r="E1144" s="319" t="s">
        <v>5</v>
      </c>
      <c r="F1144" s="320" t="s">
        <v>1328</v>
      </c>
      <c r="H1144" s="321">
        <v>46.1</v>
      </c>
      <c r="L1144" s="316"/>
      <c r="M1144" s="322"/>
      <c r="N1144" s="323"/>
      <c r="O1144" s="323"/>
      <c r="P1144" s="323"/>
      <c r="Q1144" s="323"/>
      <c r="R1144" s="323"/>
      <c r="S1144" s="323"/>
      <c r="T1144" s="324"/>
      <c r="AT1144" s="319" t="s">
        <v>148</v>
      </c>
      <c r="AU1144" s="319" t="s">
        <v>81</v>
      </c>
      <c r="AV1144" s="317" t="s">
        <v>81</v>
      </c>
      <c r="AW1144" s="317" t="s">
        <v>34</v>
      </c>
      <c r="AX1144" s="317" t="s">
        <v>71</v>
      </c>
      <c r="AY1144" s="319" t="s">
        <v>138</v>
      </c>
    </row>
    <row r="1145" spans="2:51" s="347" customFormat="1" ht="13.5">
      <c r="B1145" s="346"/>
      <c r="D1145" s="318" t="s">
        <v>148</v>
      </c>
      <c r="E1145" s="348" t="s">
        <v>5</v>
      </c>
      <c r="F1145" s="349" t="s">
        <v>180</v>
      </c>
      <c r="H1145" s="350">
        <v>46.1</v>
      </c>
      <c r="L1145" s="346"/>
      <c r="M1145" s="351"/>
      <c r="N1145" s="352"/>
      <c r="O1145" s="352"/>
      <c r="P1145" s="352"/>
      <c r="Q1145" s="352"/>
      <c r="R1145" s="352"/>
      <c r="S1145" s="352"/>
      <c r="T1145" s="353"/>
      <c r="AT1145" s="348" t="s">
        <v>148</v>
      </c>
      <c r="AU1145" s="348" t="s">
        <v>81</v>
      </c>
      <c r="AV1145" s="347" t="s">
        <v>139</v>
      </c>
      <c r="AW1145" s="347" t="s">
        <v>34</v>
      </c>
      <c r="AX1145" s="347" t="s">
        <v>71</v>
      </c>
      <c r="AY1145" s="348" t="s">
        <v>138</v>
      </c>
    </row>
    <row r="1146" spans="2:51" s="339" customFormat="1" ht="13.5">
      <c r="B1146" s="338"/>
      <c r="D1146" s="318" t="s">
        <v>148</v>
      </c>
      <c r="E1146" s="340" t="s">
        <v>5</v>
      </c>
      <c r="F1146" s="341" t="s">
        <v>1329</v>
      </c>
      <c r="H1146" s="342" t="s">
        <v>5</v>
      </c>
      <c r="L1146" s="338"/>
      <c r="M1146" s="343"/>
      <c r="N1146" s="344"/>
      <c r="O1146" s="344"/>
      <c r="P1146" s="344"/>
      <c r="Q1146" s="344"/>
      <c r="R1146" s="344"/>
      <c r="S1146" s="344"/>
      <c r="T1146" s="345"/>
      <c r="AT1146" s="342" t="s">
        <v>148</v>
      </c>
      <c r="AU1146" s="342" t="s">
        <v>81</v>
      </c>
      <c r="AV1146" s="339" t="s">
        <v>79</v>
      </c>
      <c r="AW1146" s="339" t="s">
        <v>34</v>
      </c>
      <c r="AX1146" s="339" t="s">
        <v>71</v>
      </c>
      <c r="AY1146" s="342" t="s">
        <v>138</v>
      </c>
    </row>
    <row r="1147" spans="2:51" s="317" customFormat="1" ht="13.5">
      <c r="B1147" s="316"/>
      <c r="D1147" s="318" t="s">
        <v>148</v>
      </c>
      <c r="E1147" s="319" t="s">
        <v>5</v>
      </c>
      <c r="F1147" s="320" t="s">
        <v>1330</v>
      </c>
      <c r="H1147" s="321">
        <v>245.14</v>
      </c>
      <c r="L1147" s="316"/>
      <c r="M1147" s="322"/>
      <c r="N1147" s="323"/>
      <c r="O1147" s="323"/>
      <c r="P1147" s="323"/>
      <c r="Q1147" s="323"/>
      <c r="R1147" s="323"/>
      <c r="S1147" s="323"/>
      <c r="T1147" s="324"/>
      <c r="AT1147" s="319" t="s">
        <v>148</v>
      </c>
      <c r="AU1147" s="319" t="s">
        <v>81</v>
      </c>
      <c r="AV1147" s="317" t="s">
        <v>81</v>
      </c>
      <c r="AW1147" s="317" t="s">
        <v>34</v>
      </c>
      <c r="AX1147" s="317" t="s">
        <v>71</v>
      </c>
      <c r="AY1147" s="319" t="s">
        <v>138</v>
      </c>
    </row>
    <row r="1148" spans="2:51" s="347" customFormat="1" ht="13.5">
      <c r="B1148" s="346"/>
      <c r="D1148" s="318" t="s">
        <v>148</v>
      </c>
      <c r="E1148" s="348" t="s">
        <v>5</v>
      </c>
      <c r="F1148" s="349" t="s">
        <v>180</v>
      </c>
      <c r="H1148" s="350">
        <v>245.14</v>
      </c>
      <c r="L1148" s="346"/>
      <c r="M1148" s="351"/>
      <c r="N1148" s="352"/>
      <c r="O1148" s="352"/>
      <c r="P1148" s="352"/>
      <c r="Q1148" s="352"/>
      <c r="R1148" s="352"/>
      <c r="S1148" s="352"/>
      <c r="T1148" s="353"/>
      <c r="AT1148" s="348" t="s">
        <v>148</v>
      </c>
      <c r="AU1148" s="348" t="s">
        <v>81</v>
      </c>
      <c r="AV1148" s="347" t="s">
        <v>139</v>
      </c>
      <c r="AW1148" s="347" t="s">
        <v>34</v>
      </c>
      <c r="AX1148" s="347" t="s">
        <v>71</v>
      </c>
      <c r="AY1148" s="348" t="s">
        <v>138</v>
      </c>
    </row>
    <row r="1149" spans="2:51" s="326" customFormat="1" ht="13.5">
      <c r="B1149" s="325"/>
      <c r="D1149" s="327" t="s">
        <v>148</v>
      </c>
      <c r="E1149" s="328" t="s">
        <v>5</v>
      </c>
      <c r="F1149" s="329" t="s">
        <v>151</v>
      </c>
      <c r="H1149" s="330">
        <v>291.24</v>
      </c>
      <c r="L1149" s="325"/>
      <c r="M1149" s="331"/>
      <c r="N1149" s="332"/>
      <c r="O1149" s="332"/>
      <c r="P1149" s="332"/>
      <c r="Q1149" s="332"/>
      <c r="R1149" s="332"/>
      <c r="S1149" s="332"/>
      <c r="T1149" s="333"/>
      <c r="AT1149" s="334" t="s">
        <v>148</v>
      </c>
      <c r="AU1149" s="334" t="s">
        <v>81</v>
      </c>
      <c r="AV1149" s="326" t="s">
        <v>146</v>
      </c>
      <c r="AW1149" s="326" t="s">
        <v>34</v>
      </c>
      <c r="AX1149" s="326" t="s">
        <v>79</v>
      </c>
      <c r="AY1149" s="334" t="s">
        <v>138</v>
      </c>
    </row>
    <row r="1150" spans="2:65" s="223" customFormat="1" ht="22.5" customHeight="1">
      <c r="B1150" s="224"/>
      <c r="C1150" s="354" t="s">
        <v>1331</v>
      </c>
      <c r="D1150" s="354" t="s">
        <v>373</v>
      </c>
      <c r="E1150" s="355" t="s">
        <v>1227</v>
      </c>
      <c r="F1150" s="356" t="s">
        <v>1228</v>
      </c>
      <c r="G1150" s="357" t="s">
        <v>399</v>
      </c>
      <c r="H1150" s="358">
        <v>2.033</v>
      </c>
      <c r="I1150" s="368">
        <v>0</v>
      </c>
      <c r="J1150" s="359">
        <f>ROUND(I1150*H1150,2)</f>
        <v>0</v>
      </c>
      <c r="K1150" s="356" t="s">
        <v>5</v>
      </c>
      <c r="L1150" s="360"/>
      <c r="M1150" s="361" t="s">
        <v>5</v>
      </c>
      <c r="N1150" s="362" t="s">
        <v>42</v>
      </c>
      <c r="O1150" s="225"/>
      <c r="P1150" s="313">
        <f>O1150*H1150</f>
        <v>0</v>
      </c>
      <c r="Q1150" s="313">
        <v>0.55</v>
      </c>
      <c r="R1150" s="313">
        <f>Q1150*H1150</f>
        <v>1.11815</v>
      </c>
      <c r="S1150" s="313">
        <v>0</v>
      </c>
      <c r="T1150" s="314">
        <f>S1150*H1150</f>
        <v>0</v>
      </c>
      <c r="AR1150" s="213" t="s">
        <v>473</v>
      </c>
      <c r="AT1150" s="213" t="s">
        <v>373</v>
      </c>
      <c r="AU1150" s="213" t="s">
        <v>81</v>
      </c>
      <c r="AY1150" s="213" t="s">
        <v>138</v>
      </c>
      <c r="BE1150" s="315">
        <f>IF(N1150="základní",J1150,0)</f>
        <v>0</v>
      </c>
      <c r="BF1150" s="315">
        <f>IF(N1150="snížená",J1150,0)</f>
        <v>0</v>
      </c>
      <c r="BG1150" s="315">
        <f>IF(N1150="zákl. přenesená",J1150,0)</f>
        <v>0</v>
      </c>
      <c r="BH1150" s="315">
        <f>IF(N1150="sníž. přenesená",J1150,0)</f>
        <v>0</v>
      </c>
      <c r="BI1150" s="315">
        <f>IF(N1150="nulová",J1150,0)</f>
        <v>0</v>
      </c>
      <c r="BJ1150" s="213" t="s">
        <v>79</v>
      </c>
      <c r="BK1150" s="315">
        <f>ROUND(I1150*H1150,2)</f>
        <v>0</v>
      </c>
      <c r="BL1150" s="213" t="s">
        <v>372</v>
      </c>
      <c r="BM1150" s="213" t="s">
        <v>1332</v>
      </c>
    </row>
    <row r="1151" spans="2:51" s="339" customFormat="1" ht="13.5">
      <c r="B1151" s="338"/>
      <c r="D1151" s="318" t="s">
        <v>148</v>
      </c>
      <c r="E1151" s="340" t="s">
        <v>5</v>
      </c>
      <c r="F1151" s="341" t="s">
        <v>1327</v>
      </c>
      <c r="H1151" s="342" t="s">
        <v>5</v>
      </c>
      <c r="L1151" s="338"/>
      <c r="M1151" s="343"/>
      <c r="N1151" s="344"/>
      <c r="O1151" s="344"/>
      <c r="P1151" s="344"/>
      <c r="Q1151" s="344"/>
      <c r="R1151" s="344"/>
      <c r="S1151" s="344"/>
      <c r="T1151" s="345"/>
      <c r="AT1151" s="342" t="s">
        <v>148</v>
      </c>
      <c r="AU1151" s="342" t="s">
        <v>81</v>
      </c>
      <c r="AV1151" s="339" t="s">
        <v>79</v>
      </c>
      <c r="AW1151" s="339" t="s">
        <v>34</v>
      </c>
      <c r="AX1151" s="339" t="s">
        <v>71</v>
      </c>
      <c r="AY1151" s="342" t="s">
        <v>138</v>
      </c>
    </row>
    <row r="1152" spans="2:51" s="339" customFormat="1" ht="13.5">
      <c r="B1152" s="338"/>
      <c r="D1152" s="318" t="s">
        <v>148</v>
      </c>
      <c r="E1152" s="340" t="s">
        <v>5</v>
      </c>
      <c r="F1152" s="341" t="s">
        <v>1166</v>
      </c>
      <c r="H1152" s="342" t="s">
        <v>5</v>
      </c>
      <c r="L1152" s="338"/>
      <c r="M1152" s="343"/>
      <c r="N1152" s="344"/>
      <c r="O1152" s="344"/>
      <c r="P1152" s="344"/>
      <c r="Q1152" s="344"/>
      <c r="R1152" s="344"/>
      <c r="S1152" s="344"/>
      <c r="T1152" s="345"/>
      <c r="AT1152" s="342" t="s">
        <v>148</v>
      </c>
      <c r="AU1152" s="342" t="s">
        <v>81</v>
      </c>
      <c r="AV1152" s="339" t="s">
        <v>79</v>
      </c>
      <c r="AW1152" s="339" t="s">
        <v>34</v>
      </c>
      <c r="AX1152" s="339" t="s">
        <v>71</v>
      </c>
      <c r="AY1152" s="342" t="s">
        <v>138</v>
      </c>
    </row>
    <row r="1153" spans="2:51" s="317" customFormat="1" ht="13.5">
      <c r="B1153" s="316"/>
      <c r="D1153" s="318" t="s">
        <v>148</v>
      </c>
      <c r="E1153" s="319" t="s">
        <v>5</v>
      </c>
      <c r="F1153" s="320" t="s">
        <v>1333</v>
      </c>
      <c r="H1153" s="321">
        <v>0.255</v>
      </c>
      <c r="L1153" s="316"/>
      <c r="M1153" s="322"/>
      <c r="N1153" s="323"/>
      <c r="O1153" s="323"/>
      <c r="P1153" s="323"/>
      <c r="Q1153" s="323"/>
      <c r="R1153" s="323"/>
      <c r="S1153" s="323"/>
      <c r="T1153" s="324"/>
      <c r="AT1153" s="319" t="s">
        <v>148</v>
      </c>
      <c r="AU1153" s="319" t="s">
        <v>81</v>
      </c>
      <c r="AV1153" s="317" t="s">
        <v>81</v>
      </c>
      <c r="AW1153" s="317" t="s">
        <v>34</v>
      </c>
      <c r="AX1153" s="317" t="s">
        <v>71</v>
      </c>
      <c r="AY1153" s="319" t="s">
        <v>138</v>
      </c>
    </row>
    <row r="1154" spans="2:51" s="339" customFormat="1" ht="13.5">
      <c r="B1154" s="338"/>
      <c r="D1154" s="318" t="s">
        <v>148</v>
      </c>
      <c r="E1154" s="340" t="s">
        <v>5</v>
      </c>
      <c r="F1154" s="341" t="s">
        <v>1168</v>
      </c>
      <c r="H1154" s="342" t="s">
        <v>5</v>
      </c>
      <c r="L1154" s="338"/>
      <c r="M1154" s="343"/>
      <c r="N1154" s="344"/>
      <c r="O1154" s="344"/>
      <c r="P1154" s="344"/>
      <c r="Q1154" s="344"/>
      <c r="R1154" s="344"/>
      <c r="S1154" s="344"/>
      <c r="T1154" s="345"/>
      <c r="AT1154" s="342" t="s">
        <v>148</v>
      </c>
      <c r="AU1154" s="342" t="s">
        <v>81</v>
      </c>
      <c r="AV1154" s="339" t="s">
        <v>79</v>
      </c>
      <c r="AW1154" s="339" t="s">
        <v>34</v>
      </c>
      <c r="AX1154" s="339" t="s">
        <v>71</v>
      </c>
      <c r="AY1154" s="342" t="s">
        <v>138</v>
      </c>
    </row>
    <row r="1155" spans="2:51" s="317" customFormat="1" ht="13.5">
      <c r="B1155" s="316"/>
      <c r="D1155" s="318" t="s">
        <v>148</v>
      </c>
      <c r="E1155" s="319" t="s">
        <v>5</v>
      </c>
      <c r="F1155" s="320" t="s">
        <v>1334</v>
      </c>
      <c r="H1155" s="321">
        <v>0.279</v>
      </c>
      <c r="L1155" s="316"/>
      <c r="M1155" s="322"/>
      <c r="N1155" s="323"/>
      <c r="O1155" s="323"/>
      <c r="P1155" s="323"/>
      <c r="Q1155" s="323"/>
      <c r="R1155" s="323"/>
      <c r="S1155" s="323"/>
      <c r="T1155" s="324"/>
      <c r="AT1155" s="319" t="s">
        <v>148</v>
      </c>
      <c r="AU1155" s="319" t="s">
        <v>81</v>
      </c>
      <c r="AV1155" s="317" t="s">
        <v>81</v>
      </c>
      <c r="AW1155" s="317" t="s">
        <v>34</v>
      </c>
      <c r="AX1155" s="317" t="s">
        <v>71</v>
      </c>
      <c r="AY1155" s="319" t="s">
        <v>138</v>
      </c>
    </row>
    <row r="1156" spans="2:51" s="347" customFormat="1" ht="13.5">
      <c r="B1156" s="346"/>
      <c r="D1156" s="318" t="s">
        <v>148</v>
      </c>
      <c r="E1156" s="348" t="s">
        <v>5</v>
      </c>
      <c r="F1156" s="349" t="s">
        <v>180</v>
      </c>
      <c r="H1156" s="350">
        <v>0.534</v>
      </c>
      <c r="L1156" s="346"/>
      <c r="M1156" s="351"/>
      <c r="N1156" s="352"/>
      <c r="O1156" s="352"/>
      <c r="P1156" s="352"/>
      <c r="Q1156" s="352"/>
      <c r="R1156" s="352"/>
      <c r="S1156" s="352"/>
      <c r="T1156" s="353"/>
      <c r="AT1156" s="348" t="s">
        <v>148</v>
      </c>
      <c r="AU1156" s="348" t="s">
        <v>81</v>
      </c>
      <c r="AV1156" s="347" t="s">
        <v>139</v>
      </c>
      <c r="AW1156" s="347" t="s">
        <v>34</v>
      </c>
      <c r="AX1156" s="347" t="s">
        <v>71</v>
      </c>
      <c r="AY1156" s="348" t="s">
        <v>138</v>
      </c>
    </row>
    <row r="1157" spans="2:51" s="339" customFormat="1" ht="13.5">
      <c r="B1157" s="338"/>
      <c r="D1157" s="318" t="s">
        <v>148</v>
      </c>
      <c r="E1157" s="340" t="s">
        <v>5</v>
      </c>
      <c r="F1157" s="341" t="s">
        <v>1329</v>
      </c>
      <c r="H1157" s="342" t="s">
        <v>5</v>
      </c>
      <c r="L1157" s="338"/>
      <c r="M1157" s="343"/>
      <c r="N1157" s="344"/>
      <c r="O1157" s="344"/>
      <c r="P1157" s="344"/>
      <c r="Q1157" s="344"/>
      <c r="R1157" s="344"/>
      <c r="S1157" s="344"/>
      <c r="T1157" s="345"/>
      <c r="AT1157" s="342" t="s">
        <v>148</v>
      </c>
      <c r="AU1157" s="342" t="s">
        <v>81</v>
      </c>
      <c r="AV1157" s="339" t="s">
        <v>79</v>
      </c>
      <c r="AW1157" s="339" t="s">
        <v>34</v>
      </c>
      <c r="AX1157" s="339" t="s">
        <v>71</v>
      </c>
      <c r="AY1157" s="342" t="s">
        <v>138</v>
      </c>
    </row>
    <row r="1158" spans="2:51" s="339" customFormat="1" ht="13.5">
      <c r="B1158" s="338"/>
      <c r="D1158" s="318" t="s">
        <v>148</v>
      </c>
      <c r="E1158" s="340" t="s">
        <v>5</v>
      </c>
      <c r="F1158" s="341" t="s">
        <v>1170</v>
      </c>
      <c r="H1158" s="342" t="s">
        <v>5</v>
      </c>
      <c r="L1158" s="338"/>
      <c r="M1158" s="343"/>
      <c r="N1158" s="344"/>
      <c r="O1158" s="344"/>
      <c r="P1158" s="344"/>
      <c r="Q1158" s="344"/>
      <c r="R1158" s="344"/>
      <c r="S1158" s="344"/>
      <c r="T1158" s="345"/>
      <c r="AT1158" s="342" t="s">
        <v>148</v>
      </c>
      <c r="AU1158" s="342" t="s">
        <v>81</v>
      </c>
      <c r="AV1158" s="339" t="s">
        <v>79</v>
      </c>
      <c r="AW1158" s="339" t="s">
        <v>34</v>
      </c>
      <c r="AX1158" s="339" t="s">
        <v>71</v>
      </c>
      <c r="AY1158" s="342" t="s">
        <v>138</v>
      </c>
    </row>
    <row r="1159" spans="2:51" s="317" customFormat="1" ht="13.5">
      <c r="B1159" s="316"/>
      <c r="D1159" s="318" t="s">
        <v>148</v>
      </c>
      <c r="E1159" s="319" t="s">
        <v>5</v>
      </c>
      <c r="F1159" s="320" t="s">
        <v>1335</v>
      </c>
      <c r="H1159" s="321">
        <v>1.15</v>
      </c>
      <c r="L1159" s="316"/>
      <c r="M1159" s="322"/>
      <c r="N1159" s="323"/>
      <c r="O1159" s="323"/>
      <c r="P1159" s="323"/>
      <c r="Q1159" s="323"/>
      <c r="R1159" s="323"/>
      <c r="S1159" s="323"/>
      <c r="T1159" s="324"/>
      <c r="AT1159" s="319" t="s">
        <v>148</v>
      </c>
      <c r="AU1159" s="319" t="s">
        <v>81</v>
      </c>
      <c r="AV1159" s="317" t="s">
        <v>81</v>
      </c>
      <c r="AW1159" s="317" t="s">
        <v>34</v>
      </c>
      <c r="AX1159" s="317" t="s">
        <v>71</v>
      </c>
      <c r="AY1159" s="319" t="s">
        <v>138</v>
      </c>
    </row>
    <row r="1160" spans="2:51" s="339" customFormat="1" ht="13.5">
      <c r="B1160" s="338"/>
      <c r="D1160" s="318" t="s">
        <v>148</v>
      </c>
      <c r="E1160" s="340" t="s">
        <v>5</v>
      </c>
      <c r="F1160" s="341" t="s">
        <v>1172</v>
      </c>
      <c r="H1160" s="342" t="s">
        <v>5</v>
      </c>
      <c r="L1160" s="338"/>
      <c r="M1160" s="343"/>
      <c r="N1160" s="344"/>
      <c r="O1160" s="344"/>
      <c r="P1160" s="344"/>
      <c r="Q1160" s="344"/>
      <c r="R1160" s="344"/>
      <c r="S1160" s="344"/>
      <c r="T1160" s="345"/>
      <c r="AT1160" s="342" t="s">
        <v>148</v>
      </c>
      <c r="AU1160" s="342" t="s">
        <v>81</v>
      </c>
      <c r="AV1160" s="339" t="s">
        <v>79</v>
      </c>
      <c r="AW1160" s="339" t="s">
        <v>34</v>
      </c>
      <c r="AX1160" s="339" t="s">
        <v>71</v>
      </c>
      <c r="AY1160" s="342" t="s">
        <v>138</v>
      </c>
    </row>
    <row r="1161" spans="2:51" s="317" customFormat="1" ht="13.5">
      <c r="B1161" s="316"/>
      <c r="D1161" s="318" t="s">
        <v>148</v>
      </c>
      <c r="E1161" s="319" t="s">
        <v>5</v>
      </c>
      <c r="F1161" s="320" t="s">
        <v>1336</v>
      </c>
      <c r="H1161" s="321">
        <v>0.342</v>
      </c>
      <c r="L1161" s="316"/>
      <c r="M1161" s="322"/>
      <c r="N1161" s="323"/>
      <c r="O1161" s="323"/>
      <c r="P1161" s="323"/>
      <c r="Q1161" s="323"/>
      <c r="R1161" s="323"/>
      <c r="S1161" s="323"/>
      <c r="T1161" s="324"/>
      <c r="AT1161" s="319" t="s">
        <v>148</v>
      </c>
      <c r="AU1161" s="319" t="s">
        <v>81</v>
      </c>
      <c r="AV1161" s="317" t="s">
        <v>81</v>
      </c>
      <c r="AW1161" s="317" t="s">
        <v>34</v>
      </c>
      <c r="AX1161" s="317" t="s">
        <v>71</v>
      </c>
      <c r="AY1161" s="319" t="s">
        <v>138</v>
      </c>
    </row>
    <row r="1162" spans="2:51" s="339" customFormat="1" ht="13.5">
      <c r="B1162" s="338"/>
      <c r="D1162" s="318" t="s">
        <v>148</v>
      </c>
      <c r="E1162" s="340" t="s">
        <v>5</v>
      </c>
      <c r="F1162" s="341" t="s">
        <v>1174</v>
      </c>
      <c r="H1162" s="342" t="s">
        <v>5</v>
      </c>
      <c r="L1162" s="338"/>
      <c r="M1162" s="343"/>
      <c r="N1162" s="344"/>
      <c r="O1162" s="344"/>
      <c r="P1162" s="344"/>
      <c r="Q1162" s="344"/>
      <c r="R1162" s="344"/>
      <c r="S1162" s="344"/>
      <c r="T1162" s="345"/>
      <c r="AT1162" s="342" t="s">
        <v>148</v>
      </c>
      <c r="AU1162" s="342" t="s">
        <v>81</v>
      </c>
      <c r="AV1162" s="339" t="s">
        <v>79</v>
      </c>
      <c r="AW1162" s="339" t="s">
        <v>34</v>
      </c>
      <c r="AX1162" s="339" t="s">
        <v>71</v>
      </c>
      <c r="AY1162" s="342" t="s">
        <v>138</v>
      </c>
    </row>
    <row r="1163" spans="2:51" s="317" customFormat="1" ht="13.5">
      <c r="B1163" s="316"/>
      <c r="D1163" s="318" t="s">
        <v>148</v>
      </c>
      <c r="E1163" s="319" t="s">
        <v>5</v>
      </c>
      <c r="F1163" s="320" t="s">
        <v>1337</v>
      </c>
      <c r="H1163" s="321">
        <v>0.007</v>
      </c>
      <c r="L1163" s="316"/>
      <c r="M1163" s="322"/>
      <c r="N1163" s="323"/>
      <c r="O1163" s="323"/>
      <c r="P1163" s="323"/>
      <c r="Q1163" s="323"/>
      <c r="R1163" s="323"/>
      <c r="S1163" s="323"/>
      <c r="T1163" s="324"/>
      <c r="AT1163" s="319" t="s">
        <v>148</v>
      </c>
      <c r="AU1163" s="319" t="s">
        <v>81</v>
      </c>
      <c r="AV1163" s="317" t="s">
        <v>81</v>
      </c>
      <c r="AW1163" s="317" t="s">
        <v>34</v>
      </c>
      <c r="AX1163" s="317" t="s">
        <v>71</v>
      </c>
      <c r="AY1163" s="319" t="s">
        <v>138</v>
      </c>
    </row>
    <row r="1164" spans="2:51" s="347" customFormat="1" ht="13.5">
      <c r="B1164" s="346"/>
      <c r="D1164" s="318" t="s">
        <v>148</v>
      </c>
      <c r="E1164" s="348" t="s">
        <v>5</v>
      </c>
      <c r="F1164" s="349" t="s">
        <v>180</v>
      </c>
      <c r="H1164" s="350">
        <v>1.499</v>
      </c>
      <c r="L1164" s="346"/>
      <c r="M1164" s="351"/>
      <c r="N1164" s="352"/>
      <c r="O1164" s="352"/>
      <c r="P1164" s="352"/>
      <c r="Q1164" s="352"/>
      <c r="R1164" s="352"/>
      <c r="S1164" s="352"/>
      <c r="T1164" s="353"/>
      <c r="AT1164" s="348" t="s">
        <v>148</v>
      </c>
      <c r="AU1164" s="348" t="s">
        <v>81</v>
      </c>
      <c r="AV1164" s="347" t="s">
        <v>139</v>
      </c>
      <c r="AW1164" s="347" t="s">
        <v>34</v>
      </c>
      <c r="AX1164" s="347" t="s">
        <v>71</v>
      </c>
      <c r="AY1164" s="348" t="s">
        <v>138</v>
      </c>
    </row>
    <row r="1165" spans="2:51" s="326" customFormat="1" ht="13.5">
      <c r="B1165" s="325"/>
      <c r="D1165" s="327" t="s">
        <v>148</v>
      </c>
      <c r="E1165" s="328" t="s">
        <v>5</v>
      </c>
      <c r="F1165" s="329" t="s">
        <v>151</v>
      </c>
      <c r="H1165" s="330">
        <v>2.033</v>
      </c>
      <c r="L1165" s="325"/>
      <c r="M1165" s="331"/>
      <c r="N1165" s="332"/>
      <c r="O1165" s="332"/>
      <c r="P1165" s="332"/>
      <c r="Q1165" s="332"/>
      <c r="R1165" s="332"/>
      <c r="S1165" s="332"/>
      <c r="T1165" s="333"/>
      <c r="AT1165" s="334" t="s">
        <v>148</v>
      </c>
      <c r="AU1165" s="334" t="s">
        <v>81</v>
      </c>
      <c r="AV1165" s="326" t="s">
        <v>146</v>
      </c>
      <c r="AW1165" s="326" t="s">
        <v>34</v>
      </c>
      <c r="AX1165" s="326" t="s">
        <v>79</v>
      </c>
      <c r="AY1165" s="334" t="s">
        <v>138</v>
      </c>
    </row>
    <row r="1166" spans="2:65" s="223" customFormat="1" ht="31.5" customHeight="1">
      <c r="B1166" s="224"/>
      <c r="C1166" s="305" t="s">
        <v>1338</v>
      </c>
      <c r="D1166" s="305" t="s">
        <v>141</v>
      </c>
      <c r="E1166" s="306" t="s">
        <v>1339</v>
      </c>
      <c r="F1166" s="307" t="s">
        <v>1340</v>
      </c>
      <c r="G1166" s="308" t="s">
        <v>338</v>
      </c>
      <c r="H1166" s="309">
        <v>33.24</v>
      </c>
      <c r="I1166" s="367">
        <v>0</v>
      </c>
      <c r="J1166" s="310">
        <f>ROUND(I1166*H1166,2)</f>
        <v>0</v>
      </c>
      <c r="K1166" s="307" t="s">
        <v>5</v>
      </c>
      <c r="L1166" s="224"/>
      <c r="M1166" s="311" t="s">
        <v>5</v>
      </c>
      <c r="N1166" s="312" t="s">
        <v>42</v>
      </c>
      <c r="O1166" s="225"/>
      <c r="P1166" s="313">
        <f>O1166*H1166</f>
        <v>0</v>
      </c>
      <c r="Q1166" s="313">
        <v>0.0006</v>
      </c>
      <c r="R1166" s="313">
        <f>Q1166*H1166</f>
        <v>0.019944</v>
      </c>
      <c r="S1166" s="313">
        <v>0</v>
      </c>
      <c r="T1166" s="314">
        <f>S1166*H1166</f>
        <v>0</v>
      </c>
      <c r="AR1166" s="213" t="s">
        <v>372</v>
      </c>
      <c r="AT1166" s="213" t="s">
        <v>141</v>
      </c>
      <c r="AU1166" s="213" t="s">
        <v>81</v>
      </c>
      <c r="AY1166" s="213" t="s">
        <v>138</v>
      </c>
      <c r="BE1166" s="315">
        <f>IF(N1166="základní",J1166,0)</f>
        <v>0</v>
      </c>
      <c r="BF1166" s="315">
        <f>IF(N1166="snížená",J1166,0)</f>
        <v>0</v>
      </c>
      <c r="BG1166" s="315">
        <f>IF(N1166="zákl. přenesená",J1166,0)</f>
        <v>0</v>
      </c>
      <c r="BH1166" s="315">
        <f>IF(N1166="sníž. přenesená",J1166,0)</f>
        <v>0</v>
      </c>
      <c r="BI1166" s="315">
        <f>IF(N1166="nulová",J1166,0)</f>
        <v>0</v>
      </c>
      <c r="BJ1166" s="213" t="s">
        <v>79</v>
      </c>
      <c r="BK1166" s="315">
        <f>ROUND(I1166*H1166,2)</f>
        <v>0</v>
      </c>
      <c r="BL1166" s="213" t="s">
        <v>372</v>
      </c>
      <c r="BM1166" s="213" t="s">
        <v>1341</v>
      </c>
    </row>
    <row r="1167" spans="2:51" s="339" customFormat="1" ht="13.5">
      <c r="B1167" s="338"/>
      <c r="D1167" s="318" t="s">
        <v>148</v>
      </c>
      <c r="E1167" s="340" t="s">
        <v>5</v>
      </c>
      <c r="F1167" s="341" t="s">
        <v>1329</v>
      </c>
      <c r="H1167" s="342" t="s">
        <v>5</v>
      </c>
      <c r="L1167" s="338"/>
      <c r="M1167" s="343"/>
      <c r="N1167" s="344"/>
      <c r="O1167" s="344"/>
      <c r="P1167" s="344"/>
      <c r="Q1167" s="344"/>
      <c r="R1167" s="344"/>
      <c r="S1167" s="344"/>
      <c r="T1167" s="345"/>
      <c r="AT1167" s="342" t="s">
        <v>148</v>
      </c>
      <c r="AU1167" s="342" t="s">
        <v>81</v>
      </c>
      <c r="AV1167" s="339" t="s">
        <v>79</v>
      </c>
      <c r="AW1167" s="339" t="s">
        <v>34</v>
      </c>
      <c r="AX1167" s="339" t="s">
        <v>71</v>
      </c>
      <c r="AY1167" s="342" t="s">
        <v>138</v>
      </c>
    </row>
    <row r="1168" spans="2:51" s="317" customFormat="1" ht="13.5">
      <c r="B1168" s="316"/>
      <c r="D1168" s="318" t="s">
        <v>148</v>
      </c>
      <c r="E1168" s="319" t="s">
        <v>5</v>
      </c>
      <c r="F1168" s="320" t="s">
        <v>1342</v>
      </c>
      <c r="H1168" s="321">
        <v>33.24</v>
      </c>
      <c r="L1168" s="316"/>
      <c r="M1168" s="322"/>
      <c r="N1168" s="323"/>
      <c r="O1168" s="323"/>
      <c r="P1168" s="323"/>
      <c r="Q1168" s="323"/>
      <c r="R1168" s="323"/>
      <c r="S1168" s="323"/>
      <c r="T1168" s="324"/>
      <c r="AT1168" s="319" t="s">
        <v>148</v>
      </c>
      <c r="AU1168" s="319" t="s">
        <v>81</v>
      </c>
      <c r="AV1168" s="317" t="s">
        <v>81</v>
      </c>
      <c r="AW1168" s="317" t="s">
        <v>34</v>
      </c>
      <c r="AX1168" s="317" t="s">
        <v>71</v>
      </c>
      <c r="AY1168" s="319" t="s">
        <v>138</v>
      </c>
    </row>
    <row r="1169" spans="2:51" s="326" customFormat="1" ht="13.5">
      <c r="B1169" s="325"/>
      <c r="D1169" s="327" t="s">
        <v>148</v>
      </c>
      <c r="E1169" s="328" t="s">
        <v>5</v>
      </c>
      <c r="F1169" s="329" t="s">
        <v>151</v>
      </c>
      <c r="H1169" s="330">
        <v>33.24</v>
      </c>
      <c r="L1169" s="325"/>
      <c r="M1169" s="331"/>
      <c r="N1169" s="332"/>
      <c r="O1169" s="332"/>
      <c r="P1169" s="332"/>
      <c r="Q1169" s="332"/>
      <c r="R1169" s="332"/>
      <c r="S1169" s="332"/>
      <c r="T1169" s="333"/>
      <c r="AT1169" s="334" t="s">
        <v>148</v>
      </c>
      <c r="AU1169" s="334" t="s">
        <v>81</v>
      </c>
      <c r="AV1169" s="326" t="s">
        <v>146</v>
      </c>
      <c r="AW1169" s="326" t="s">
        <v>34</v>
      </c>
      <c r="AX1169" s="326" t="s">
        <v>79</v>
      </c>
      <c r="AY1169" s="334" t="s">
        <v>138</v>
      </c>
    </row>
    <row r="1170" spans="2:65" s="223" customFormat="1" ht="22.5" customHeight="1">
      <c r="B1170" s="224"/>
      <c r="C1170" s="354" t="s">
        <v>1343</v>
      </c>
      <c r="D1170" s="354" t="s">
        <v>373</v>
      </c>
      <c r="E1170" s="355" t="s">
        <v>1344</v>
      </c>
      <c r="F1170" s="356" t="s">
        <v>1345</v>
      </c>
      <c r="G1170" s="357" t="s">
        <v>399</v>
      </c>
      <c r="H1170" s="358">
        <v>0.522</v>
      </c>
      <c r="I1170" s="368">
        <v>0</v>
      </c>
      <c r="J1170" s="359">
        <f>ROUND(I1170*H1170,2)</f>
        <v>0</v>
      </c>
      <c r="K1170" s="356" t="s">
        <v>5</v>
      </c>
      <c r="L1170" s="360"/>
      <c r="M1170" s="361" t="s">
        <v>5</v>
      </c>
      <c r="N1170" s="362" t="s">
        <v>42</v>
      </c>
      <c r="O1170" s="225"/>
      <c r="P1170" s="313">
        <f>O1170*H1170</f>
        <v>0</v>
      </c>
      <c r="Q1170" s="313">
        <v>0.55</v>
      </c>
      <c r="R1170" s="313">
        <f>Q1170*H1170</f>
        <v>0.2871</v>
      </c>
      <c r="S1170" s="313">
        <v>0</v>
      </c>
      <c r="T1170" s="314">
        <f>S1170*H1170</f>
        <v>0</v>
      </c>
      <c r="AR1170" s="213" t="s">
        <v>473</v>
      </c>
      <c r="AT1170" s="213" t="s">
        <v>373</v>
      </c>
      <c r="AU1170" s="213" t="s">
        <v>81</v>
      </c>
      <c r="AY1170" s="213" t="s">
        <v>138</v>
      </c>
      <c r="BE1170" s="315">
        <f>IF(N1170="základní",J1170,0)</f>
        <v>0</v>
      </c>
      <c r="BF1170" s="315">
        <f>IF(N1170="snížená",J1170,0)</f>
        <v>0</v>
      </c>
      <c r="BG1170" s="315">
        <f>IF(N1170="zákl. přenesená",J1170,0)</f>
        <v>0</v>
      </c>
      <c r="BH1170" s="315">
        <f>IF(N1170="sníž. přenesená",J1170,0)</f>
        <v>0</v>
      </c>
      <c r="BI1170" s="315">
        <f>IF(N1170="nulová",J1170,0)</f>
        <v>0</v>
      </c>
      <c r="BJ1170" s="213" t="s">
        <v>79</v>
      </c>
      <c r="BK1170" s="315">
        <f>ROUND(I1170*H1170,2)</f>
        <v>0</v>
      </c>
      <c r="BL1170" s="213" t="s">
        <v>372</v>
      </c>
      <c r="BM1170" s="213" t="s">
        <v>1346</v>
      </c>
    </row>
    <row r="1171" spans="2:51" s="339" customFormat="1" ht="13.5">
      <c r="B1171" s="338"/>
      <c r="D1171" s="318" t="s">
        <v>148</v>
      </c>
      <c r="E1171" s="340" t="s">
        <v>5</v>
      </c>
      <c r="F1171" s="341" t="s">
        <v>1329</v>
      </c>
      <c r="H1171" s="342" t="s">
        <v>5</v>
      </c>
      <c r="L1171" s="338"/>
      <c r="M1171" s="343"/>
      <c r="N1171" s="344"/>
      <c r="O1171" s="344"/>
      <c r="P1171" s="344"/>
      <c r="Q1171" s="344"/>
      <c r="R1171" s="344"/>
      <c r="S1171" s="344"/>
      <c r="T1171" s="345"/>
      <c r="AT1171" s="342" t="s">
        <v>148</v>
      </c>
      <c r="AU1171" s="342" t="s">
        <v>81</v>
      </c>
      <c r="AV1171" s="339" t="s">
        <v>79</v>
      </c>
      <c r="AW1171" s="339" t="s">
        <v>34</v>
      </c>
      <c r="AX1171" s="339" t="s">
        <v>71</v>
      </c>
      <c r="AY1171" s="342" t="s">
        <v>138</v>
      </c>
    </row>
    <row r="1172" spans="2:51" s="339" customFormat="1" ht="13.5">
      <c r="B1172" s="338"/>
      <c r="D1172" s="318" t="s">
        <v>148</v>
      </c>
      <c r="E1172" s="340" t="s">
        <v>5</v>
      </c>
      <c r="F1172" s="341" t="s">
        <v>1176</v>
      </c>
      <c r="H1172" s="342" t="s">
        <v>5</v>
      </c>
      <c r="L1172" s="338"/>
      <c r="M1172" s="343"/>
      <c r="N1172" s="344"/>
      <c r="O1172" s="344"/>
      <c r="P1172" s="344"/>
      <c r="Q1172" s="344"/>
      <c r="R1172" s="344"/>
      <c r="S1172" s="344"/>
      <c r="T1172" s="345"/>
      <c r="AT1172" s="342" t="s">
        <v>148</v>
      </c>
      <c r="AU1172" s="342" t="s">
        <v>81</v>
      </c>
      <c r="AV1172" s="339" t="s">
        <v>79</v>
      </c>
      <c r="AW1172" s="339" t="s">
        <v>34</v>
      </c>
      <c r="AX1172" s="339" t="s">
        <v>71</v>
      </c>
      <c r="AY1172" s="342" t="s">
        <v>138</v>
      </c>
    </row>
    <row r="1173" spans="2:51" s="317" customFormat="1" ht="13.5">
      <c r="B1173" s="316"/>
      <c r="D1173" s="318" t="s">
        <v>148</v>
      </c>
      <c r="E1173" s="319" t="s">
        <v>5</v>
      </c>
      <c r="F1173" s="320" t="s">
        <v>1347</v>
      </c>
      <c r="H1173" s="321">
        <v>0.141</v>
      </c>
      <c r="L1173" s="316"/>
      <c r="M1173" s="322"/>
      <c r="N1173" s="323"/>
      <c r="O1173" s="323"/>
      <c r="P1173" s="323"/>
      <c r="Q1173" s="323"/>
      <c r="R1173" s="323"/>
      <c r="S1173" s="323"/>
      <c r="T1173" s="324"/>
      <c r="AT1173" s="319" t="s">
        <v>148</v>
      </c>
      <c r="AU1173" s="319" t="s">
        <v>81</v>
      </c>
      <c r="AV1173" s="317" t="s">
        <v>81</v>
      </c>
      <c r="AW1173" s="317" t="s">
        <v>34</v>
      </c>
      <c r="AX1173" s="317" t="s">
        <v>71</v>
      </c>
      <c r="AY1173" s="319" t="s">
        <v>138</v>
      </c>
    </row>
    <row r="1174" spans="2:51" s="339" customFormat="1" ht="13.5">
      <c r="B1174" s="338"/>
      <c r="D1174" s="318" t="s">
        <v>148</v>
      </c>
      <c r="E1174" s="340" t="s">
        <v>5</v>
      </c>
      <c r="F1174" s="341" t="s">
        <v>1178</v>
      </c>
      <c r="H1174" s="342" t="s">
        <v>5</v>
      </c>
      <c r="L1174" s="338"/>
      <c r="M1174" s="343"/>
      <c r="N1174" s="344"/>
      <c r="O1174" s="344"/>
      <c r="P1174" s="344"/>
      <c r="Q1174" s="344"/>
      <c r="R1174" s="344"/>
      <c r="S1174" s="344"/>
      <c r="T1174" s="345"/>
      <c r="AT1174" s="342" t="s">
        <v>148</v>
      </c>
      <c r="AU1174" s="342" t="s">
        <v>81</v>
      </c>
      <c r="AV1174" s="339" t="s">
        <v>79</v>
      </c>
      <c r="AW1174" s="339" t="s">
        <v>34</v>
      </c>
      <c r="AX1174" s="339" t="s">
        <v>71</v>
      </c>
      <c r="AY1174" s="342" t="s">
        <v>138</v>
      </c>
    </row>
    <row r="1175" spans="2:51" s="317" customFormat="1" ht="13.5">
      <c r="B1175" s="316"/>
      <c r="D1175" s="318" t="s">
        <v>148</v>
      </c>
      <c r="E1175" s="319" t="s">
        <v>5</v>
      </c>
      <c r="F1175" s="320" t="s">
        <v>1348</v>
      </c>
      <c r="H1175" s="321">
        <v>0.381</v>
      </c>
      <c r="L1175" s="316"/>
      <c r="M1175" s="322"/>
      <c r="N1175" s="323"/>
      <c r="O1175" s="323"/>
      <c r="P1175" s="323"/>
      <c r="Q1175" s="323"/>
      <c r="R1175" s="323"/>
      <c r="S1175" s="323"/>
      <c r="T1175" s="324"/>
      <c r="AT1175" s="319" t="s">
        <v>148</v>
      </c>
      <c r="AU1175" s="319" t="s">
        <v>81</v>
      </c>
      <c r="AV1175" s="317" t="s">
        <v>81</v>
      </c>
      <c r="AW1175" s="317" t="s">
        <v>34</v>
      </c>
      <c r="AX1175" s="317" t="s">
        <v>71</v>
      </c>
      <c r="AY1175" s="319" t="s">
        <v>138</v>
      </c>
    </row>
    <row r="1176" spans="2:51" s="326" customFormat="1" ht="13.5">
      <c r="B1176" s="325"/>
      <c r="D1176" s="327" t="s">
        <v>148</v>
      </c>
      <c r="E1176" s="328" t="s">
        <v>5</v>
      </c>
      <c r="F1176" s="329" t="s">
        <v>151</v>
      </c>
      <c r="H1176" s="330">
        <v>0.522</v>
      </c>
      <c r="L1176" s="325"/>
      <c r="M1176" s="331"/>
      <c r="N1176" s="332"/>
      <c r="O1176" s="332"/>
      <c r="P1176" s="332"/>
      <c r="Q1176" s="332"/>
      <c r="R1176" s="332"/>
      <c r="S1176" s="332"/>
      <c r="T1176" s="333"/>
      <c r="AT1176" s="334" t="s">
        <v>148</v>
      </c>
      <c r="AU1176" s="334" t="s">
        <v>81</v>
      </c>
      <c r="AV1176" s="326" t="s">
        <v>146</v>
      </c>
      <c r="AW1176" s="326" t="s">
        <v>34</v>
      </c>
      <c r="AX1176" s="326" t="s">
        <v>79</v>
      </c>
      <c r="AY1176" s="334" t="s">
        <v>138</v>
      </c>
    </row>
    <row r="1177" spans="2:65" s="223" customFormat="1" ht="22.5" customHeight="1">
      <c r="B1177" s="224"/>
      <c r="C1177" s="305" t="s">
        <v>1349</v>
      </c>
      <c r="D1177" s="305" t="s">
        <v>141</v>
      </c>
      <c r="E1177" s="306" t="s">
        <v>1350</v>
      </c>
      <c r="F1177" s="307" t="s">
        <v>1351</v>
      </c>
      <c r="G1177" s="308" t="s">
        <v>399</v>
      </c>
      <c r="H1177" s="309">
        <v>2.366</v>
      </c>
      <c r="I1177" s="367">
        <v>0</v>
      </c>
      <c r="J1177" s="310">
        <f>ROUND(I1177*H1177,2)</f>
        <v>0</v>
      </c>
      <c r="K1177" s="307" t="s">
        <v>145</v>
      </c>
      <c r="L1177" s="224"/>
      <c r="M1177" s="311" t="s">
        <v>5</v>
      </c>
      <c r="N1177" s="312" t="s">
        <v>42</v>
      </c>
      <c r="O1177" s="225"/>
      <c r="P1177" s="313">
        <f>O1177*H1177</f>
        <v>0</v>
      </c>
      <c r="Q1177" s="313">
        <v>0.0244746</v>
      </c>
      <c r="R1177" s="313">
        <f>Q1177*H1177</f>
        <v>0.057906903600000004</v>
      </c>
      <c r="S1177" s="313">
        <v>0</v>
      </c>
      <c r="T1177" s="314">
        <f>S1177*H1177</f>
        <v>0</v>
      </c>
      <c r="AR1177" s="213" t="s">
        <v>372</v>
      </c>
      <c r="AT1177" s="213" t="s">
        <v>141</v>
      </c>
      <c r="AU1177" s="213" t="s">
        <v>81</v>
      </c>
      <c r="AY1177" s="213" t="s">
        <v>138</v>
      </c>
      <c r="BE1177" s="315">
        <f>IF(N1177="základní",J1177,0)</f>
        <v>0</v>
      </c>
      <c r="BF1177" s="315">
        <f>IF(N1177="snížená",J1177,0)</f>
        <v>0</v>
      </c>
      <c r="BG1177" s="315">
        <f>IF(N1177="zákl. přenesená",J1177,0)</f>
        <v>0</v>
      </c>
      <c r="BH1177" s="315">
        <f>IF(N1177="sníž. přenesená",J1177,0)</f>
        <v>0</v>
      </c>
      <c r="BI1177" s="315">
        <f>IF(N1177="nulová",J1177,0)</f>
        <v>0</v>
      </c>
      <c r="BJ1177" s="213" t="s">
        <v>79</v>
      </c>
      <c r="BK1177" s="315">
        <f>ROUND(I1177*H1177,2)</f>
        <v>0</v>
      </c>
      <c r="BL1177" s="213" t="s">
        <v>372</v>
      </c>
      <c r="BM1177" s="213" t="s">
        <v>1352</v>
      </c>
    </row>
    <row r="1178" spans="2:51" s="339" customFormat="1" ht="13.5">
      <c r="B1178" s="338"/>
      <c r="D1178" s="318" t="s">
        <v>148</v>
      </c>
      <c r="E1178" s="340" t="s">
        <v>5</v>
      </c>
      <c r="F1178" s="341" t="s">
        <v>1166</v>
      </c>
      <c r="H1178" s="342" t="s">
        <v>5</v>
      </c>
      <c r="L1178" s="338"/>
      <c r="M1178" s="343"/>
      <c r="N1178" s="344"/>
      <c r="O1178" s="344"/>
      <c r="P1178" s="344"/>
      <c r="Q1178" s="344"/>
      <c r="R1178" s="344"/>
      <c r="S1178" s="344"/>
      <c r="T1178" s="345"/>
      <c r="AT1178" s="342" t="s">
        <v>148</v>
      </c>
      <c r="AU1178" s="342" t="s">
        <v>81</v>
      </c>
      <c r="AV1178" s="339" t="s">
        <v>79</v>
      </c>
      <c r="AW1178" s="339" t="s">
        <v>34</v>
      </c>
      <c r="AX1178" s="339" t="s">
        <v>71</v>
      </c>
      <c r="AY1178" s="342" t="s">
        <v>138</v>
      </c>
    </row>
    <row r="1179" spans="2:51" s="317" customFormat="1" ht="13.5">
      <c r="B1179" s="316"/>
      <c r="D1179" s="318" t="s">
        <v>148</v>
      </c>
      <c r="E1179" s="319" t="s">
        <v>5</v>
      </c>
      <c r="F1179" s="320" t="s">
        <v>1167</v>
      </c>
      <c r="H1179" s="321">
        <v>0.236</v>
      </c>
      <c r="L1179" s="316"/>
      <c r="M1179" s="322"/>
      <c r="N1179" s="323"/>
      <c r="O1179" s="323"/>
      <c r="P1179" s="323"/>
      <c r="Q1179" s="323"/>
      <c r="R1179" s="323"/>
      <c r="S1179" s="323"/>
      <c r="T1179" s="324"/>
      <c r="AT1179" s="319" t="s">
        <v>148</v>
      </c>
      <c r="AU1179" s="319" t="s">
        <v>81</v>
      </c>
      <c r="AV1179" s="317" t="s">
        <v>81</v>
      </c>
      <c r="AW1179" s="317" t="s">
        <v>34</v>
      </c>
      <c r="AX1179" s="317" t="s">
        <v>71</v>
      </c>
      <c r="AY1179" s="319" t="s">
        <v>138</v>
      </c>
    </row>
    <row r="1180" spans="2:51" s="339" customFormat="1" ht="13.5">
      <c r="B1180" s="338"/>
      <c r="D1180" s="318" t="s">
        <v>148</v>
      </c>
      <c r="E1180" s="340" t="s">
        <v>5</v>
      </c>
      <c r="F1180" s="341" t="s">
        <v>1168</v>
      </c>
      <c r="H1180" s="342" t="s">
        <v>5</v>
      </c>
      <c r="L1180" s="338"/>
      <c r="M1180" s="343"/>
      <c r="N1180" s="344"/>
      <c r="O1180" s="344"/>
      <c r="P1180" s="344"/>
      <c r="Q1180" s="344"/>
      <c r="R1180" s="344"/>
      <c r="S1180" s="344"/>
      <c r="T1180" s="345"/>
      <c r="AT1180" s="342" t="s">
        <v>148</v>
      </c>
      <c r="AU1180" s="342" t="s">
        <v>81</v>
      </c>
      <c r="AV1180" s="339" t="s">
        <v>79</v>
      </c>
      <c r="AW1180" s="339" t="s">
        <v>34</v>
      </c>
      <c r="AX1180" s="339" t="s">
        <v>71</v>
      </c>
      <c r="AY1180" s="342" t="s">
        <v>138</v>
      </c>
    </row>
    <row r="1181" spans="2:51" s="317" customFormat="1" ht="13.5">
      <c r="B1181" s="316"/>
      <c r="D1181" s="318" t="s">
        <v>148</v>
      </c>
      <c r="E1181" s="319" t="s">
        <v>5</v>
      </c>
      <c r="F1181" s="320" t="s">
        <v>1169</v>
      </c>
      <c r="H1181" s="321">
        <v>0.258</v>
      </c>
      <c r="L1181" s="316"/>
      <c r="M1181" s="322"/>
      <c r="N1181" s="323"/>
      <c r="O1181" s="323"/>
      <c r="P1181" s="323"/>
      <c r="Q1181" s="323"/>
      <c r="R1181" s="323"/>
      <c r="S1181" s="323"/>
      <c r="T1181" s="324"/>
      <c r="AT1181" s="319" t="s">
        <v>148</v>
      </c>
      <c r="AU1181" s="319" t="s">
        <v>81</v>
      </c>
      <c r="AV1181" s="317" t="s">
        <v>81</v>
      </c>
      <c r="AW1181" s="317" t="s">
        <v>34</v>
      </c>
      <c r="AX1181" s="317" t="s">
        <v>71</v>
      </c>
      <c r="AY1181" s="319" t="s">
        <v>138</v>
      </c>
    </row>
    <row r="1182" spans="2:51" s="339" customFormat="1" ht="13.5">
      <c r="B1182" s="338"/>
      <c r="D1182" s="318" t="s">
        <v>148</v>
      </c>
      <c r="E1182" s="340" t="s">
        <v>5</v>
      </c>
      <c r="F1182" s="341" t="s">
        <v>1170</v>
      </c>
      <c r="H1182" s="342" t="s">
        <v>5</v>
      </c>
      <c r="L1182" s="338"/>
      <c r="M1182" s="343"/>
      <c r="N1182" s="344"/>
      <c r="O1182" s="344"/>
      <c r="P1182" s="344"/>
      <c r="Q1182" s="344"/>
      <c r="R1182" s="344"/>
      <c r="S1182" s="344"/>
      <c r="T1182" s="345"/>
      <c r="AT1182" s="342" t="s">
        <v>148</v>
      </c>
      <c r="AU1182" s="342" t="s">
        <v>81</v>
      </c>
      <c r="AV1182" s="339" t="s">
        <v>79</v>
      </c>
      <c r="AW1182" s="339" t="s">
        <v>34</v>
      </c>
      <c r="AX1182" s="339" t="s">
        <v>71</v>
      </c>
      <c r="AY1182" s="342" t="s">
        <v>138</v>
      </c>
    </row>
    <row r="1183" spans="2:51" s="317" customFormat="1" ht="13.5">
      <c r="B1183" s="316"/>
      <c r="D1183" s="318" t="s">
        <v>148</v>
      </c>
      <c r="E1183" s="319" t="s">
        <v>5</v>
      </c>
      <c r="F1183" s="320" t="s">
        <v>1171</v>
      </c>
      <c r="H1183" s="321">
        <v>1.065</v>
      </c>
      <c r="L1183" s="316"/>
      <c r="M1183" s="322"/>
      <c r="N1183" s="323"/>
      <c r="O1183" s="323"/>
      <c r="P1183" s="323"/>
      <c r="Q1183" s="323"/>
      <c r="R1183" s="323"/>
      <c r="S1183" s="323"/>
      <c r="T1183" s="324"/>
      <c r="AT1183" s="319" t="s">
        <v>148</v>
      </c>
      <c r="AU1183" s="319" t="s">
        <v>81</v>
      </c>
      <c r="AV1183" s="317" t="s">
        <v>81</v>
      </c>
      <c r="AW1183" s="317" t="s">
        <v>34</v>
      </c>
      <c r="AX1183" s="317" t="s">
        <v>71</v>
      </c>
      <c r="AY1183" s="319" t="s">
        <v>138</v>
      </c>
    </row>
    <row r="1184" spans="2:51" s="339" customFormat="1" ht="13.5">
      <c r="B1184" s="338"/>
      <c r="D1184" s="318" t="s">
        <v>148</v>
      </c>
      <c r="E1184" s="340" t="s">
        <v>5</v>
      </c>
      <c r="F1184" s="341" t="s">
        <v>1172</v>
      </c>
      <c r="H1184" s="342" t="s">
        <v>5</v>
      </c>
      <c r="L1184" s="338"/>
      <c r="M1184" s="343"/>
      <c r="N1184" s="344"/>
      <c r="O1184" s="344"/>
      <c r="P1184" s="344"/>
      <c r="Q1184" s="344"/>
      <c r="R1184" s="344"/>
      <c r="S1184" s="344"/>
      <c r="T1184" s="345"/>
      <c r="AT1184" s="342" t="s">
        <v>148</v>
      </c>
      <c r="AU1184" s="342" t="s">
        <v>81</v>
      </c>
      <c r="AV1184" s="339" t="s">
        <v>79</v>
      </c>
      <c r="AW1184" s="339" t="s">
        <v>34</v>
      </c>
      <c r="AX1184" s="339" t="s">
        <v>71</v>
      </c>
      <c r="AY1184" s="342" t="s">
        <v>138</v>
      </c>
    </row>
    <row r="1185" spans="2:51" s="317" customFormat="1" ht="13.5">
      <c r="B1185" s="316"/>
      <c r="D1185" s="318" t="s">
        <v>148</v>
      </c>
      <c r="E1185" s="319" t="s">
        <v>5</v>
      </c>
      <c r="F1185" s="320" t="s">
        <v>1173</v>
      </c>
      <c r="H1185" s="321">
        <v>0.317</v>
      </c>
      <c r="L1185" s="316"/>
      <c r="M1185" s="322"/>
      <c r="N1185" s="323"/>
      <c r="O1185" s="323"/>
      <c r="P1185" s="323"/>
      <c r="Q1185" s="323"/>
      <c r="R1185" s="323"/>
      <c r="S1185" s="323"/>
      <c r="T1185" s="324"/>
      <c r="AT1185" s="319" t="s">
        <v>148</v>
      </c>
      <c r="AU1185" s="319" t="s">
        <v>81</v>
      </c>
      <c r="AV1185" s="317" t="s">
        <v>81</v>
      </c>
      <c r="AW1185" s="317" t="s">
        <v>34</v>
      </c>
      <c r="AX1185" s="317" t="s">
        <v>71</v>
      </c>
      <c r="AY1185" s="319" t="s">
        <v>138</v>
      </c>
    </row>
    <row r="1186" spans="2:51" s="339" customFormat="1" ht="13.5">
      <c r="B1186" s="338"/>
      <c r="D1186" s="318" t="s">
        <v>148</v>
      </c>
      <c r="E1186" s="340" t="s">
        <v>5</v>
      </c>
      <c r="F1186" s="341" t="s">
        <v>1174</v>
      </c>
      <c r="H1186" s="342" t="s">
        <v>5</v>
      </c>
      <c r="L1186" s="338"/>
      <c r="M1186" s="343"/>
      <c r="N1186" s="344"/>
      <c r="O1186" s="344"/>
      <c r="P1186" s="344"/>
      <c r="Q1186" s="344"/>
      <c r="R1186" s="344"/>
      <c r="S1186" s="344"/>
      <c r="T1186" s="345"/>
      <c r="AT1186" s="342" t="s">
        <v>148</v>
      </c>
      <c r="AU1186" s="342" t="s">
        <v>81</v>
      </c>
      <c r="AV1186" s="339" t="s">
        <v>79</v>
      </c>
      <c r="AW1186" s="339" t="s">
        <v>34</v>
      </c>
      <c r="AX1186" s="339" t="s">
        <v>71</v>
      </c>
      <c r="AY1186" s="342" t="s">
        <v>138</v>
      </c>
    </row>
    <row r="1187" spans="2:51" s="317" customFormat="1" ht="13.5">
      <c r="B1187" s="316"/>
      <c r="D1187" s="318" t="s">
        <v>148</v>
      </c>
      <c r="E1187" s="319" t="s">
        <v>5</v>
      </c>
      <c r="F1187" s="320" t="s">
        <v>1175</v>
      </c>
      <c r="H1187" s="321">
        <v>0.007</v>
      </c>
      <c r="L1187" s="316"/>
      <c r="M1187" s="322"/>
      <c r="N1187" s="323"/>
      <c r="O1187" s="323"/>
      <c r="P1187" s="323"/>
      <c r="Q1187" s="323"/>
      <c r="R1187" s="323"/>
      <c r="S1187" s="323"/>
      <c r="T1187" s="324"/>
      <c r="AT1187" s="319" t="s">
        <v>148</v>
      </c>
      <c r="AU1187" s="319" t="s">
        <v>81</v>
      </c>
      <c r="AV1187" s="317" t="s">
        <v>81</v>
      </c>
      <c r="AW1187" s="317" t="s">
        <v>34</v>
      </c>
      <c r="AX1187" s="317" t="s">
        <v>71</v>
      </c>
      <c r="AY1187" s="319" t="s">
        <v>138</v>
      </c>
    </row>
    <row r="1188" spans="2:51" s="339" customFormat="1" ht="13.5">
      <c r="B1188" s="338"/>
      <c r="D1188" s="318" t="s">
        <v>148</v>
      </c>
      <c r="E1188" s="340" t="s">
        <v>5</v>
      </c>
      <c r="F1188" s="341" t="s">
        <v>1176</v>
      </c>
      <c r="H1188" s="342" t="s">
        <v>5</v>
      </c>
      <c r="L1188" s="338"/>
      <c r="M1188" s="343"/>
      <c r="N1188" s="344"/>
      <c r="O1188" s="344"/>
      <c r="P1188" s="344"/>
      <c r="Q1188" s="344"/>
      <c r="R1188" s="344"/>
      <c r="S1188" s="344"/>
      <c r="T1188" s="345"/>
      <c r="AT1188" s="342" t="s">
        <v>148</v>
      </c>
      <c r="AU1188" s="342" t="s">
        <v>81</v>
      </c>
      <c r="AV1188" s="339" t="s">
        <v>79</v>
      </c>
      <c r="AW1188" s="339" t="s">
        <v>34</v>
      </c>
      <c r="AX1188" s="339" t="s">
        <v>71</v>
      </c>
      <c r="AY1188" s="342" t="s">
        <v>138</v>
      </c>
    </row>
    <row r="1189" spans="2:51" s="317" customFormat="1" ht="13.5">
      <c r="B1189" s="316"/>
      <c r="D1189" s="318" t="s">
        <v>148</v>
      </c>
      <c r="E1189" s="319" t="s">
        <v>5</v>
      </c>
      <c r="F1189" s="320" t="s">
        <v>1177</v>
      </c>
      <c r="H1189" s="321">
        <v>0.13</v>
      </c>
      <c r="L1189" s="316"/>
      <c r="M1189" s="322"/>
      <c r="N1189" s="323"/>
      <c r="O1189" s="323"/>
      <c r="P1189" s="323"/>
      <c r="Q1189" s="323"/>
      <c r="R1189" s="323"/>
      <c r="S1189" s="323"/>
      <c r="T1189" s="324"/>
      <c r="AT1189" s="319" t="s">
        <v>148</v>
      </c>
      <c r="AU1189" s="319" t="s">
        <v>81</v>
      </c>
      <c r="AV1189" s="317" t="s">
        <v>81</v>
      </c>
      <c r="AW1189" s="317" t="s">
        <v>34</v>
      </c>
      <c r="AX1189" s="317" t="s">
        <v>71</v>
      </c>
      <c r="AY1189" s="319" t="s">
        <v>138</v>
      </c>
    </row>
    <row r="1190" spans="2:51" s="339" customFormat="1" ht="13.5">
      <c r="B1190" s="338"/>
      <c r="D1190" s="318" t="s">
        <v>148</v>
      </c>
      <c r="E1190" s="340" t="s">
        <v>5</v>
      </c>
      <c r="F1190" s="341" t="s">
        <v>1178</v>
      </c>
      <c r="H1190" s="342" t="s">
        <v>5</v>
      </c>
      <c r="L1190" s="338"/>
      <c r="M1190" s="343"/>
      <c r="N1190" s="344"/>
      <c r="O1190" s="344"/>
      <c r="P1190" s="344"/>
      <c r="Q1190" s="344"/>
      <c r="R1190" s="344"/>
      <c r="S1190" s="344"/>
      <c r="T1190" s="345"/>
      <c r="AT1190" s="342" t="s">
        <v>148</v>
      </c>
      <c r="AU1190" s="342" t="s">
        <v>81</v>
      </c>
      <c r="AV1190" s="339" t="s">
        <v>79</v>
      </c>
      <c r="AW1190" s="339" t="s">
        <v>34</v>
      </c>
      <c r="AX1190" s="339" t="s">
        <v>71</v>
      </c>
      <c r="AY1190" s="342" t="s">
        <v>138</v>
      </c>
    </row>
    <row r="1191" spans="2:51" s="317" customFormat="1" ht="13.5">
      <c r="B1191" s="316"/>
      <c r="D1191" s="318" t="s">
        <v>148</v>
      </c>
      <c r="E1191" s="319" t="s">
        <v>5</v>
      </c>
      <c r="F1191" s="320" t="s">
        <v>1179</v>
      </c>
      <c r="H1191" s="321">
        <v>0.353</v>
      </c>
      <c r="L1191" s="316"/>
      <c r="M1191" s="322"/>
      <c r="N1191" s="323"/>
      <c r="O1191" s="323"/>
      <c r="P1191" s="323"/>
      <c r="Q1191" s="323"/>
      <c r="R1191" s="323"/>
      <c r="S1191" s="323"/>
      <c r="T1191" s="324"/>
      <c r="AT1191" s="319" t="s">
        <v>148</v>
      </c>
      <c r="AU1191" s="319" t="s">
        <v>81</v>
      </c>
      <c r="AV1191" s="317" t="s">
        <v>81</v>
      </c>
      <c r="AW1191" s="317" t="s">
        <v>34</v>
      </c>
      <c r="AX1191" s="317" t="s">
        <v>71</v>
      </c>
      <c r="AY1191" s="319" t="s">
        <v>138</v>
      </c>
    </row>
    <row r="1192" spans="2:51" s="326" customFormat="1" ht="13.5">
      <c r="B1192" s="325"/>
      <c r="D1192" s="327" t="s">
        <v>148</v>
      </c>
      <c r="E1192" s="328" t="s">
        <v>5</v>
      </c>
      <c r="F1192" s="329" t="s">
        <v>151</v>
      </c>
      <c r="H1192" s="330">
        <v>2.366</v>
      </c>
      <c r="L1192" s="325"/>
      <c r="M1192" s="331"/>
      <c r="N1192" s="332"/>
      <c r="O1192" s="332"/>
      <c r="P1192" s="332"/>
      <c r="Q1192" s="332"/>
      <c r="R1192" s="332"/>
      <c r="S1192" s="332"/>
      <c r="T1192" s="333"/>
      <c r="AT1192" s="334" t="s">
        <v>148</v>
      </c>
      <c r="AU1192" s="334" t="s">
        <v>81</v>
      </c>
      <c r="AV1192" s="326" t="s">
        <v>146</v>
      </c>
      <c r="AW1192" s="326" t="s">
        <v>34</v>
      </c>
      <c r="AX1192" s="326" t="s">
        <v>79</v>
      </c>
      <c r="AY1192" s="334" t="s">
        <v>138</v>
      </c>
    </row>
    <row r="1193" spans="2:65" s="223" customFormat="1" ht="31.5" customHeight="1">
      <c r="B1193" s="224"/>
      <c r="C1193" s="305" t="s">
        <v>1353</v>
      </c>
      <c r="D1193" s="305" t="s">
        <v>141</v>
      </c>
      <c r="E1193" s="306" t="s">
        <v>1354</v>
      </c>
      <c r="F1193" s="307" t="s">
        <v>1355</v>
      </c>
      <c r="G1193" s="308" t="s">
        <v>552</v>
      </c>
      <c r="H1193" s="309">
        <v>6.543</v>
      </c>
      <c r="I1193" s="367">
        <v>0</v>
      </c>
      <c r="J1193" s="310">
        <f>ROUND(I1193*H1193,2)</f>
        <v>0</v>
      </c>
      <c r="K1193" s="307" t="s">
        <v>145</v>
      </c>
      <c r="L1193" s="224"/>
      <c r="M1193" s="311" t="s">
        <v>5</v>
      </c>
      <c r="N1193" s="312" t="s">
        <v>42</v>
      </c>
      <c r="O1193" s="225"/>
      <c r="P1193" s="313">
        <f>O1193*H1193</f>
        <v>0</v>
      </c>
      <c r="Q1193" s="313">
        <v>0</v>
      </c>
      <c r="R1193" s="313">
        <f>Q1193*H1193</f>
        <v>0</v>
      </c>
      <c r="S1193" s="313">
        <v>0</v>
      </c>
      <c r="T1193" s="314">
        <f>S1193*H1193</f>
        <v>0</v>
      </c>
      <c r="AR1193" s="213" t="s">
        <v>372</v>
      </c>
      <c r="AT1193" s="213" t="s">
        <v>141</v>
      </c>
      <c r="AU1193" s="213" t="s">
        <v>81</v>
      </c>
      <c r="AY1193" s="213" t="s">
        <v>138</v>
      </c>
      <c r="BE1193" s="315">
        <f>IF(N1193="základní",J1193,0)</f>
        <v>0</v>
      </c>
      <c r="BF1193" s="315">
        <f>IF(N1193="snížená",J1193,0)</f>
        <v>0</v>
      </c>
      <c r="BG1193" s="315">
        <f>IF(N1193="zákl. přenesená",J1193,0)</f>
        <v>0</v>
      </c>
      <c r="BH1193" s="315">
        <f>IF(N1193="sníž. přenesená",J1193,0)</f>
        <v>0</v>
      </c>
      <c r="BI1193" s="315">
        <f>IF(N1193="nulová",J1193,0)</f>
        <v>0</v>
      </c>
      <c r="BJ1193" s="213" t="s">
        <v>79</v>
      </c>
      <c r="BK1193" s="315">
        <f>ROUND(I1193*H1193,2)</f>
        <v>0</v>
      </c>
      <c r="BL1193" s="213" t="s">
        <v>372</v>
      </c>
      <c r="BM1193" s="213" t="s">
        <v>1356</v>
      </c>
    </row>
    <row r="1194" spans="2:63" s="292" customFormat="1" ht="29.85" customHeight="1">
      <c r="B1194" s="291"/>
      <c r="D1194" s="302" t="s">
        <v>70</v>
      </c>
      <c r="E1194" s="303" t="s">
        <v>1357</v>
      </c>
      <c r="F1194" s="303" t="s">
        <v>1358</v>
      </c>
      <c r="J1194" s="304">
        <f>BK1194</f>
        <v>0</v>
      </c>
      <c r="L1194" s="291"/>
      <c r="M1194" s="296"/>
      <c r="N1194" s="297"/>
      <c r="O1194" s="297"/>
      <c r="P1194" s="298">
        <f>SUM(P1195:P1327)</f>
        <v>0</v>
      </c>
      <c r="Q1194" s="297"/>
      <c r="R1194" s="298">
        <f>SUM(R1195:R1327)</f>
        <v>3.831702971239999</v>
      </c>
      <c r="S1194" s="297"/>
      <c r="T1194" s="299">
        <f>SUM(T1195:T1327)</f>
        <v>0</v>
      </c>
      <c r="AR1194" s="293" t="s">
        <v>81</v>
      </c>
      <c r="AT1194" s="300" t="s">
        <v>70</v>
      </c>
      <c r="AU1194" s="300" t="s">
        <v>79</v>
      </c>
      <c r="AY1194" s="293" t="s">
        <v>138</v>
      </c>
      <c r="BK1194" s="301">
        <f>SUM(BK1195:BK1327)</f>
        <v>0</v>
      </c>
    </row>
    <row r="1195" spans="2:65" s="223" customFormat="1" ht="44.25" customHeight="1">
      <c r="B1195" s="224"/>
      <c r="C1195" s="305" t="s">
        <v>1359</v>
      </c>
      <c r="D1195" s="305" t="s">
        <v>141</v>
      </c>
      <c r="E1195" s="306" t="s">
        <v>1360</v>
      </c>
      <c r="F1195" s="307" t="s">
        <v>1361</v>
      </c>
      <c r="G1195" s="308" t="s">
        <v>144</v>
      </c>
      <c r="H1195" s="309">
        <v>29.13</v>
      </c>
      <c r="I1195" s="367">
        <v>0</v>
      </c>
      <c r="J1195" s="310">
        <f>ROUND(I1195*H1195,2)</f>
        <v>0</v>
      </c>
      <c r="K1195" s="307" t="s">
        <v>145</v>
      </c>
      <c r="L1195" s="224"/>
      <c r="M1195" s="311" t="s">
        <v>5</v>
      </c>
      <c r="N1195" s="312" t="s">
        <v>42</v>
      </c>
      <c r="O1195" s="225"/>
      <c r="P1195" s="313">
        <f>O1195*H1195</f>
        <v>0</v>
      </c>
      <c r="Q1195" s="313">
        <v>0.0118076</v>
      </c>
      <c r="R1195" s="313">
        <f>Q1195*H1195</f>
        <v>0.343955388</v>
      </c>
      <c r="S1195" s="313">
        <v>0</v>
      </c>
      <c r="T1195" s="314">
        <f>S1195*H1195</f>
        <v>0</v>
      </c>
      <c r="AR1195" s="213" t="s">
        <v>372</v>
      </c>
      <c r="AT1195" s="213" t="s">
        <v>141</v>
      </c>
      <c r="AU1195" s="213" t="s">
        <v>81</v>
      </c>
      <c r="AY1195" s="213" t="s">
        <v>138</v>
      </c>
      <c r="BE1195" s="315">
        <f>IF(N1195="základní",J1195,0)</f>
        <v>0</v>
      </c>
      <c r="BF1195" s="315">
        <f>IF(N1195="snížená",J1195,0)</f>
        <v>0</v>
      </c>
      <c r="BG1195" s="315">
        <f>IF(N1195="zákl. přenesená",J1195,0)</f>
        <v>0</v>
      </c>
      <c r="BH1195" s="315">
        <f>IF(N1195="sníž. přenesená",J1195,0)</f>
        <v>0</v>
      </c>
      <c r="BI1195" s="315">
        <f>IF(N1195="nulová",J1195,0)</f>
        <v>0</v>
      </c>
      <c r="BJ1195" s="213" t="s">
        <v>79</v>
      </c>
      <c r="BK1195" s="315">
        <f>ROUND(I1195*H1195,2)</f>
        <v>0</v>
      </c>
      <c r="BL1195" s="213" t="s">
        <v>372</v>
      </c>
      <c r="BM1195" s="213" t="s">
        <v>1362</v>
      </c>
    </row>
    <row r="1196" spans="2:51" s="339" customFormat="1" ht="13.5">
      <c r="B1196" s="338"/>
      <c r="D1196" s="318" t="s">
        <v>148</v>
      </c>
      <c r="E1196" s="340" t="s">
        <v>5</v>
      </c>
      <c r="F1196" s="341" t="s">
        <v>162</v>
      </c>
      <c r="H1196" s="342" t="s">
        <v>5</v>
      </c>
      <c r="L1196" s="338"/>
      <c r="M1196" s="343"/>
      <c r="N1196" s="344"/>
      <c r="O1196" s="344"/>
      <c r="P1196" s="344"/>
      <c r="Q1196" s="344"/>
      <c r="R1196" s="344"/>
      <c r="S1196" s="344"/>
      <c r="T1196" s="345"/>
      <c r="AT1196" s="342" t="s">
        <v>148</v>
      </c>
      <c r="AU1196" s="342" t="s">
        <v>81</v>
      </c>
      <c r="AV1196" s="339" t="s">
        <v>79</v>
      </c>
      <c r="AW1196" s="339" t="s">
        <v>34</v>
      </c>
      <c r="AX1196" s="339" t="s">
        <v>71</v>
      </c>
      <c r="AY1196" s="342" t="s">
        <v>138</v>
      </c>
    </row>
    <row r="1197" spans="2:51" s="317" customFormat="1" ht="13.5">
      <c r="B1197" s="316"/>
      <c r="D1197" s="318" t="s">
        <v>148</v>
      </c>
      <c r="E1197" s="319" t="s">
        <v>5</v>
      </c>
      <c r="F1197" s="320" t="s">
        <v>1363</v>
      </c>
      <c r="H1197" s="321">
        <v>1.578</v>
      </c>
      <c r="L1197" s="316"/>
      <c r="M1197" s="322"/>
      <c r="N1197" s="323"/>
      <c r="O1197" s="323"/>
      <c r="P1197" s="323"/>
      <c r="Q1197" s="323"/>
      <c r="R1197" s="323"/>
      <c r="S1197" s="323"/>
      <c r="T1197" s="324"/>
      <c r="AT1197" s="319" t="s">
        <v>148</v>
      </c>
      <c r="AU1197" s="319" t="s">
        <v>81</v>
      </c>
      <c r="AV1197" s="317" t="s">
        <v>81</v>
      </c>
      <c r="AW1197" s="317" t="s">
        <v>34</v>
      </c>
      <c r="AX1197" s="317" t="s">
        <v>71</v>
      </c>
      <c r="AY1197" s="319" t="s">
        <v>138</v>
      </c>
    </row>
    <row r="1198" spans="2:51" s="317" customFormat="1" ht="13.5">
      <c r="B1198" s="316"/>
      <c r="D1198" s="318" t="s">
        <v>148</v>
      </c>
      <c r="E1198" s="319" t="s">
        <v>5</v>
      </c>
      <c r="F1198" s="320" t="s">
        <v>1364</v>
      </c>
      <c r="H1198" s="321">
        <v>1.752</v>
      </c>
      <c r="L1198" s="316"/>
      <c r="M1198" s="322"/>
      <c r="N1198" s="323"/>
      <c r="O1198" s="323"/>
      <c r="P1198" s="323"/>
      <c r="Q1198" s="323"/>
      <c r="R1198" s="323"/>
      <c r="S1198" s="323"/>
      <c r="T1198" s="324"/>
      <c r="AT1198" s="319" t="s">
        <v>148</v>
      </c>
      <c r="AU1198" s="319" t="s">
        <v>81</v>
      </c>
      <c r="AV1198" s="317" t="s">
        <v>81</v>
      </c>
      <c r="AW1198" s="317" t="s">
        <v>34</v>
      </c>
      <c r="AX1198" s="317" t="s">
        <v>71</v>
      </c>
      <c r="AY1198" s="319" t="s">
        <v>138</v>
      </c>
    </row>
    <row r="1199" spans="2:51" s="317" customFormat="1" ht="13.5">
      <c r="B1199" s="316"/>
      <c r="D1199" s="318" t="s">
        <v>148</v>
      </c>
      <c r="E1199" s="319" t="s">
        <v>5</v>
      </c>
      <c r="F1199" s="320" t="s">
        <v>1365</v>
      </c>
      <c r="H1199" s="321">
        <v>9.854</v>
      </c>
      <c r="L1199" s="316"/>
      <c r="M1199" s="322"/>
      <c r="N1199" s="323"/>
      <c r="O1199" s="323"/>
      <c r="P1199" s="323"/>
      <c r="Q1199" s="323"/>
      <c r="R1199" s="323"/>
      <c r="S1199" s="323"/>
      <c r="T1199" s="324"/>
      <c r="AT1199" s="319" t="s">
        <v>148</v>
      </c>
      <c r="AU1199" s="319" t="s">
        <v>81</v>
      </c>
      <c r="AV1199" s="317" t="s">
        <v>81</v>
      </c>
      <c r="AW1199" s="317" t="s">
        <v>34</v>
      </c>
      <c r="AX1199" s="317" t="s">
        <v>71</v>
      </c>
      <c r="AY1199" s="319" t="s">
        <v>138</v>
      </c>
    </row>
    <row r="1200" spans="2:51" s="317" customFormat="1" ht="13.5">
      <c r="B1200" s="316"/>
      <c r="D1200" s="318" t="s">
        <v>148</v>
      </c>
      <c r="E1200" s="319" t="s">
        <v>5</v>
      </c>
      <c r="F1200" s="320" t="s">
        <v>1366</v>
      </c>
      <c r="H1200" s="321">
        <v>3.707</v>
      </c>
      <c r="L1200" s="316"/>
      <c r="M1200" s="322"/>
      <c r="N1200" s="323"/>
      <c r="O1200" s="323"/>
      <c r="P1200" s="323"/>
      <c r="Q1200" s="323"/>
      <c r="R1200" s="323"/>
      <c r="S1200" s="323"/>
      <c r="T1200" s="324"/>
      <c r="AT1200" s="319" t="s">
        <v>148</v>
      </c>
      <c r="AU1200" s="319" t="s">
        <v>81</v>
      </c>
      <c r="AV1200" s="317" t="s">
        <v>81</v>
      </c>
      <c r="AW1200" s="317" t="s">
        <v>34</v>
      </c>
      <c r="AX1200" s="317" t="s">
        <v>71</v>
      </c>
      <c r="AY1200" s="319" t="s">
        <v>138</v>
      </c>
    </row>
    <row r="1201" spans="2:51" s="317" customFormat="1" ht="13.5">
      <c r="B1201" s="316"/>
      <c r="D1201" s="318" t="s">
        <v>148</v>
      </c>
      <c r="E1201" s="319" t="s">
        <v>5</v>
      </c>
      <c r="F1201" s="320" t="s">
        <v>1367</v>
      </c>
      <c r="H1201" s="321">
        <v>3.377</v>
      </c>
      <c r="L1201" s="316"/>
      <c r="M1201" s="322"/>
      <c r="N1201" s="323"/>
      <c r="O1201" s="323"/>
      <c r="P1201" s="323"/>
      <c r="Q1201" s="323"/>
      <c r="R1201" s="323"/>
      <c r="S1201" s="323"/>
      <c r="T1201" s="324"/>
      <c r="AT1201" s="319" t="s">
        <v>148</v>
      </c>
      <c r="AU1201" s="319" t="s">
        <v>81</v>
      </c>
      <c r="AV1201" s="317" t="s">
        <v>81</v>
      </c>
      <c r="AW1201" s="317" t="s">
        <v>34</v>
      </c>
      <c r="AX1201" s="317" t="s">
        <v>71</v>
      </c>
      <c r="AY1201" s="319" t="s">
        <v>138</v>
      </c>
    </row>
    <row r="1202" spans="2:51" s="317" customFormat="1" ht="13.5">
      <c r="B1202" s="316"/>
      <c r="D1202" s="318" t="s">
        <v>148</v>
      </c>
      <c r="E1202" s="319" t="s">
        <v>5</v>
      </c>
      <c r="F1202" s="320" t="s">
        <v>1368</v>
      </c>
      <c r="H1202" s="321">
        <v>3.047</v>
      </c>
      <c r="L1202" s="316"/>
      <c r="M1202" s="322"/>
      <c r="N1202" s="323"/>
      <c r="O1202" s="323"/>
      <c r="P1202" s="323"/>
      <c r="Q1202" s="323"/>
      <c r="R1202" s="323"/>
      <c r="S1202" s="323"/>
      <c r="T1202" s="324"/>
      <c r="AT1202" s="319" t="s">
        <v>148</v>
      </c>
      <c r="AU1202" s="319" t="s">
        <v>81</v>
      </c>
      <c r="AV1202" s="317" t="s">
        <v>81</v>
      </c>
      <c r="AW1202" s="317" t="s">
        <v>34</v>
      </c>
      <c r="AX1202" s="317" t="s">
        <v>71</v>
      </c>
      <c r="AY1202" s="319" t="s">
        <v>138</v>
      </c>
    </row>
    <row r="1203" spans="2:51" s="317" customFormat="1" ht="13.5">
      <c r="B1203" s="316"/>
      <c r="D1203" s="318" t="s">
        <v>148</v>
      </c>
      <c r="E1203" s="319" t="s">
        <v>5</v>
      </c>
      <c r="F1203" s="320" t="s">
        <v>1369</v>
      </c>
      <c r="H1203" s="321">
        <v>2.717</v>
      </c>
      <c r="L1203" s="316"/>
      <c r="M1203" s="322"/>
      <c r="N1203" s="323"/>
      <c r="O1203" s="323"/>
      <c r="P1203" s="323"/>
      <c r="Q1203" s="323"/>
      <c r="R1203" s="323"/>
      <c r="S1203" s="323"/>
      <c r="T1203" s="324"/>
      <c r="AT1203" s="319" t="s">
        <v>148</v>
      </c>
      <c r="AU1203" s="319" t="s">
        <v>81</v>
      </c>
      <c r="AV1203" s="317" t="s">
        <v>81</v>
      </c>
      <c r="AW1203" s="317" t="s">
        <v>34</v>
      </c>
      <c r="AX1203" s="317" t="s">
        <v>71</v>
      </c>
      <c r="AY1203" s="319" t="s">
        <v>138</v>
      </c>
    </row>
    <row r="1204" spans="2:51" s="317" customFormat="1" ht="13.5">
      <c r="B1204" s="316"/>
      <c r="D1204" s="318" t="s">
        <v>148</v>
      </c>
      <c r="E1204" s="319" t="s">
        <v>5</v>
      </c>
      <c r="F1204" s="320" t="s">
        <v>1370</v>
      </c>
      <c r="H1204" s="321">
        <v>2.647</v>
      </c>
      <c r="L1204" s="316"/>
      <c r="M1204" s="322"/>
      <c r="N1204" s="323"/>
      <c r="O1204" s="323"/>
      <c r="P1204" s="323"/>
      <c r="Q1204" s="323"/>
      <c r="R1204" s="323"/>
      <c r="S1204" s="323"/>
      <c r="T1204" s="324"/>
      <c r="AT1204" s="319" t="s">
        <v>148</v>
      </c>
      <c r="AU1204" s="319" t="s">
        <v>81</v>
      </c>
      <c r="AV1204" s="317" t="s">
        <v>81</v>
      </c>
      <c r="AW1204" s="317" t="s">
        <v>34</v>
      </c>
      <c r="AX1204" s="317" t="s">
        <v>71</v>
      </c>
      <c r="AY1204" s="319" t="s">
        <v>138</v>
      </c>
    </row>
    <row r="1205" spans="2:51" s="317" customFormat="1" ht="13.5">
      <c r="B1205" s="316"/>
      <c r="D1205" s="318" t="s">
        <v>148</v>
      </c>
      <c r="E1205" s="319" t="s">
        <v>5</v>
      </c>
      <c r="F1205" s="320" t="s">
        <v>1371</v>
      </c>
      <c r="H1205" s="321">
        <v>0.332</v>
      </c>
      <c r="L1205" s="316"/>
      <c r="M1205" s="322"/>
      <c r="N1205" s="323"/>
      <c r="O1205" s="323"/>
      <c r="P1205" s="323"/>
      <c r="Q1205" s="323"/>
      <c r="R1205" s="323"/>
      <c r="S1205" s="323"/>
      <c r="T1205" s="324"/>
      <c r="AT1205" s="319" t="s">
        <v>148</v>
      </c>
      <c r="AU1205" s="319" t="s">
        <v>81</v>
      </c>
      <c r="AV1205" s="317" t="s">
        <v>81</v>
      </c>
      <c r="AW1205" s="317" t="s">
        <v>34</v>
      </c>
      <c r="AX1205" s="317" t="s">
        <v>71</v>
      </c>
      <c r="AY1205" s="319" t="s">
        <v>138</v>
      </c>
    </row>
    <row r="1206" spans="2:51" s="317" customFormat="1" ht="13.5">
      <c r="B1206" s="316"/>
      <c r="D1206" s="318" t="s">
        <v>148</v>
      </c>
      <c r="E1206" s="319" t="s">
        <v>5</v>
      </c>
      <c r="F1206" s="320" t="s">
        <v>1372</v>
      </c>
      <c r="H1206" s="321">
        <v>-0.286</v>
      </c>
      <c r="L1206" s="316"/>
      <c r="M1206" s="322"/>
      <c r="N1206" s="323"/>
      <c r="O1206" s="323"/>
      <c r="P1206" s="323"/>
      <c r="Q1206" s="323"/>
      <c r="R1206" s="323"/>
      <c r="S1206" s="323"/>
      <c r="T1206" s="324"/>
      <c r="AT1206" s="319" t="s">
        <v>148</v>
      </c>
      <c r="AU1206" s="319" t="s">
        <v>81</v>
      </c>
      <c r="AV1206" s="317" t="s">
        <v>81</v>
      </c>
      <c r="AW1206" s="317" t="s">
        <v>34</v>
      </c>
      <c r="AX1206" s="317" t="s">
        <v>71</v>
      </c>
      <c r="AY1206" s="319" t="s">
        <v>138</v>
      </c>
    </row>
    <row r="1207" spans="2:51" s="317" customFormat="1" ht="13.5">
      <c r="B1207" s="316"/>
      <c r="D1207" s="318" t="s">
        <v>148</v>
      </c>
      <c r="E1207" s="319" t="s">
        <v>5</v>
      </c>
      <c r="F1207" s="320" t="s">
        <v>1373</v>
      </c>
      <c r="H1207" s="321">
        <v>0.096</v>
      </c>
      <c r="L1207" s="316"/>
      <c r="M1207" s="322"/>
      <c r="N1207" s="323"/>
      <c r="O1207" s="323"/>
      <c r="P1207" s="323"/>
      <c r="Q1207" s="323"/>
      <c r="R1207" s="323"/>
      <c r="S1207" s="323"/>
      <c r="T1207" s="324"/>
      <c r="AT1207" s="319" t="s">
        <v>148</v>
      </c>
      <c r="AU1207" s="319" t="s">
        <v>81</v>
      </c>
      <c r="AV1207" s="317" t="s">
        <v>81</v>
      </c>
      <c r="AW1207" s="317" t="s">
        <v>34</v>
      </c>
      <c r="AX1207" s="317" t="s">
        <v>71</v>
      </c>
      <c r="AY1207" s="319" t="s">
        <v>138</v>
      </c>
    </row>
    <row r="1208" spans="2:51" s="317" customFormat="1" ht="13.5">
      <c r="B1208" s="316"/>
      <c r="D1208" s="318" t="s">
        <v>148</v>
      </c>
      <c r="E1208" s="319" t="s">
        <v>5</v>
      </c>
      <c r="F1208" s="320" t="s">
        <v>1374</v>
      </c>
      <c r="H1208" s="321">
        <v>0.309</v>
      </c>
      <c r="L1208" s="316"/>
      <c r="M1208" s="322"/>
      <c r="N1208" s="323"/>
      <c r="O1208" s="323"/>
      <c r="P1208" s="323"/>
      <c r="Q1208" s="323"/>
      <c r="R1208" s="323"/>
      <c r="S1208" s="323"/>
      <c r="T1208" s="324"/>
      <c r="AT1208" s="319" t="s">
        <v>148</v>
      </c>
      <c r="AU1208" s="319" t="s">
        <v>81</v>
      </c>
      <c r="AV1208" s="317" t="s">
        <v>81</v>
      </c>
      <c r="AW1208" s="317" t="s">
        <v>34</v>
      </c>
      <c r="AX1208" s="317" t="s">
        <v>71</v>
      </c>
      <c r="AY1208" s="319" t="s">
        <v>138</v>
      </c>
    </row>
    <row r="1209" spans="2:51" s="326" customFormat="1" ht="13.5">
      <c r="B1209" s="325"/>
      <c r="D1209" s="327" t="s">
        <v>148</v>
      </c>
      <c r="E1209" s="328" t="s">
        <v>5</v>
      </c>
      <c r="F1209" s="329" t="s">
        <v>151</v>
      </c>
      <c r="H1209" s="330">
        <v>29.13</v>
      </c>
      <c r="L1209" s="325"/>
      <c r="M1209" s="331"/>
      <c r="N1209" s="332"/>
      <c r="O1209" s="332"/>
      <c r="P1209" s="332"/>
      <c r="Q1209" s="332"/>
      <c r="R1209" s="332"/>
      <c r="S1209" s="332"/>
      <c r="T1209" s="333"/>
      <c r="AT1209" s="334" t="s">
        <v>148</v>
      </c>
      <c r="AU1209" s="334" t="s">
        <v>81</v>
      </c>
      <c r="AV1209" s="326" t="s">
        <v>146</v>
      </c>
      <c r="AW1209" s="326" t="s">
        <v>34</v>
      </c>
      <c r="AX1209" s="326" t="s">
        <v>79</v>
      </c>
      <c r="AY1209" s="334" t="s">
        <v>138</v>
      </c>
    </row>
    <row r="1210" spans="2:65" s="223" customFormat="1" ht="31.5" customHeight="1">
      <c r="B1210" s="224"/>
      <c r="C1210" s="305" t="s">
        <v>1375</v>
      </c>
      <c r="D1210" s="305" t="s">
        <v>141</v>
      </c>
      <c r="E1210" s="306" t="s">
        <v>1376</v>
      </c>
      <c r="F1210" s="307" t="s">
        <v>1377</v>
      </c>
      <c r="G1210" s="308" t="s">
        <v>144</v>
      </c>
      <c r="H1210" s="309">
        <v>0.286</v>
      </c>
      <c r="I1210" s="367">
        <v>0</v>
      </c>
      <c r="J1210" s="310">
        <f>ROUND(I1210*H1210,2)</f>
        <v>0</v>
      </c>
      <c r="K1210" s="307" t="s">
        <v>5</v>
      </c>
      <c r="L1210" s="224"/>
      <c r="M1210" s="311" t="s">
        <v>5</v>
      </c>
      <c r="N1210" s="312" t="s">
        <v>42</v>
      </c>
      <c r="O1210" s="225"/>
      <c r="P1210" s="313">
        <f>O1210*H1210</f>
        <v>0</v>
      </c>
      <c r="Q1210" s="313">
        <v>0.0149576</v>
      </c>
      <c r="R1210" s="313">
        <f>Q1210*H1210</f>
        <v>0.0042778736</v>
      </c>
      <c r="S1210" s="313">
        <v>0</v>
      </c>
      <c r="T1210" s="314">
        <f>S1210*H1210</f>
        <v>0</v>
      </c>
      <c r="AR1210" s="213" t="s">
        <v>372</v>
      </c>
      <c r="AT1210" s="213" t="s">
        <v>141</v>
      </c>
      <c r="AU1210" s="213" t="s">
        <v>81</v>
      </c>
      <c r="AY1210" s="213" t="s">
        <v>138</v>
      </c>
      <c r="BE1210" s="315">
        <f>IF(N1210="základní",J1210,0)</f>
        <v>0</v>
      </c>
      <c r="BF1210" s="315">
        <f>IF(N1210="snížená",J1210,0)</f>
        <v>0</v>
      </c>
      <c r="BG1210" s="315">
        <f>IF(N1210="zákl. přenesená",J1210,0)</f>
        <v>0</v>
      </c>
      <c r="BH1210" s="315">
        <f>IF(N1210="sníž. přenesená",J1210,0)</f>
        <v>0</v>
      </c>
      <c r="BI1210" s="315">
        <f>IF(N1210="nulová",J1210,0)</f>
        <v>0</v>
      </c>
      <c r="BJ1210" s="213" t="s">
        <v>79</v>
      </c>
      <c r="BK1210" s="315">
        <f>ROUND(I1210*H1210,2)</f>
        <v>0</v>
      </c>
      <c r="BL1210" s="213" t="s">
        <v>372</v>
      </c>
      <c r="BM1210" s="213" t="s">
        <v>1378</v>
      </c>
    </row>
    <row r="1211" spans="2:51" s="339" customFormat="1" ht="13.5">
      <c r="B1211" s="338"/>
      <c r="D1211" s="318" t="s">
        <v>148</v>
      </c>
      <c r="E1211" s="340" t="s">
        <v>5</v>
      </c>
      <c r="F1211" s="341" t="s">
        <v>162</v>
      </c>
      <c r="H1211" s="342" t="s">
        <v>5</v>
      </c>
      <c r="L1211" s="338"/>
      <c r="M1211" s="343"/>
      <c r="N1211" s="344"/>
      <c r="O1211" s="344"/>
      <c r="P1211" s="344"/>
      <c r="Q1211" s="344"/>
      <c r="R1211" s="344"/>
      <c r="S1211" s="344"/>
      <c r="T1211" s="345"/>
      <c r="AT1211" s="342" t="s">
        <v>148</v>
      </c>
      <c r="AU1211" s="342" t="s">
        <v>81</v>
      </c>
      <c r="AV1211" s="339" t="s">
        <v>79</v>
      </c>
      <c r="AW1211" s="339" t="s">
        <v>34</v>
      </c>
      <c r="AX1211" s="339" t="s">
        <v>71</v>
      </c>
      <c r="AY1211" s="342" t="s">
        <v>138</v>
      </c>
    </row>
    <row r="1212" spans="2:51" s="317" customFormat="1" ht="13.5">
      <c r="B1212" s="316"/>
      <c r="D1212" s="318" t="s">
        <v>148</v>
      </c>
      <c r="E1212" s="319" t="s">
        <v>5</v>
      </c>
      <c r="F1212" s="320" t="s">
        <v>1379</v>
      </c>
      <c r="H1212" s="321">
        <v>0.286</v>
      </c>
      <c r="L1212" s="316"/>
      <c r="M1212" s="322"/>
      <c r="N1212" s="323"/>
      <c r="O1212" s="323"/>
      <c r="P1212" s="323"/>
      <c r="Q1212" s="323"/>
      <c r="R1212" s="323"/>
      <c r="S1212" s="323"/>
      <c r="T1212" s="324"/>
      <c r="AT1212" s="319" t="s">
        <v>148</v>
      </c>
      <c r="AU1212" s="319" t="s">
        <v>81</v>
      </c>
      <c r="AV1212" s="317" t="s">
        <v>81</v>
      </c>
      <c r="AW1212" s="317" t="s">
        <v>34</v>
      </c>
      <c r="AX1212" s="317" t="s">
        <v>71</v>
      </c>
      <c r="AY1212" s="319" t="s">
        <v>138</v>
      </c>
    </row>
    <row r="1213" spans="2:51" s="326" customFormat="1" ht="13.5">
      <c r="B1213" s="325"/>
      <c r="D1213" s="327" t="s">
        <v>148</v>
      </c>
      <c r="E1213" s="328" t="s">
        <v>5</v>
      </c>
      <c r="F1213" s="329" t="s">
        <v>151</v>
      </c>
      <c r="H1213" s="330">
        <v>0.286</v>
      </c>
      <c r="L1213" s="325"/>
      <c r="M1213" s="331"/>
      <c r="N1213" s="332"/>
      <c r="O1213" s="332"/>
      <c r="P1213" s="332"/>
      <c r="Q1213" s="332"/>
      <c r="R1213" s="332"/>
      <c r="S1213" s="332"/>
      <c r="T1213" s="333"/>
      <c r="AT1213" s="334" t="s">
        <v>148</v>
      </c>
      <c r="AU1213" s="334" t="s">
        <v>81</v>
      </c>
      <c r="AV1213" s="326" t="s">
        <v>146</v>
      </c>
      <c r="AW1213" s="326" t="s">
        <v>34</v>
      </c>
      <c r="AX1213" s="326" t="s">
        <v>79</v>
      </c>
      <c r="AY1213" s="334" t="s">
        <v>138</v>
      </c>
    </row>
    <row r="1214" spans="2:65" s="223" customFormat="1" ht="31.5" customHeight="1">
      <c r="B1214" s="224"/>
      <c r="C1214" s="305" t="s">
        <v>1380</v>
      </c>
      <c r="D1214" s="305" t="s">
        <v>141</v>
      </c>
      <c r="E1214" s="306" t="s">
        <v>1381</v>
      </c>
      <c r="F1214" s="307" t="s">
        <v>1382</v>
      </c>
      <c r="G1214" s="308" t="s">
        <v>144</v>
      </c>
      <c r="H1214" s="309">
        <v>29.416</v>
      </c>
      <c r="I1214" s="367">
        <v>0</v>
      </c>
      <c r="J1214" s="310">
        <f>ROUND(I1214*H1214,2)</f>
        <v>0</v>
      </c>
      <c r="K1214" s="307" t="s">
        <v>145</v>
      </c>
      <c r="L1214" s="224"/>
      <c r="M1214" s="311" t="s">
        <v>5</v>
      </c>
      <c r="N1214" s="312" t="s">
        <v>42</v>
      </c>
      <c r="O1214" s="225"/>
      <c r="P1214" s="313">
        <f>O1214*H1214</f>
        <v>0</v>
      </c>
      <c r="Q1214" s="313">
        <v>0.0001</v>
      </c>
      <c r="R1214" s="313">
        <f>Q1214*H1214</f>
        <v>0.0029416000000000004</v>
      </c>
      <c r="S1214" s="313">
        <v>0</v>
      </c>
      <c r="T1214" s="314">
        <f>S1214*H1214</f>
        <v>0</v>
      </c>
      <c r="AR1214" s="213" t="s">
        <v>372</v>
      </c>
      <c r="AT1214" s="213" t="s">
        <v>141</v>
      </c>
      <c r="AU1214" s="213" t="s">
        <v>81</v>
      </c>
      <c r="AY1214" s="213" t="s">
        <v>138</v>
      </c>
      <c r="BE1214" s="315">
        <f>IF(N1214="základní",J1214,0)</f>
        <v>0</v>
      </c>
      <c r="BF1214" s="315">
        <f>IF(N1214="snížená",J1214,0)</f>
        <v>0</v>
      </c>
      <c r="BG1214" s="315">
        <f>IF(N1214="zákl. přenesená",J1214,0)</f>
        <v>0</v>
      </c>
      <c r="BH1214" s="315">
        <f>IF(N1214="sníž. přenesená",J1214,0)</f>
        <v>0</v>
      </c>
      <c r="BI1214" s="315">
        <f>IF(N1214="nulová",J1214,0)</f>
        <v>0</v>
      </c>
      <c r="BJ1214" s="213" t="s">
        <v>79</v>
      </c>
      <c r="BK1214" s="315">
        <f>ROUND(I1214*H1214,2)</f>
        <v>0</v>
      </c>
      <c r="BL1214" s="213" t="s">
        <v>372</v>
      </c>
      <c r="BM1214" s="213" t="s">
        <v>1383</v>
      </c>
    </row>
    <row r="1215" spans="2:51" s="339" customFormat="1" ht="13.5">
      <c r="B1215" s="338"/>
      <c r="D1215" s="318" t="s">
        <v>148</v>
      </c>
      <c r="E1215" s="340" t="s">
        <v>5</v>
      </c>
      <c r="F1215" s="341" t="s">
        <v>162</v>
      </c>
      <c r="H1215" s="342" t="s">
        <v>5</v>
      </c>
      <c r="L1215" s="338"/>
      <c r="M1215" s="343"/>
      <c r="N1215" s="344"/>
      <c r="O1215" s="344"/>
      <c r="P1215" s="344"/>
      <c r="Q1215" s="344"/>
      <c r="R1215" s="344"/>
      <c r="S1215" s="344"/>
      <c r="T1215" s="345"/>
      <c r="AT1215" s="342" t="s">
        <v>148</v>
      </c>
      <c r="AU1215" s="342" t="s">
        <v>81</v>
      </c>
      <c r="AV1215" s="339" t="s">
        <v>79</v>
      </c>
      <c r="AW1215" s="339" t="s">
        <v>34</v>
      </c>
      <c r="AX1215" s="339" t="s">
        <v>71</v>
      </c>
      <c r="AY1215" s="342" t="s">
        <v>138</v>
      </c>
    </row>
    <row r="1216" spans="2:51" s="317" customFormat="1" ht="13.5">
      <c r="B1216" s="316"/>
      <c r="D1216" s="318" t="s">
        <v>148</v>
      </c>
      <c r="E1216" s="319" t="s">
        <v>5</v>
      </c>
      <c r="F1216" s="320" t="s">
        <v>1384</v>
      </c>
      <c r="H1216" s="321">
        <v>29.416</v>
      </c>
      <c r="L1216" s="316"/>
      <c r="M1216" s="322"/>
      <c r="N1216" s="323"/>
      <c r="O1216" s="323"/>
      <c r="P1216" s="323"/>
      <c r="Q1216" s="323"/>
      <c r="R1216" s="323"/>
      <c r="S1216" s="323"/>
      <c r="T1216" s="324"/>
      <c r="AT1216" s="319" t="s">
        <v>148</v>
      </c>
      <c r="AU1216" s="319" t="s">
        <v>81</v>
      </c>
      <c r="AV1216" s="317" t="s">
        <v>81</v>
      </c>
      <c r="AW1216" s="317" t="s">
        <v>34</v>
      </c>
      <c r="AX1216" s="317" t="s">
        <v>71</v>
      </c>
      <c r="AY1216" s="319" t="s">
        <v>138</v>
      </c>
    </row>
    <row r="1217" spans="2:51" s="326" customFormat="1" ht="13.5">
      <c r="B1217" s="325"/>
      <c r="D1217" s="327" t="s">
        <v>148</v>
      </c>
      <c r="E1217" s="328" t="s">
        <v>5</v>
      </c>
      <c r="F1217" s="329" t="s">
        <v>151</v>
      </c>
      <c r="H1217" s="330">
        <v>29.416</v>
      </c>
      <c r="L1217" s="325"/>
      <c r="M1217" s="331"/>
      <c r="N1217" s="332"/>
      <c r="O1217" s="332"/>
      <c r="P1217" s="332"/>
      <c r="Q1217" s="332"/>
      <c r="R1217" s="332"/>
      <c r="S1217" s="332"/>
      <c r="T1217" s="333"/>
      <c r="AT1217" s="334" t="s">
        <v>148</v>
      </c>
      <c r="AU1217" s="334" t="s">
        <v>81</v>
      </c>
      <c r="AV1217" s="326" t="s">
        <v>146</v>
      </c>
      <c r="AW1217" s="326" t="s">
        <v>34</v>
      </c>
      <c r="AX1217" s="326" t="s">
        <v>79</v>
      </c>
      <c r="AY1217" s="334" t="s">
        <v>138</v>
      </c>
    </row>
    <row r="1218" spans="2:65" s="223" customFormat="1" ht="31.5" customHeight="1">
      <c r="B1218" s="224"/>
      <c r="C1218" s="305" t="s">
        <v>1385</v>
      </c>
      <c r="D1218" s="305" t="s">
        <v>141</v>
      </c>
      <c r="E1218" s="306" t="s">
        <v>1386</v>
      </c>
      <c r="F1218" s="307" t="s">
        <v>1387</v>
      </c>
      <c r="G1218" s="308" t="s">
        <v>338</v>
      </c>
      <c r="H1218" s="309">
        <v>16.58</v>
      </c>
      <c r="I1218" s="367">
        <v>0</v>
      </c>
      <c r="J1218" s="310">
        <f>ROUND(I1218*H1218,2)</f>
        <v>0</v>
      </c>
      <c r="K1218" s="307" t="s">
        <v>5</v>
      </c>
      <c r="L1218" s="224"/>
      <c r="M1218" s="311" t="s">
        <v>5</v>
      </c>
      <c r="N1218" s="312" t="s">
        <v>42</v>
      </c>
      <c r="O1218" s="225"/>
      <c r="P1218" s="313">
        <f>O1218*H1218</f>
        <v>0</v>
      </c>
      <c r="Q1218" s="313">
        <v>0</v>
      </c>
      <c r="R1218" s="313">
        <f>Q1218*H1218</f>
        <v>0</v>
      </c>
      <c r="S1218" s="313">
        <v>0</v>
      </c>
      <c r="T1218" s="314">
        <f>S1218*H1218</f>
        <v>0</v>
      </c>
      <c r="AR1218" s="213" t="s">
        <v>372</v>
      </c>
      <c r="AT1218" s="213" t="s">
        <v>141</v>
      </c>
      <c r="AU1218" s="213" t="s">
        <v>81</v>
      </c>
      <c r="AY1218" s="213" t="s">
        <v>138</v>
      </c>
      <c r="BE1218" s="315">
        <f>IF(N1218="základní",J1218,0)</f>
        <v>0</v>
      </c>
      <c r="BF1218" s="315">
        <f>IF(N1218="snížená",J1218,0)</f>
        <v>0</v>
      </c>
      <c r="BG1218" s="315">
        <f>IF(N1218="zákl. přenesená",J1218,0)</f>
        <v>0</v>
      </c>
      <c r="BH1218" s="315">
        <f>IF(N1218="sníž. přenesená",J1218,0)</f>
        <v>0</v>
      </c>
      <c r="BI1218" s="315">
        <f>IF(N1218="nulová",J1218,0)</f>
        <v>0</v>
      </c>
      <c r="BJ1218" s="213" t="s">
        <v>79</v>
      </c>
      <c r="BK1218" s="315">
        <f>ROUND(I1218*H1218,2)</f>
        <v>0</v>
      </c>
      <c r="BL1218" s="213" t="s">
        <v>372</v>
      </c>
      <c r="BM1218" s="213" t="s">
        <v>1388</v>
      </c>
    </row>
    <row r="1219" spans="2:51" s="339" customFormat="1" ht="13.5">
      <c r="B1219" s="338"/>
      <c r="D1219" s="318" t="s">
        <v>148</v>
      </c>
      <c r="E1219" s="340" t="s">
        <v>5</v>
      </c>
      <c r="F1219" s="341" t="s">
        <v>162</v>
      </c>
      <c r="H1219" s="342" t="s">
        <v>5</v>
      </c>
      <c r="L1219" s="338"/>
      <c r="M1219" s="343"/>
      <c r="N1219" s="344"/>
      <c r="O1219" s="344"/>
      <c r="P1219" s="344"/>
      <c r="Q1219" s="344"/>
      <c r="R1219" s="344"/>
      <c r="S1219" s="344"/>
      <c r="T1219" s="345"/>
      <c r="AT1219" s="342" t="s">
        <v>148</v>
      </c>
      <c r="AU1219" s="342" t="s">
        <v>81</v>
      </c>
      <c r="AV1219" s="339" t="s">
        <v>79</v>
      </c>
      <c r="AW1219" s="339" t="s">
        <v>34</v>
      </c>
      <c r="AX1219" s="339" t="s">
        <v>71</v>
      </c>
      <c r="AY1219" s="342" t="s">
        <v>138</v>
      </c>
    </row>
    <row r="1220" spans="2:51" s="317" customFormat="1" ht="13.5">
      <c r="B1220" s="316"/>
      <c r="D1220" s="318" t="s">
        <v>148</v>
      </c>
      <c r="E1220" s="319" t="s">
        <v>5</v>
      </c>
      <c r="F1220" s="320" t="s">
        <v>1389</v>
      </c>
      <c r="H1220" s="321">
        <v>16.58</v>
      </c>
      <c r="L1220" s="316"/>
      <c r="M1220" s="322"/>
      <c r="N1220" s="323"/>
      <c r="O1220" s="323"/>
      <c r="P1220" s="323"/>
      <c r="Q1220" s="323"/>
      <c r="R1220" s="323"/>
      <c r="S1220" s="323"/>
      <c r="T1220" s="324"/>
      <c r="AT1220" s="319" t="s">
        <v>148</v>
      </c>
      <c r="AU1220" s="319" t="s">
        <v>81</v>
      </c>
      <c r="AV1220" s="317" t="s">
        <v>81</v>
      </c>
      <c r="AW1220" s="317" t="s">
        <v>34</v>
      </c>
      <c r="AX1220" s="317" t="s">
        <v>71</v>
      </c>
      <c r="AY1220" s="319" t="s">
        <v>138</v>
      </c>
    </row>
    <row r="1221" spans="2:51" s="326" customFormat="1" ht="13.5">
      <c r="B1221" s="325"/>
      <c r="D1221" s="327" t="s">
        <v>148</v>
      </c>
      <c r="E1221" s="328" t="s">
        <v>5</v>
      </c>
      <c r="F1221" s="329" t="s">
        <v>151</v>
      </c>
      <c r="H1221" s="330">
        <v>16.58</v>
      </c>
      <c r="L1221" s="325"/>
      <c r="M1221" s="331"/>
      <c r="N1221" s="332"/>
      <c r="O1221" s="332"/>
      <c r="P1221" s="332"/>
      <c r="Q1221" s="332"/>
      <c r="R1221" s="332"/>
      <c r="S1221" s="332"/>
      <c r="T1221" s="333"/>
      <c r="AT1221" s="334" t="s">
        <v>148</v>
      </c>
      <c r="AU1221" s="334" t="s">
        <v>81</v>
      </c>
      <c r="AV1221" s="326" t="s">
        <v>146</v>
      </c>
      <c r="AW1221" s="326" t="s">
        <v>34</v>
      </c>
      <c r="AX1221" s="326" t="s">
        <v>79</v>
      </c>
      <c r="AY1221" s="334" t="s">
        <v>138</v>
      </c>
    </row>
    <row r="1222" spans="2:65" s="223" customFormat="1" ht="31.5" customHeight="1">
      <c r="B1222" s="224"/>
      <c r="C1222" s="305" t="s">
        <v>1390</v>
      </c>
      <c r="D1222" s="305" t="s">
        <v>141</v>
      </c>
      <c r="E1222" s="306" t="s">
        <v>1391</v>
      </c>
      <c r="F1222" s="307" t="s">
        <v>1392</v>
      </c>
      <c r="G1222" s="308" t="s">
        <v>338</v>
      </c>
      <c r="H1222" s="309">
        <v>6.75</v>
      </c>
      <c r="I1222" s="367">
        <v>0</v>
      </c>
      <c r="J1222" s="310">
        <f>ROUND(I1222*H1222,2)</f>
        <v>0</v>
      </c>
      <c r="K1222" s="307" t="s">
        <v>5</v>
      </c>
      <c r="L1222" s="224"/>
      <c r="M1222" s="311" t="s">
        <v>5</v>
      </c>
      <c r="N1222" s="312" t="s">
        <v>42</v>
      </c>
      <c r="O1222" s="225"/>
      <c r="P1222" s="313">
        <f>O1222*H1222</f>
        <v>0</v>
      </c>
      <c r="Q1222" s="313">
        <v>0.000364</v>
      </c>
      <c r="R1222" s="313">
        <f>Q1222*H1222</f>
        <v>0.002457</v>
      </c>
      <c r="S1222" s="313">
        <v>0</v>
      </c>
      <c r="T1222" s="314">
        <f>S1222*H1222</f>
        <v>0</v>
      </c>
      <c r="AR1222" s="213" t="s">
        <v>372</v>
      </c>
      <c r="AT1222" s="213" t="s">
        <v>141</v>
      </c>
      <c r="AU1222" s="213" t="s">
        <v>81</v>
      </c>
      <c r="AY1222" s="213" t="s">
        <v>138</v>
      </c>
      <c r="BE1222" s="315">
        <f>IF(N1222="základní",J1222,0)</f>
        <v>0</v>
      </c>
      <c r="BF1222" s="315">
        <f>IF(N1222="snížená",J1222,0)</f>
        <v>0</v>
      </c>
      <c r="BG1222" s="315">
        <f>IF(N1222="zákl. přenesená",J1222,0)</f>
        <v>0</v>
      </c>
      <c r="BH1222" s="315">
        <f>IF(N1222="sníž. přenesená",J1222,0)</f>
        <v>0</v>
      </c>
      <c r="BI1222" s="315">
        <f>IF(N1222="nulová",J1222,0)</f>
        <v>0</v>
      </c>
      <c r="BJ1222" s="213" t="s">
        <v>79</v>
      </c>
      <c r="BK1222" s="315">
        <f>ROUND(I1222*H1222,2)</f>
        <v>0</v>
      </c>
      <c r="BL1222" s="213" t="s">
        <v>372</v>
      </c>
      <c r="BM1222" s="213" t="s">
        <v>1393</v>
      </c>
    </row>
    <row r="1223" spans="2:51" s="339" customFormat="1" ht="13.5">
      <c r="B1223" s="338"/>
      <c r="D1223" s="318" t="s">
        <v>148</v>
      </c>
      <c r="E1223" s="340" t="s">
        <v>5</v>
      </c>
      <c r="F1223" s="341" t="s">
        <v>162</v>
      </c>
      <c r="H1223" s="342" t="s">
        <v>5</v>
      </c>
      <c r="L1223" s="338"/>
      <c r="M1223" s="343"/>
      <c r="N1223" s="344"/>
      <c r="O1223" s="344"/>
      <c r="P1223" s="344"/>
      <c r="Q1223" s="344"/>
      <c r="R1223" s="344"/>
      <c r="S1223" s="344"/>
      <c r="T1223" s="345"/>
      <c r="AT1223" s="342" t="s">
        <v>148</v>
      </c>
      <c r="AU1223" s="342" t="s">
        <v>81</v>
      </c>
      <c r="AV1223" s="339" t="s">
        <v>79</v>
      </c>
      <c r="AW1223" s="339" t="s">
        <v>34</v>
      </c>
      <c r="AX1223" s="339" t="s">
        <v>71</v>
      </c>
      <c r="AY1223" s="342" t="s">
        <v>138</v>
      </c>
    </row>
    <row r="1224" spans="2:51" s="317" customFormat="1" ht="13.5">
      <c r="B1224" s="316"/>
      <c r="D1224" s="318" t="s">
        <v>148</v>
      </c>
      <c r="E1224" s="319" t="s">
        <v>5</v>
      </c>
      <c r="F1224" s="320" t="s">
        <v>1394</v>
      </c>
      <c r="H1224" s="321">
        <v>6.75</v>
      </c>
      <c r="L1224" s="316"/>
      <c r="M1224" s="322"/>
      <c r="N1224" s="323"/>
      <c r="O1224" s="323"/>
      <c r="P1224" s="323"/>
      <c r="Q1224" s="323"/>
      <c r="R1224" s="323"/>
      <c r="S1224" s="323"/>
      <c r="T1224" s="324"/>
      <c r="AT1224" s="319" t="s">
        <v>148</v>
      </c>
      <c r="AU1224" s="319" t="s">
        <v>81</v>
      </c>
      <c r="AV1224" s="317" t="s">
        <v>81</v>
      </c>
      <c r="AW1224" s="317" t="s">
        <v>34</v>
      </c>
      <c r="AX1224" s="317" t="s">
        <v>71</v>
      </c>
      <c r="AY1224" s="319" t="s">
        <v>138</v>
      </c>
    </row>
    <row r="1225" spans="2:51" s="326" customFormat="1" ht="13.5">
      <c r="B1225" s="325"/>
      <c r="D1225" s="327" t="s">
        <v>148</v>
      </c>
      <c r="E1225" s="328" t="s">
        <v>5</v>
      </c>
      <c r="F1225" s="329" t="s">
        <v>151</v>
      </c>
      <c r="H1225" s="330">
        <v>6.75</v>
      </c>
      <c r="L1225" s="325"/>
      <c r="M1225" s="331"/>
      <c r="N1225" s="332"/>
      <c r="O1225" s="332"/>
      <c r="P1225" s="332"/>
      <c r="Q1225" s="332"/>
      <c r="R1225" s="332"/>
      <c r="S1225" s="332"/>
      <c r="T1225" s="333"/>
      <c r="AT1225" s="334" t="s">
        <v>148</v>
      </c>
      <c r="AU1225" s="334" t="s">
        <v>81</v>
      </c>
      <c r="AV1225" s="326" t="s">
        <v>146</v>
      </c>
      <c r="AW1225" s="326" t="s">
        <v>34</v>
      </c>
      <c r="AX1225" s="326" t="s">
        <v>79</v>
      </c>
      <c r="AY1225" s="334" t="s">
        <v>138</v>
      </c>
    </row>
    <row r="1226" spans="2:65" s="223" customFormat="1" ht="31.5" customHeight="1">
      <c r="B1226" s="224"/>
      <c r="C1226" s="305" t="s">
        <v>1395</v>
      </c>
      <c r="D1226" s="305" t="s">
        <v>141</v>
      </c>
      <c r="E1226" s="306" t="s">
        <v>1396</v>
      </c>
      <c r="F1226" s="307" t="s">
        <v>1397</v>
      </c>
      <c r="G1226" s="308" t="s">
        <v>144</v>
      </c>
      <c r="H1226" s="309">
        <v>162.316</v>
      </c>
      <c r="I1226" s="367">
        <v>0</v>
      </c>
      <c r="J1226" s="310">
        <f>ROUND(I1226*H1226,2)</f>
        <v>0</v>
      </c>
      <c r="K1226" s="307" t="s">
        <v>145</v>
      </c>
      <c r="L1226" s="224"/>
      <c r="M1226" s="311" t="s">
        <v>5</v>
      </c>
      <c r="N1226" s="312" t="s">
        <v>42</v>
      </c>
      <c r="O1226" s="225"/>
      <c r="P1226" s="313">
        <f>O1226*H1226</f>
        <v>0</v>
      </c>
      <c r="Q1226" s="313">
        <v>0.01222886</v>
      </c>
      <c r="R1226" s="313">
        <f>Q1226*H1226</f>
        <v>1.9849396397599999</v>
      </c>
      <c r="S1226" s="313">
        <v>0</v>
      </c>
      <c r="T1226" s="314">
        <f>S1226*H1226</f>
        <v>0</v>
      </c>
      <c r="AR1226" s="213" t="s">
        <v>372</v>
      </c>
      <c r="AT1226" s="213" t="s">
        <v>141</v>
      </c>
      <c r="AU1226" s="213" t="s">
        <v>81</v>
      </c>
      <c r="AY1226" s="213" t="s">
        <v>138</v>
      </c>
      <c r="BE1226" s="315">
        <f>IF(N1226="základní",J1226,0)</f>
        <v>0</v>
      </c>
      <c r="BF1226" s="315">
        <f>IF(N1226="snížená",J1226,0)</f>
        <v>0</v>
      </c>
      <c r="BG1226" s="315">
        <f>IF(N1226="zákl. přenesená",J1226,0)</f>
        <v>0</v>
      </c>
      <c r="BH1226" s="315">
        <f>IF(N1226="sníž. přenesená",J1226,0)</f>
        <v>0</v>
      </c>
      <c r="BI1226" s="315">
        <f>IF(N1226="nulová",J1226,0)</f>
        <v>0</v>
      </c>
      <c r="BJ1226" s="213" t="s">
        <v>79</v>
      </c>
      <c r="BK1226" s="315">
        <f>ROUND(I1226*H1226,2)</f>
        <v>0</v>
      </c>
      <c r="BL1226" s="213" t="s">
        <v>372</v>
      </c>
      <c r="BM1226" s="213" t="s">
        <v>1398</v>
      </c>
    </row>
    <row r="1227" spans="2:51" s="339" customFormat="1" ht="13.5">
      <c r="B1227" s="338"/>
      <c r="D1227" s="318" t="s">
        <v>148</v>
      </c>
      <c r="E1227" s="340" t="s">
        <v>5</v>
      </c>
      <c r="F1227" s="341" t="s">
        <v>177</v>
      </c>
      <c r="H1227" s="342" t="s">
        <v>5</v>
      </c>
      <c r="L1227" s="338"/>
      <c r="M1227" s="343"/>
      <c r="N1227" s="344"/>
      <c r="O1227" s="344"/>
      <c r="P1227" s="344"/>
      <c r="Q1227" s="344"/>
      <c r="R1227" s="344"/>
      <c r="S1227" s="344"/>
      <c r="T1227" s="345"/>
      <c r="AT1227" s="342" t="s">
        <v>148</v>
      </c>
      <c r="AU1227" s="342" t="s">
        <v>81</v>
      </c>
      <c r="AV1227" s="339" t="s">
        <v>79</v>
      </c>
      <c r="AW1227" s="339" t="s">
        <v>34</v>
      </c>
      <c r="AX1227" s="339" t="s">
        <v>71</v>
      </c>
      <c r="AY1227" s="342" t="s">
        <v>138</v>
      </c>
    </row>
    <row r="1228" spans="2:51" s="317" customFormat="1" ht="13.5">
      <c r="B1228" s="316"/>
      <c r="D1228" s="318" t="s">
        <v>148</v>
      </c>
      <c r="E1228" s="319" t="s">
        <v>5</v>
      </c>
      <c r="F1228" s="320" t="s">
        <v>1399</v>
      </c>
      <c r="H1228" s="321">
        <v>32.99</v>
      </c>
      <c r="L1228" s="316"/>
      <c r="M1228" s="322"/>
      <c r="N1228" s="323"/>
      <c r="O1228" s="323"/>
      <c r="P1228" s="323"/>
      <c r="Q1228" s="323"/>
      <c r="R1228" s="323"/>
      <c r="S1228" s="323"/>
      <c r="T1228" s="324"/>
      <c r="AT1228" s="319" t="s">
        <v>148</v>
      </c>
      <c r="AU1228" s="319" t="s">
        <v>81</v>
      </c>
      <c r="AV1228" s="317" t="s">
        <v>81</v>
      </c>
      <c r="AW1228" s="317" t="s">
        <v>34</v>
      </c>
      <c r="AX1228" s="317" t="s">
        <v>71</v>
      </c>
      <c r="AY1228" s="319" t="s">
        <v>138</v>
      </c>
    </row>
    <row r="1229" spans="2:51" s="317" customFormat="1" ht="13.5">
      <c r="B1229" s="316"/>
      <c r="D1229" s="318" t="s">
        <v>148</v>
      </c>
      <c r="E1229" s="319" t="s">
        <v>5</v>
      </c>
      <c r="F1229" s="320" t="s">
        <v>1400</v>
      </c>
      <c r="H1229" s="321">
        <v>35.531</v>
      </c>
      <c r="L1229" s="316"/>
      <c r="M1229" s="322"/>
      <c r="N1229" s="323"/>
      <c r="O1229" s="323"/>
      <c r="P1229" s="323"/>
      <c r="Q1229" s="323"/>
      <c r="R1229" s="323"/>
      <c r="S1229" s="323"/>
      <c r="T1229" s="324"/>
      <c r="AT1229" s="319" t="s">
        <v>148</v>
      </c>
      <c r="AU1229" s="319" t="s">
        <v>81</v>
      </c>
      <c r="AV1229" s="317" t="s">
        <v>81</v>
      </c>
      <c r="AW1229" s="317" t="s">
        <v>34</v>
      </c>
      <c r="AX1229" s="317" t="s">
        <v>71</v>
      </c>
      <c r="AY1229" s="319" t="s">
        <v>138</v>
      </c>
    </row>
    <row r="1230" spans="2:51" s="317" customFormat="1" ht="13.5">
      <c r="B1230" s="316"/>
      <c r="D1230" s="318" t="s">
        <v>148</v>
      </c>
      <c r="E1230" s="319" t="s">
        <v>5</v>
      </c>
      <c r="F1230" s="320" t="s">
        <v>1401</v>
      </c>
      <c r="H1230" s="321">
        <v>-26.224</v>
      </c>
      <c r="L1230" s="316"/>
      <c r="M1230" s="322"/>
      <c r="N1230" s="323"/>
      <c r="O1230" s="323"/>
      <c r="P1230" s="323"/>
      <c r="Q1230" s="323"/>
      <c r="R1230" s="323"/>
      <c r="S1230" s="323"/>
      <c r="T1230" s="324"/>
      <c r="AT1230" s="319" t="s">
        <v>148</v>
      </c>
      <c r="AU1230" s="319" t="s">
        <v>81</v>
      </c>
      <c r="AV1230" s="317" t="s">
        <v>81</v>
      </c>
      <c r="AW1230" s="317" t="s">
        <v>34</v>
      </c>
      <c r="AX1230" s="317" t="s">
        <v>71</v>
      </c>
      <c r="AY1230" s="319" t="s">
        <v>138</v>
      </c>
    </row>
    <row r="1231" spans="2:51" s="347" customFormat="1" ht="13.5">
      <c r="B1231" s="346"/>
      <c r="D1231" s="318" t="s">
        <v>148</v>
      </c>
      <c r="E1231" s="348" t="s">
        <v>5</v>
      </c>
      <c r="F1231" s="349" t="s">
        <v>180</v>
      </c>
      <c r="H1231" s="350">
        <v>42.297</v>
      </c>
      <c r="L1231" s="346"/>
      <c r="M1231" s="351"/>
      <c r="N1231" s="352"/>
      <c r="O1231" s="352"/>
      <c r="P1231" s="352"/>
      <c r="Q1231" s="352"/>
      <c r="R1231" s="352"/>
      <c r="S1231" s="352"/>
      <c r="T1231" s="353"/>
      <c r="AT1231" s="348" t="s">
        <v>148</v>
      </c>
      <c r="AU1231" s="348" t="s">
        <v>81</v>
      </c>
      <c r="AV1231" s="347" t="s">
        <v>139</v>
      </c>
      <c r="AW1231" s="347" t="s">
        <v>34</v>
      </c>
      <c r="AX1231" s="347" t="s">
        <v>71</v>
      </c>
      <c r="AY1231" s="348" t="s">
        <v>138</v>
      </c>
    </row>
    <row r="1232" spans="2:51" s="339" customFormat="1" ht="13.5">
      <c r="B1232" s="338"/>
      <c r="D1232" s="318" t="s">
        <v>148</v>
      </c>
      <c r="E1232" s="340" t="s">
        <v>5</v>
      </c>
      <c r="F1232" s="341" t="s">
        <v>181</v>
      </c>
      <c r="H1232" s="342" t="s">
        <v>5</v>
      </c>
      <c r="L1232" s="338"/>
      <c r="M1232" s="343"/>
      <c r="N1232" s="344"/>
      <c r="O1232" s="344"/>
      <c r="P1232" s="344"/>
      <c r="Q1232" s="344"/>
      <c r="R1232" s="344"/>
      <c r="S1232" s="344"/>
      <c r="T1232" s="345"/>
      <c r="AT1232" s="342" t="s">
        <v>148</v>
      </c>
      <c r="AU1232" s="342" t="s">
        <v>81</v>
      </c>
      <c r="AV1232" s="339" t="s">
        <v>79</v>
      </c>
      <c r="AW1232" s="339" t="s">
        <v>34</v>
      </c>
      <c r="AX1232" s="339" t="s">
        <v>71</v>
      </c>
      <c r="AY1232" s="342" t="s">
        <v>138</v>
      </c>
    </row>
    <row r="1233" spans="2:51" s="317" customFormat="1" ht="13.5">
      <c r="B1233" s="316"/>
      <c r="D1233" s="318" t="s">
        <v>148</v>
      </c>
      <c r="E1233" s="319" t="s">
        <v>5</v>
      </c>
      <c r="F1233" s="320" t="s">
        <v>182</v>
      </c>
      <c r="H1233" s="321">
        <v>36.4</v>
      </c>
      <c r="L1233" s="316"/>
      <c r="M1233" s="322"/>
      <c r="N1233" s="323"/>
      <c r="O1233" s="323"/>
      <c r="P1233" s="323"/>
      <c r="Q1233" s="323"/>
      <c r="R1233" s="323"/>
      <c r="S1233" s="323"/>
      <c r="T1233" s="324"/>
      <c r="AT1233" s="319" t="s">
        <v>148</v>
      </c>
      <c r="AU1233" s="319" t="s">
        <v>81</v>
      </c>
      <c r="AV1233" s="317" t="s">
        <v>81</v>
      </c>
      <c r="AW1233" s="317" t="s">
        <v>34</v>
      </c>
      <c r="AX1233" s="317" t="s">
        <v>71</v>
      </c>
      <c r="AY1233" s="319" t="s">
        <v>138</v>
      </c>
    </row>
    <row r="1234" spans="2:51" s="317" customFormat="1" ht="13.5">
      <c r="B1234" s="316"/>
      <c r="D1234" s="318" t="s">
        <v>148</v>
      </c>
      <c r="E1234" s="319" t="s">
        <v>5</v>
      </c>
      <c r="F1234" s="320" t="s">
        <v>1402</v>
      </c>
      <c r="H1234" s="321">
        <v>-9.2</v>
      </c>
      <c r="L1234" s="316"/>
      <c r="M1234" s="322"/>
      <c r="N1234" s="323"/>
      <c r="O1234" s="323"/>
      <c r="P1234" s="323"/>
      <c r="Q1234" s="323"/>
      <c r="R1234" s="323"/>
      <c r="S1234" s="323"/>
      <c r="T1234" s="324"/>
      <c r="AT1234" s="319" t="s">
        <v>148</v>
      </c>
      <c r="AU1234" s="319" t="s">
        <v>81</v>
      </c>
      <c r="AV1234" s="317" t="s">
        <v>81</v>
      </c>
      <c r="AW1234" s="317" t="s">
        <v>34</v>
      </c>
      <c r="AX1234" s="317" t="s">
        <v>71</v>
      </c>
      <c r="AY1234" s="319" t="s">
        <v>138</v>
      </c>
    </row>
    <row r="1235" spans="2:51" s="347" customFormat="1" ht="13.5">
      <c r="B1235" s="346"/>
      <c r="D1235" s="318" t="s">
        <v>148</v>
      </c>
      <c r="E1235" s="348" t="s">
        <v>5</v>
      </c>
      <c r="F1235" s="349" t="s">
        <v>180</v>
      </c>
      <c r="H1235" s="350">
        <v>27.2</v>
      </c>
      <c r="L1235" s="346"/>
      <c r="M1235" s="351"/>
      <c r="N1235" s="352"/>
      <c r="O1235" s="352"/>
      <c r="P1235" s="352"/>
      <c r="Q1235" s="352"/>
      <c r="R1235" s="352"/>
      <c r="S1235" s="352"/>
      <c r="T1235" s="353"/>
      <c r="AT1235" s="348" t="s">
        <v>148</v>
      </c>
      <c r="AU1235" s="348" t="s">
        <v>81</v>
      </c>
      <c r="AV1235" s="347" t="s">
        <v>139</v>
      </c>
      <c r="AW1235" s="347" t="s">
        <v>34</v>
      </c>
      <c r="AX1235" s="347" t="s">
        <v>71</v>
      </c>
      <c r="AY1235" s="348" t="s">
        <v>138</v>
      </c>
    </row>
    <row r="1236" spans="2:51" s="339" customFormat="1" ht="13.5">
      <c r="B1236" s="338"/>
      <c r="D1236" s="318" t="s">
        <v>148</v>
      </c>
      <c r="E1236" s="340" t="s">
        <v>5</v>
      </c>
      <c r="F1236" s="341" t="s">
        <v>183</v>
      </c>
      <c r="H1236" s="342" t="s">
        <v>5</v>
      </c>
      <c r="L1236" s="338"/>
      <c r="M1236" s="343"/>
      <c r="N1236" s="344"/>
      <c r="O1236" s="344"/>
      <c r="P1236" s="344"/>
      <c r="Q1236" s="344"/>
      <c r="R1236" s="344"/>
      <c r="S1236" s="344"/>
      <c r="T1236" s="345"/>
      <c r="AT1236" s="342" t="s">
        <v>148</v>
      </c>
      <c r="AU1236" s="342" t="s">
        <v>81</v>
      </c>
      <c r="AV1236" s="339" t="s">
        <v>79</v>
      </c>
      <c r="AW1236" s="339" t="s">
        <v>34</v>
      </c>
      <c r="AX1236" s="339" t="s">
        <v>71</v>
      </c>
      <c r="AY1236" s="342" t="s">
        <v>138</v>
      </c>
    </row>
    <row r="1237" spans="2:51" s="317" customFormat="1" ht="13.5">
      <c r="B1237" s="316"/>
      <c r="D1237" s="318" t="s">
        <v>148</v>
      </c>
      <c r="E1237" s="319" t="s">
        <v>5</v>
      </c>
      <c r="F1237" s="320" t="s">
        <v>184</v>
      </c>
      <c r="H1237" s="321">
        <v>37.859</v>
      </c>
      <c r="L1237" s="316"/>
      <c r="M1237" s="322"/>
      <c r="N1237" s="323"/>
      <c r="O1237" s="323"/>
      <c r="P1237" s="323"/>
      <c r="Q1237" s="323"/>
      <c r="R1237" s="323"/>
      <c r="S1237" s="323"/>
      <c r="T1237" s="324"/>
      <c r="AT1237" s="319" t="s">
        <v>148</v>
      </c>
      <c r="AU1237" s="319" t="s">
        <v>81</v>
      </c>
      <c r="AV1237" s="317" t="s">
        <v>81</v>
      </c>
      <c r="AW1237" s="317" t="s">
        <v>34</v>
      </c>
      <c r="AX1237" s="317" t="s">
        <v>71</v>
      </c>
      <c r="AY1237" s="319" t="s">
        <v>138</v>
      </c>
    </row>
    <row r="1238" spans="2:51" s="317" customFormat="1" ht="13.5">
      <c r="B1238" s="316"/>
      <c r="D1238" s="318" t="s">
        <v>148</v>
      </c>
      <c r="E1238" s="319" t="s">
        <v>5</v>
      </c>
      <c r="F1238" s="320" t="s">
        <v>185</v>
      </c>
      <c r="H1238" s="321">
        <v>27.354</v>
      </c>
      <c r="L1238" s="316"/>
      <c r="M1238" s="322"/>
      <c r="N1238" s="323"/>
      <c r="O1238" s="323"/>
      <c r="P1238" s="323"/>
      <c r="Q1238" s="323"/>
      <c r="R1238" s="323"/>
      <c r="S1238" s="323"/>
      <c r="T1238" s="324"/>
      <c r="AT1238" s="319" t="s">
        <v>148</v>
      </c>
      <c r="AU1238" s="319" t="s">
        <v>81</v>
      </c>
      <c r="AV1238" s="317" t="s">
        <v>81</v>
      </c>
      <c r="AW1238" s="317" t="s">
        <v>34</v>
      </c>
      <c r="AX1238" s="317" t="s">
        <v>71</v>
      </c>
      <c r="AY1238" s="319" t="s">
        <v>138</v>
      </c>
    </row>
    <row r="1239" spans="2:51" s="317" customFormat="1" ht="13.5">
      <c r="B1239" s="316"/>
      <c r="D1239" s="318" t="s">
        <v>148</v>
      </c>
      <c r="E1239" s="319" t="s">
        <v>5</v>
      </c>
      <c r="F1239" s="320" t="s">
        <v>1403</v>
      </c>
      <c r="H1239" s="321">
        <v>-26.439</v>
      </c>
      <c r="L1239" s="316"/>
      <c r="M1239" s="322"/>
      <c r="N1239" s="323"/>
      <c r="O1239" s="323"/>
      <c r="P1239" s="323"/>
      <c r="Q1239" s="323"/>
      <c r="R1239" s="323"/>
      <c r="S1239" s="323"/>
      <c r="T1239" s="324"/>
      <c r="AT1239" s="319" t="s">
        <v>148</v>
      </c>
      <c r="AU1239" s="319" t="s">
        <v>81</v>
      </c>
      <c r="AV1239" s="317" t="s">
        <v>81</v>
      </c>
      <c r="AW1239" s="317" t="s">
        <v>34</v>
      </c>
      <c r="AX1239" s="317" t="s">
        <v>71</v>
      </c>
      <c r="AY1239" s="319" t="s">
        <v>138</v>
      </c>
    </row>
    <row r="1240" spans="2:51" s="347" customFormat="1" ht="13.5">
      <c r="B1240" s="346"/>
      <c r="D1240" s="318" t="s">
        <v>148</v>
      </c>
      <c r="E1240" s="348" t="s">
        <v>5</v>
      </c>
      <c r="F1240" s="349" t="s">
        <v>180</v>
      </c>
      <c r="H1240" s="350">
        <v>38.774</v>
      </c>
      <c r="L1240" s="346"/>
      <c r="M1240" s="351"/>
      <c r="N1240" s="352"/>
      <c r="O1240" s="352"/>
      <c r="P1240" s="352"/>
      <c r="Q1240" s="352"/>
      <c r="R1240" s="352"/>
      <c r="S1240" s="352"/>
      <c r="T1240" s="353"/>
      <c r="AT1240" s="348" t="s">
        <v>148</v>
      </c>
      <c r="AU1240" s="348" t="s">
        <v>81</v>
      </c>
      <c r="AV1240" s="347" t="s">
        <v>139</v>
      </c>
      <c r="AW1240" s="347" t="s">
        <v>34</v>
      </c>
      <c r="AX1240" s="347" t="s">
        <v>71</v>
      </c>
      <c r="AY1240" s="348" t="s">
        <v>138</v>
      </c>
    </row>
    <row r="1241" spans="2:51" s="339" customFormat="1" ht="13.5">
      <c r="B1241" s="338"/>
      <c r="D1241" s="318" t="s">
        <v>148</v>
      </c>
      <c r="E1241" s="340" t="s">
        <v>5</v>
      </c>
      <c r="F1241" s="341" t="s">
        <v>186</v>
      </c>
      <c r="H1241" s="342" t="s">
        <v>5</v>
      </c>
      <c r="L1241" s="338"/>
      <c r="M1241" s="343"/>
      <c r="N1241" s="344"/>
      <c r="O1241" s="344"/>
      <c r="P1241" s="344"/>
      <c r="Q1241" s="344"/>
      <c r="R1241" s="344"/>
      <c r="S1241" s="344"/>
      <c r="T1241" s="345"/>
      <c r="AT1241" s="342" t="s">
        <v>148</v>
      </c>
      <c r="AU1241" s="342" t="s">
        <v>81</v>
      </c>
      <c r="AV1241" s="339" t="s">
        <v>79</v>
      </c>
      <c r="AW1241" s="339" t="s">
        <v>34</v>
      </c>
      <c r="AX1241" s="339" t="s">
        <v>71</v>
      </c>
      <c r="AY1241" s="342" t="s">
        <v>138</v>
      </c>
    </row>
    <row r="1242" spans="2:51" s="317" customFormat="1" ht="13.5">
      <c r="B1242" s="316"/>
      <c r="D1242" s="318" t="s">
        <v>148</v>
      </c>
      <c r="E1242" s="319" t="s">
        <v>5</v>
      </c>
      <c r="F1242" s="320" t="s">
        <v>187</v>
      </c>
      <c r="H1242" s="321">
        <v>59.465</v>
      </c>
      <c r="L1242" s="316"/>
      <c r="M1242" s="322"/>
      <c r="N1242" s="323"/>
      <c r="O1242" s="323"/>
      <c r="P1242" s="323"/>
      <c r="Q1242" s="323"/>
      <c r="R1242" s="323"/>
      <c r="S1242" s="323"/>
      <c r="T1242" s="324"/>
      <c r="AT1242" s="319" t="s">
        <v>148</v>
      </c>
      <c r="AU1242" s="319" t="s">
        <v>81</v>
      </c>
      <c r="AV1242" s="317" t="s">
        <v>81</v>
      </c>
      <c r="AW1242" s="317" t="s">
        <v>34</v>
      </c>
      <c r="AX1242" s="317" t="s">
        <v>71</v>
      </c>
      <c r="AY1242" s="319" t="s">
        <v>138</v>
      </c>
    </row>
    <row r="1243" spans="2:51" s="317" customFormat="1" ht="13.5">
      <c r="B1243" s="316"/>
      <c r="D1243" s="318" t="s">
        <v>148</v>
      </c>
      <c r="E1243" s="319" t="s">
        <v>5</v>
      </c>
      <c r="F1243" s="320" t="s">
        <v>1404</v>
      </c>
      <c r="H1243" s="321">
        <v>-38.7</v>
      </c>
      <c r="L1243" s="316"/>
      <c r="M1243" s="322"/>
      <c r="N1243" s="323"/>
      <c r="O1243" s="323"/>
      <c r="P1243" s="323"/>
      <c r="Q1243" s="323"/>
      <c r="R1243" s="323"/>
      <c r="S1243" s="323"/>
      <c r="T1243" s="324"/>
      <c r="AT1243" s="319" t="s">
        <v>148</v>
      </c>
      <c r="AU1243" s="319" t="s">
        <v>81</v>
      </c>
      <c r="AV1243" s="317" t="s">
        <v>81</v>
      </c>
      <c r="AW1243" s="317" t="s">
        <v>34</v>
      </c>
      <c r="AX1243" s="317" t="s">
        <v>71</v>
      </c>
      <c r="AY1243" s="319" t="s">
        <v>138</v>
      </c>
    </row>
    <row r="1244" spans="2:51" s="347" customFormat="1" ht="13.5">
      <c r="B1244" s="346"/>
      <c r="D1244" s="318" t="s">
        <v>148</v>
      </c>
      <c r="E1244" s="348" t="s">
        <v>5</v>
      </c>
      <c r="F1244" s="349" t="s">
        <v>180</v>
      </c>
      <c r="H1244" s="350">
        <v>20.765</v>
      </c>
      <c r="L1244" s="346"/>
      <c r="M1244" s="351"/>
      <c r="N1244" s="352"/>
      <c r="O1244" s="352"/>
      <c r="P1244" s="352"/>
      <c r="Q1244" s="352"/>
      <c r="R1244" s="352"/>
      <c r="S1244" s="352"/>
      <c r="T1244" s="353"/>
      <c r="AT1244" s="348" t="s">
        <v>148</v>
      </c>
      <c r="AU1244" s="348" t="s">
        <v>81</v>
      </c>
      <c r="AV1244" s="347" t="s">
        <v>139</v>
      </c>
      <c r="AW1244" s="347" t="s">
        <v>34</v>
      </c>
      <c r="AX1244" s="347" t="s">
        <v>71</v>
      </c>
      <c r="AY1244" s="348" t="s">
        <v>138</v>
      </c>
    </row>
    <row r="1245" spans="2:51" s="339" customFormat="1" ht="13.5">
      <c r="B1245" s="338"/>
      <c r="D1245" s="318" t="s">
        <v>148</v>
      </c>
      <c r="E1245" s="340" t="s">
        <v>5</v>
      </c>
      <c r="F1245" s="341" t="s">
        <v>162</v>
      </c>
      <c r="H1245" s="342" t="s">
        <v>5</v>
      </c>
      <c r="L1245" s="338"/>
      <c r="M1245" s="343"/>
      <c r="N1245" s="344"/>
      <c r="O1245" s="344"/>
      <c r="P1245" s="344"/>
      <c r="Q1245" s="344"/>
      <c r="R1245" s="344"/>
      <c r="S1245" s="344"/>
      <c r="T1245" s="345"/>
      <c r="AT1245" s="342" t="s">
        <v>148</v>
      </c>
      <c r="AU1245" s="342" t="s">
        <v>81</v>
      </c>
      <c r="AV1245" s="339" t="s">
        <v>79</v>
      </c>
      <c r="AW1245" s="339" t="s">
        <v>34</v>
      </c>
      <c r="AX1245" s="339" t="s">
        <v>71</v>
      </c>
      <c r="AY1245" s="342" t="s">
        <v>138</v>
      </c>
    </row>
    <row r="1246" spans="2:51" s="317" customFormat="1" ht="13.5">
      <c r="B1246" s="316"/>
      <c r="D1246" s="318" t="s">
        <v>148</v>
      </c>
      <c r="E1246" s="319" t="s">
        <v>5</v>
      </c>
      <c r="F1246" s="320" t="s">
        <v>1405</v>
      </c>
      <c r="H1246" s="321">
        <v>62.1</v>
      </c>
      <c r="L1246" s="316"/>
      <c r="M1246" s="322"/>
      <c r="N1246" s="323"/>
      <c r="O1246" s="323"/>
      <c r="P1246" s="323"/>
      <c r="Q1246" s="323"/>
      <c r="R1246" s="323"/>
      <c r="S1246" s="323"/>
      <c r="T1246" s="324"/>
      <c r="AT1246" s="319" t="s">
        <v>148</v>
      </c>
      <c r="AU1246" s="319" t="s">
        <v>81</v>
      </c>
      <c r="AV1246" s="317" t="s">
        <v>81</v>
      </c>
      <c r="AW1246" s="317" t="s">
        <v>34</v>
      </c>
      <c r="AX1246" s="317" t="s">
        <v>71</v>
      </c>
      <c r="AY1246" s="319" t="s">
        <v>138</v>
      </c>
    </row>
    <row r="1247" spans="2:51" s="317" customFormat="1" ht="13.5">
      <c r="B1247" s="316"/>
      <c r="D1247" s="318" t="s">
        <v>148</v>
      </c>
      <c r="E1247" s="319" t="s">
        <v>5</v>
      </c>
      <c r="F1247" s="320" t="s">
        <v>1406</v>
      </c>
      <c r="H1247" s="321">
        <v>-0.05</v>
      </c>
      <c r="L1247" s="316"/>
      <c r="M1247" s="322"/>
      <c r="N1247" s="323"/>
      <c r="O1247" s="323"/>
      <c r="P1247" s="323"/>
      <c r="Q1247" s="323"/>
      <c r="R1247" s="323"/>
      <c r="S1247" s="323"/>
      <c r="T1247" s="324"/>
      <c r="AT1247" s="319" t="s">
        <v>148</v>
      </c>
      <c r="AU1247" s="319" t="s">
        <v>81</v>
      </c>
      <c r="AV1247" s="317" t="s">
        <v>81</v>
      </c>
      <c r="AW1247" s="317" t="s">
        <v>34</v>
      </c>
      <c r="AX1247" s="317" t="s">
        <v>71</v>
      </c>
      <c r="AY1247" s="319" t="s">
        <v>138</v>
      </c>
    </row>
    <row r="1248" spans="2:51" s="317" customFormat="1" ht="13.5">
      <c r="B1248" s="316"/>
      <c r="D1248" s="318" t="s">
        <v>148</v>
      </c>
      <c r="E1248" s="319" t="s">
        <v>5</v>
      </c>
      <c r="F1248" s="320" t="s">
        <v>1407</v>
      </c>
      <c r="H1248" s="321">
        <v>1.38</v>
      </c>
      <c r="L1248" s="316"/>
      <c r="M1248" s="322"/>
      <c r="N1248" s="323"/>
      <c r="O1248" s="323"/>
      <c r="P1248" s="323"/>
      <c r="Q1248" s="323"/>
      <c r="R1248" s="323"/>
      <c r="S1248" s="323"/>
      <c r="T1248" s="324"/>
      <c r="AT1248" s="319" t="s">
        <v>148</v>
      </c>
      <c r="AU1248" s="319" t="s">
        <v>81</v>
      </c>
      <c r="AV1248" s="317" t="s">
        <v>81</v>
      </c>
      <c r="AW1248" s="317" t="s">
        <v>34</v>
      </c>
      <c r="AX1248" s="317" t="s">
        <v>71</v>
      </c>
      <c r="AY1248" s="319" t="s">
        <v>138</v>
      </c>
    </row>
    <row r="1249" spans="2:51" s="317" customFormat="1" ht="13.5">
      <c r="B1249" s="316"/>
      <c r="D1249" s="318" t="s">
        <v>148</v>
      </c>
      <c r="E1249" s="319" t="s">
        <v>5</v>
      </c>
      <c r="F1249" s="320" t="s">
        <v>1408</v>
      </c>
      <c r="H1249" s="321">
        <v>-30.15</v>
      </c>
      <c r="L1249" s="316"/>
      <c r="M1249" s="322"/>
      <c r="N1249" s="323"/>
      <c r="O1249" s="323"/>
      <c r="P1249" s="323"/>
      <c r="Q1249" s="323"/>
      <c r="R1249" s="323"/>
      <c r="S1249" s="323"/>
      <c r="T1249" s="324"/>
      <c r="AT1249" s="319" t="s">
        <v>148</v>
      </c>
      <c r="AU1249" s="319" t="s">
        <v>81</v>
      </c>
      <c r="AV1249" s="317" t="s">
        <v>81</v>
      </c>
      <c r="AW1249" s="317" t="s">
        <v>34</v>
      </c>
      <c r="AX1249" s="317" t="s">
        <v>71</v>
      </c>
      <c r="AY1249" s="319" t="s">
        <v>138</v>
      </c>
    </row>
    <row r="1250" spans="2:51" s="347" customFormat="1" ht="13.5">
      <c r="B1250" s="346"/>
      <c r="D1250" s="318" t="s">
        <v>148</v>
      </c>
      <c r="E1250" s="348" t="s">
        <v>5</v>
      </c>
      <c r="F1250" s="349" t="s">
        <v>180</v>
      </c>
      <c r="H1250" s="350">
        <v>33.28</v>
      </c>
      <c r="L1250" s="346"/>
      <c r="M1250" s="351"/>
      <c r="N1250" s="352"/>
      <c r="O1250" s="352"/>
      <c r="P1250" s="352"/>
      <c r="Q1250" s="352"/>
      <c r="R1250" s="352"/>
      <c r="S1250" s="352"/>
      <c r="T1250" s="353"/>
      <c r="AT1250" s="348" t="s">
        <v>148</v>
      </c>
      <c r="AU1250" s="348" t="s">
        <v>81</v>
      </c>
      <c r="AV1250" s="347" t="s">
        <v>139</v>
      </c>
      <c r="AW1250" s="347" t="s">
        <v>34</v>
      </c>
      <c r="AX1250" s="347" t="s">
        <v>71</v>
      </c>
      <c r="AY1250" s="348" t="s">
        <v>138</v>
      </c>
    </row>
    <row r="1251" spans="2:51" s="326" customFormat="1" ht="13.5">
      <c r="B1251" s="325"/>
      <c r="D1251" s="327" t="s">
        <v>148</v>
      </c>
      <c r="E1251" s="328" t="s">
        <v>5</v>
      </c>
      <c r="F1251" s="329" t="s">
        <v>151</v>
      </c>
      <c r="H1251" s="330">
        <v>162.316</v>
      </c>
      <c r="L1251" s="325"/>
      <c r="M1251" s="331"/>
      <c r="N1251" s="332"/>
      <c r="O1251" s="332"/>
      <c r="P1251" s="332"/>
      <c r="Q1251" s="332"/>
      <c r="R1251" s="332"/>
      <c r="S1251" s="332"/>
      <c r="T1251" s="333"/>
      <c r="AT1251" s="334" t="s">
        <v>148</v>
      </c>
      <c r="AU1251" s="334" t="s">
        <v>81</v>
      </c>
      <c r="AV1251" s="326" t="s">
        <v>146</v>
      </c>
      <c r="AW1251" s="326" t="s">
        <v>34</v>
      </c>
      <c r="AX1251" s="326" t="s">
        <v>79</v>
      </c>
      <c r="AY1251" s="334" t="s">
        <v>138</v>
      </c>
    </row>
    <row r="1252" spans="2:65" s="223" customFormat="1" ht="31.5" customHeight="1">
      <c r="B1252" s="224"/>
      <c r="C1252" s="305" t="s">
        <v>1409</v>
      </c>
      <c r="D1252" s="305" t="s">
        <v>141</v>
      </c>
      <c r="E1252" s="306" t="s">
        <v>1410</v>
      </c>
      <c r="F1252" s="307" t="s">
        <v>1411</v>
      </c>
      <c r="G1252" s="308" t="s">
        <v>144</v>
      </c>
      <c r="H1252" s="309">
        <v>293.029</v>
      </c>
      <c r="I1252" s="367">
        <v>0</v>
      </c>
      <c r="J1252" s="310">
        <f>ROUND(I1252*H1252,2)</f>
        <v>0</v>
      </c>
      <c r="K1252" s="307" t="s">
        <v>145</v>
      </c>
      <c r="L1252" s="224"/>
      <c r="M1252" s="311" t="s">
        <v>5</v>
      </c>
      <c r="N1252" s="312" t="s">
        <v>42</v>
      </c>
      <c r="O1252" s="225"/>
      <c r="P1252" s="313">
        <f>O1252*H1252</f>
        <v>0</v>
      </c>
      <c r="Q1252" s="313">
        <v>0.0001</v>
      </c>
      <c r="R1252" s="313">
        <f>Q1252*H1252</f>
        <v>0.0293029</v>
      </c>
      <c r="S1252" s="313">
        <v>0</v>
      </c>
      <c r="T1252" s="314">
        <f>S1252*H1252</f>
        <v>0</v>
      </c>
      <c r="AR1252" s="213" t="s">
        <v>372</v>
      </c>
      <c r="AT1252" s="213" t="s">
        <v>141</v>
      </c>
      <c r="AU1252" s="213" t="s">
        <v>81</v>
      </c>
      <c r="AY1252" s="213" t="s">
        <v>138</v>
      </c>
      <c r="BE1252" s="315">
        <f>IF(N1252="základní",J1252,0)</f>
        <v>0</v>
      </c>
      <c r="BF1252" s="315">
        <f>IF(N1252="snížená",J1252,0)</f>
        <v>0</v>
      </c>
      <c r="BG1252" s="315">
        <f>IF(N1252="zákl. přenesená",J1252,0)</f>
        <v>0</v>
      </c>
      <c r="BH1252" s="315">
        <f>IF(N1252="sníž. přenesená",J1252,0)</f>
        <v>0</v>
      </c>
      <c r="BI1252" s="315">
        <f>IF(N1252="nulová",J1252,0)</f>
        <v>0</v>
      </c>
      <c r="BJ1252" s="213" t="s">
        <v>79</v>
      </c>
      <c r="BK1252" s="315">
        <f>ROUND(I1252*H1252,2)</f>
        <v>0</v>
      </c>
      <c r="BL1252" s="213" t="s">
        <v>372</v>
      </c>
      <c r="BM1252" s="213" t="s">
        <v>1412</v>
      </c>
    </row>
    <row r="1253" spans="2:51" s="317" customFormat="1" ht="13.5">
      <c r="B1253" s="316"/>
      <c r="D1253" s="318" t="s">
        <v>148</v>
      </c>
      <c r="E1253" s="319" t="s">
        <v>5</v>
      </c>
      <c r="F1253" s="320" t="s">
        <v>1413</v>
      </c>
      <c r="H1253" s="321">
        <v>293.029</v>
      </c>
      <c r="L1253" s="316"/>
      <c r="M1253" s="322"/>
      <c r="N1253" s="323"/>
      <c r="O1253" s="323"/>
      <c r="P1253" s="323"/>
      <c r="Q1253" s="323"/>
      <c r="R1253" s="323"/>
      <c r="S1253" s="323"/>
      <c r="T1253" s="324"/>
      <c r="AT1253" s="319" t="s">
        <v>148</v>
      </c>
      <c r="AU1253" s="319" t="s">
        <v>81</v>
      </c>
      <c r="AV1253" s="317" t="s">
        <v>81</v>
      </c>
      <c r="AW1253" s="317" t="s">
        <v>34</v>
      </c>
      <c r="AX1253" s="317" t="s">
        <v>71</v>
      </c>
      <c r="AY1253" s="319" t="s">
        <v>138</v>
      </c>
    </row>
    <row r="1254" spans="2:51" s="326" customFormat="1" ht="13.5">
      <c r="B1254" s="325"/>
      <c r="D1254" s="327" t="s">
        <v>148</v>
      </c>
      <c r="E1254" s="328" t="s">
        <v>5</v>
      </c>
      <c r="F1254" s="329" t="s">
        <v>151</v>
      </c>
      <c r="H1254" s="330">
        <v>293.029</v>
      </c>
      <c r="L1254" s="325"/>
      <c r="M1254" s="331"/>
      <c r="N1254" s="332"/>
      <c r="O1254" s="332"/>
      <c r="P1254" s="332"/>
      <c r="Q1254" s="332"/>
      <c r="R1254" s="332"/>
      <c r="S1254" s="332"/>
      <c r="T1254" s="333"/>
      <c r="AT1254" s="334" t="s">
        <v>148</v>
      </c>
      <c r="AU1254" s="334" t="s">
        <v>81</v>
      </c>
      <c r="AV1254" s="326" t="s">
        <v>146</v>
      </c>
      <c r="AW1254" s="326" t="s">
        <v>34</v>
      </c>
      <c r="AX1254" s="326" t="s">
        <v>79</v>
      </c>
      <c r="AY1254" s="334" t="s">
        <v>138</v>
      </c>
    </row>
    <row r="1255" spans="2:65" s="223" customFormat="1" ht="31.5" customHeight="1">
      <c r="B1255" s="224"/>
      <c r="C1255" s="305" t="s">
        <v>1414</v>
      </c>
      <c r="D1255" s="305" t="s">
        <v>141</v>
      </c>
      <c r="E1255" s="306" t="s">
        <v>1415</v>
      </c>
      <c r="F1255" s="307" t="s">
        <v>1416</v>
      </c>
      <c r="G1255" s="308" t="s">
        <v>338</v>
      </c>
      <c r="H1255" s="309">
        <v>172.52</v>
      </c>
      <c r="I1255" s="367">
        <v>0</v>
      </c>
      <c r="J1255" s="310">
        <f>ROUND(I1255*H1255,2)</f>
        <v>0</v>
      </c>
      <c r="K1255" s="307" t="s">
        <v>145</v>
      </c>
      <c r="L1255" s="224"/>
      <c r="M1255" s="311" t="s">
        <v>5</v>
      </c>
      <c r="N1255" s="312" t="s">
        <v>42</v>
      </c>
      <c r="O1255" s="225"/>
      <c r="P1255" s="313">
        <f>O1255*H1255</f>
        <v>0</v>
      </c>
      <c r="Q1255" s="313">
        <v>0</v>
      </c>
      <c r="R1255" s="313">
        <f>Q1255*H1255</f>
        <v>0</v>
      </c>
      <c r="S1255" s="313">
        <v>0</v>
      </c>
      <c r="T1255" s="314">
        <f>S1255*H1255</f>
        <v>0</v>
      </c>
      <c r="AR1255" s="213" t="s">
        <v>372</v>
      </c>
      <c r="AT1255" s="213" t="s">
        <v>141</v>
      </c>
      <c r="AU1255" s="213" t="s">
        <v>81</v>
      </c>
      <c r="AY1255" s="213" t="s">
        <v>138</v>
      </c>
      <c r="BE1255" s="315">
        <f>IF(N1255="základní",J1255,0)</f>
        <v>0</v>
      </c>
      <c r="BF1255" s="315">
        <f>IF(N1255="snížená",J1255,0)</f>
        <v>0</v>
      </c>
      <c r="BG1255" s="315">
        <f>IF(N1255="zákl. přenesená",J1255,0)</f>
        <v>0</v>
      </c>
      <c r="BH1255" s="315">
        <f>IF(N1255="sníž. přenesená",J1255,0)</f>
        <v>0</v>
      </c>
      <c r="BI1255" s="315">
        <f>IF(N1255="nulová",J1255,0)</f>
        <v>0</v>
      </c>
      <c r="BJ1255" s="213" t="s">
        <v>79</v>
      </c>
      <c r="BK1255" s="315">
        <f>ROUND(I1255*H1255,2)</f>
        <v>0</v>
      </c>
      <c r="BL1255" s="213" t="s">
        <v>372</v>
      </c>
      <c r="BM1255" s="213" t="s">
        <v>1417</v>
      </c>
    </row>
    <row r="1256" spans="2:51" s="339" customFormat="1" ht="13.5">
      <c r="B1256" s="338"/>
      <c r="D1256" s="318" t="s">
        <v>148</v>
      </c>
      <c r="E1256" s="340" t="s">
        <v>5</v>
      </c>
      <c r="F1256" s="341" t="s">
        <v>177</v>
      </c>
      <c r="H1256" s="342" t="s">
        <v>5</v>
      </c>
      <c r="L1256" s="338"/>
      <c r="M1256" s="343"/>
      <c r="N1256" s="344"/>
      <c r="O1256" s="344"/>
      <c r="P1256" s="344"/>
      <c r="Q1256" s="344"/>
      <c r="R1256" s="344"/>
      <c r="S1256" s="344"/>
      <c r="T1256" s="345"/>
      <c r="AT1256" s="342" t="s">
        <v>148</v>
      </c>
      <c r="AU1256" s="342" t="s">
        <v>81</v>
      </c>
      <c r="AV1256" s="339" t="s">
        <v>79</v>
      </c>
      <c r="AW1256" s="339" t="s">
        <v>34</v>
      </c>
      <c r="AX1256" s="339" t="s">
        <v>71</v>
      </c>
      <c r="AY1256" s="342" t="s">
        <v>138</v>
      </c>
    </row>
    <row r="1257" spans="2:51" s="317" customFormat="1" ht="13.5">
      <c r="B1257" s="316"/>
      <c r="D1257" s="318" t="s">
        <v>148</v>
      </c>
      <c r="E1257" s="319" t="s">
        <v>5</v>
      </c>
      <c r="F1257" s="320" t="s">
        <v>1418</v>
      </c>
      <c r="H1257" s="321">
        <v>9.48</v>
      </c>
      <c r="L1257" s="316"/>
      <c r="M1257" s="322"/>
      <c r="N1257" s="323"/>
      <c r="O1257" s="323"/>
      <c r="P1257" s="323"/>
      <c r="Q1257" s="323"/>
      <c r="R1257" s="323"/>
      <c r="S1257" s="323"/>
      <c r="T1257" s="324"/>
      <c r="AT1257" s="319" t="s">
        <v>148</v>
      </c>
      <c r="AU1257" s="319" t="s">
        <v>81</v>
      </c>
      <c r="AV1257" s="317" t="s">
        <v>81</v>
      </c>
      <c r="AW1257" s="317" t="s">
        <v>34</v>
      </c>
      <c r="AX1257" s="317" t="s">
        <v>71</v>
      </c>
      <c r="AY1257" s="319" t="s">
        <v>138</v>
      </c>
    </row>
    <row r="1258" spans="2:51" s="317" customFormat="1" ht="13.5">
      <c r="B1258" s="316"/>
      <c r="D1258" s="318" t="s">
        <v>148</v>
      </c>
      <c r="E1258" s="319" t="s">
        <v>5</v>
      </c>
      <c r="F1258" s="320" t="s">
        <v>1419</v>
      </c>
      <c r="H1258" s="321">
        <v>10.21</v>
      </c>
      <c r="L1258" s="316"/>
      <c r="M1258" s="322"/>
      <c r="N1258" s="323"/>
      <c r="O1258" s="323"/>
      <c r="P1258" s="323"/>
      <c r="Q1258" s="323"/>
      <c r="R1258" s="323"/>
      <c r="S1258" s="323"/>
      <c r="T1258" s="324"/>
      <c r="AT1258" s="319" t="s">
        <v>148</v>
      </c>
      <c r="AU1258" s="319" t="s">
        <v>81</v>
      </c>
      <c r="AV1258" s="317" t="s">
        <v>81</v>
      </c>
      <c r="AW1258" s="317" t="s">
        <v>34</v>
      </c>
      <c r="AX1258" s="317" t="s">
        <v>71</v>
      </c>
      <c r="AY1258" s="319" t="s">
        <v>138</v>
      </c>
    </row>
    <row r="1259" spans="2:51" s="317" customFormat="1" ht="13.5">
      <c r="B1259" s="316"/>
      <c r="D1259" s="318" t="s">
        <v>148</v>
      </c>
      <c r="E1259" s="319" t="s">
        <v>5</v>
      </c>
      <c r="F1259" s="320" t="s">
        <v>1420</v>
      </c>
      <c r="H1259" s="321">
        <v>27.84</v>
      </c>
      <c r="L1259" s="316"/>
      <c r="M1259" s="322"/>
      <c r="N1259" s="323"/>
      <c r="O1259" s="323"/>
      <c r="P1259" s="323"/>
      <c r="Q1259" s="323"/>
      <c r="R1259" s="323"/>
      <c r="S1259" s="323"/>
      <c r="T1259" s="324"/>
      <c r="AT1259" s="319" t="s">
        <v>148</v>
      </c>
      <c r="AU1259" s="319" t="s">
        <v>81</v>
      </c>
      <c r="AV1259" s="317" t="s">
        <v>81</v>
      </c>
      <c r="AW1259" s="317" t="s">
        <v>34</v>
      </c>
      <c r="AX1259" s="317" t="s">
        <v>71</v>
      </c>
      <c r="AY1259" s="319" t="s">
        <v>138</v>
      </c>
    </row>
    <row r="1260" spans="2:51" s="347" customFormat="1" ht="13.5">
      <c r="B1260" s="346"/>
      <c r="D1260" s="318" t="s">
        <v>148</v>
      </c>
      <c r="E1260" s="348" t="s">
        <v>5</v>
      </c>
      <c r="F1260" s="349" t="s">
        <v>180</v>
      </c>
      <c r="H1260" s="350">
        <v>47.53</v>
      </c>
      <c r="L1260" s="346"/>
      <c r="M1260" s="351"/>
      <c r="N1260" s="352"/>
      <c r="O1260" s="352"/>
      <c r="P1260" s="352"/>
      <c r="Q1260" s="352"/>
      <c r="R1260" s="352"/>
      <c r="S1260" s="352"/>
      <c r="T1260" s="353"/>
      <c r="AT1260" s="348" t="s">
        <v>148</v>
      </c>
      <c r="AU1260" s="348" t="s">
        <v>81</v>
      </c>
      <c r="AV1260" s="347" t="s">
        <v>139</v>
      </c>
      <c r="AW1260" s="347" t="s">
        <v>34</v>
      </c>
      <c r="AX1260" s="347" t="s">
        <v>71</v>
      </c>
      <c r="AY1260" s="348" t="s">
        <v>138</v>
      </c>
    </row>
    <row r="1261" spans="2:51" s="339" customFormat="1" ht="13.5">
      <c r="B1261" s="338"/>
      <c r="D1261" s="318" t="s">
        <v>148</v>
      </c>
      <c r="E1261" s="340" t="s">
        <v>5</v>
      </c>
      <c r="F1261" s="341" t="s">
        <v>181</v>
      </c>
      <c r="H1261" s="342" t="s">
        <v>5</v>
      </c>
      <c r="L1261" s="338"/>
      <c r="M1261" s="343"/>
      <c r="N1261" s="344"/>
      <c r="O1261" s="344"/>
      <c r="P1261" s="344"/>
      <c r="Q1261" s="344"/>
      <c r="R1261" s="344"/>
      <c r="S1261" s="344"/>
      <c r="T1261" s="345"/>
      <c r="AT1261" s="342" t="s">
        <v>148</v>
      </c>
      <c r="AU1261" s="342" t="s">
        <v>81</v>
      </c>
      <c r="AV1261" s="339" t="s">
        <v>79</v>
      </c>
      <c r="AW1261" s="339" t="s">
        <v>34</v>
      </c>
      <c r="AX1261" s="339" t="s">
        <v>71</v>
      </c>
      <c r="AY1261" s="342" t="s">
        <v>138</v>
      </c>
    </row>
    <row r="1262" spans="2:51" s="317" customFormat="1" ht="13.5">
      <c r="B1262" s="316"/>
      <c r="D1262" s="318" t="s">
        <v>148</v>
      </c>
      <c r="E1262" s="319" t="s">
        <v>5</v>
      </c>
      <c r="F1262" s="320" t="s">
        <v>1421</v>
      </c>
      <c r="H1262" s="321">
        <v>10.4</v>
      </c>
      <c r="L1262" s="316"/>
      <c r="M1262" s="322"/>
      <c r="N1262" s="323"/>
      <c r="O1262" s="323"/>
      <c r="P1262" s="323"/>
      <c r="Q1262" s="323"/>
      <c r="R1262" s="323"/>
      <c r="S1262" s="323"/>
      <c r="T1262" s="324"/>
      <c r="AT1262" s="319" t="s">
        <v>148</v>
      </c>
      <c r="AU1262" s="319" t="s">
        <v>81</v>
      </c>
      <c r="AV1262" s="317" t="s">
        <v>81</v>
      </c>
      <c r="AW1262" s="317" t="s">
        <v>34</v>
      </c>
      <c r="AX1262" s="317" t="s">
        <v>71</v>
      </c>
      <c r="AY1262" s="319" t="s">
        <v>138</v>
      </c>
    </row>
    <row r="1263" spans="2:51" s="317" customFormat="1" ht="13.5">
      <c r="B1263" s="316"/>
      <c r="D1263" s="318" t="s">
        <v>148</v>
      </c>
      <c r="E1263" s="319" t="s">
        <v>5</v>
      </c>
      <c r="F1263" s="320" t="s">
        <v>1422</v>
      </c>
      <c r="H1263" s="321">
        <v>14</v>
      </c>
      <c r="L1263" s="316"/>
      <c r="M1263" s="322"/>
      <c r="N1263" s="323"/>
      <c r="O1263" s="323"/>
      <c r="P1263" s="323"/>
      <c r="Q1263" s="323"/>
      <c r="R1263" s="323"/>
      <c r="S1263" s="323"/>
      <c r="T1263" s="324"/>
      <c r="AT1263" s="319" t="s">
        <v>148</v>
      </c>
      <c r="AU1263" s="319" t="s">
        <v>81</v>
      </c>
      <c r="AV1263" s="317" t="s">
        <v>81</v>
      </c>
      <c r="AW1263" s="317" t="s">
        <v>34</v>
      </c>
      <c r="AX1263" s="317" t="s">
        <v>71</v>
      </c>
      <c r="AY1263" s="319" t="s">
        <v>138</v>
      </c>
    </row>
    <row r="1264" spans="2:51" s="347" customFormat="1" ht="13.5">
      <c r="B1264" s="346"/>
      <c r="D1264" s="318" t="s">
        <v>148</v>
      </c>
      <c r="E1264" s="348" t="s">
        <v>5</v>
      </c>
      <c r="F1264" s="349" t="s">
        <v>180</v>
      </c>
      <c r="H1264" s="350">
        <v>24.4</v>
      </c>
      <c r="L1264" s="346"/>
      <c r="M1264" s="351"/>
      <c r="N1264" s="352"/>
      <c r="O1264" s="352"/>
      <c r="P1264" s="352"/>
      <c r="Q1264" s="352"/>
      <c r="R1264" s="352"/>
      <c r="S1264" s="352"/>
      <c r="T1264" s="353"/>
      <c r="AT1264" s="348" t="s">
        <v>148</v>
      </c>
      <c r="AU1264" s="348" t="s">
        <v>81</v>
      </c>
      <c r="AV1264" s="347" t="s">
        <v>139</v>
      </c>
      <c r="AW1264" s="347" t="s">
        <v>34</v>
      </c>
      <c r="AX1264" s="347" t="s">
        <v>71</v>
      </c>
      <c r="AY1264" s="348" t="s">
        <v>138</v>
      </c>
    </row>
    <row r="1265" spans="2:51" s="339" customFormat="1" ht="13.5">
      <c r="B1265" s="338"/>
      <c r="D1265" s="318" t="s">
        <v>148</v>
      </c>
      <c r="E1265" s="340" t="s">
        <v>5</v>
      </c>
      <c r="F1265" s="341" t="s">
        <v>183</v>
      </c>
      <c r="H1265" s="342" t="s">
        <v>5</v>
      </c>
      <c r="L1265" s="338"/>
      <c r="M1265" s="343"/>
      <c r="N1265" s="344"/>
      <c r="O1265" s="344"/>
      <c r="P1265" s="344"/>
      <c r="Q1265" s="344"/>
      <c r="R1265" s="344"/>
      <c r="S1265" s="344"/>
      <c r="T1265" s="345"/>
      <c r="AT1265" s="342" t="s">
        <v>148</v>
      </c>
      <c r="AU1265" s="342" t="s">
        <v>81</v>
      </c>
      <c r="AV1265" s="339" t="s">
        <v>79</v>
      </c>
      <c r="AW1265" s="339" t="s">
        <v>34</v>
      </c>
      <c r="AX1265" s="339" t="s">
        <v>71</v>
      </c>
      <c r="AY1265" s="342" t="s">
        <v>138</v>
      </c>
    </row>
    <row r="1266" spans="2:51" s="317" customFormat="1" ht="13.5">
      <c r="B1266" s="316"/>
      <c r="D1266" s="318" t="s">
        <v>148</v>
      </c>
      <c r="E1266" s="319" t="s">
        <v>5</v>
      </c>
      <c r="F1266" s="320" t="s">
        <v>1423</v>
      </c>
      <c r="H1266" s="321">
        <v>8.74</v>
      </c>
      <c r="L1266" s="316"/>
      <c r="M1266" s="322"/>
      <c r="N1266" s="323"/>
      <c r="O1266" s="323"/>
      <c r="P1266" s="323"/>
      <c r="Q1266" s="323"/>
      <c r="R1266" s="323"/>
      <c r="S1266" s="323"/>
      <c r="T1266" s="324"/>
      <c r="AT1266" s="319" t="s">
        <v>148</v>
      </c>
      <c r="AU1266" s="319" t="s">
        <v>81</v>
      </c>
      <c r="AV1266" s="317" t="s">
        <v>81</v>
      </c>
      <c r="AW1266" s="317" t="s">
        <v>34</v>
      </c>
      <c r="AX1266" s="317" t="s">
        <v>71</v>
      </c>
      <c r="AY1266" s="319" t="s">
        <v>138</v>
      </c>
    </row>
    <row r="1267" spans="2:51" s="317" customFormat="1" ht="13.5">
      <c r="B1267" s="316"/>
      <c r="D1267" s="318" t="s">
        <v>148</v>
      </c>
      <c r="E1267" s="319" t="s">
        <v>5</v>
      </c>
      <c r="F1267" s="320" t="s">
        <v>1424</v>
      </c>
      <c r="H1267" s="321">
        <v>7.76</v>
      </c>
      <c r="L1267" s="316"/>
      <c r="M1267" s="322"/>
      <c r="N1267" s="323"/>
      <c r="O1267" s="323"/>
      <c r="P1267" s="323"/>
      <c r="Q1267" s="323"/>
      <c r="R1267" s="323"/>
      <c r="S1267" s="323"/>
      <c r="T1267" s="324"/>
      <c r="AT1267" s="319" t="s">
        <v>148</v>
      </c>
      <c r="AU1267" s="319" t="s">
        <v>81</v>
      </c>
      <c r="AV1267" s="317" t="s">
        <v>81</v>
      </c>
      <c r="AW1267" s="317" t="s">
        <v>34</v>
      </c>
      <c r="AX1267" s="317" t="s">
        <v>71</v>
      </c>
      <c r="AY1267" s="319" t="s">
        <v>138</v>
      </c>
    </row>
    <row r="1268" spans="2:51" s="317" customFormat="1" ht="13.5">
      <c r="B1268" s="316"/>
      <c r="D1268" s="318" t="s">
        <v>148</v>
      </c>
      <c r="E1268" s="319" t="s">
        <v>5</v>
      </c>
      <c r="F1268" s="320" t="s">
        <v>1425</v>
      </c>
      <c r="H1268" s="321">
        <v>28.2</v>
      </c>
      <c r="L1268" s="316"/>
      <c r="M1268" s="322"/>
      <c r="N1268" s="323"/>
      <c r="O1268" s="323"/>
      <c r="P1268" s="323"/>
      <c r="Q1268" s="323"/>
      <c r="R1268" s="323"/>
      <c r="S1268" s="323"/>
      <c r="T1268" s="324"/>
      <c r="AT1268" s="319" t="s">
        <v>148</v>
      </c>
      <c r="AU1268" s="319" t="s">
        <v>81</v>
      </c>
      <c r="AV1268" s="317" t="s">
        <v>81</v>
      </c>
      <c r="AW1268" s="317" t="s">
        <v>34</v>
      </c>
      <c r="AX1268" s="317" t="s">
        <v>71</v>
      </c>
      <c r="AY1268" s="319" t="s">
        <v>138</v>
      </c>
    </row>
    <row r="1269" spans="2:51" s="347" customFormat="1" ht="13.5">
      <c r="B1269" s="346"/>
      <c r="D1269" s="318" t="s">
        <v>148</v>
      </c>
      <c r="E1269" s="348" t="s">
        <v>5</v>
      </c>
      <c r="F1269" s="349" t="s">
        <v>180</v>
      </c>
      <c r="H1269" s="350">
        <v>44.7</v>
      </c>
      <c r="L1269" s="346"/>
      <c r="M1269" s="351"/>
      <c r="N1269" s="352"/>
      <c r="O1269" s="352"/>
      <c r="P1269" s="352"/>
      <c r="Q1269" s="352"/>
      <c r="R1269" s="352"/>
      <c r="S1269" s="352"/>
      <c r="T1269" s="353"/>
      <c r="AT1269" s="348" t="s">
        <v>148</v>
      </c>
      <c r="AU1269" s="348" t="s">
        <v>81</v>
      </c>
      <c r="AV1269" s="347" t="s">
        <v>139</v>
      </c>
      <c r="AW1269" s="347" t="s">
        <v>34</v>
      </c>
      <c r="AX1269" s="347" t="s">
        <v>71</v>
      </c>
      <c r="AY1269" s="348" t="s">
        <v>138</v>
      </c>
    </row>
    <row r="1270" spans="2:51" s="339" customFormat="1" ht="13.5">
      <c r="B1270" s="338"/>
      <c r="D1270" s="318" t="s">
        <v>148</v>
      </c>
      <c r="E1270" s="340" t="s">
        <v>5</v>
      </c>
      <c r="F1270" s="341" t="s">
        <v>186</v>
      </c>
      <c r="H1270" s="342" t="s">
        <v>5</v>
      </c>
      <c r="L1270" s="338"/>
      <c r="M1270" s="343"/>
      <c r="N1270" s="344"/>
      <c r="O1270" s="344"/>
      <c r="P1270" s="344"/>
      <c r="Q1270" s="344"/>
      <c r="R1270" s="344"/>
      <c r="S1270" s="344"/>
      <c r="T1270" s="345"/>
      <c r="AT1270" s="342" t="s">
        <v>148</v>
      </c>
      <c r="AU1270" s="342" t="s">
        <v>81</v>
      </c>
      <c r="AV1270" s="339" t="s">
        <v>79</v>
      </c>
      <c r="AW1270" s="339" t="s">
        <v>34</v>
      </c>
      <c r="AX1270" s="339" t="s">
        <v>71</v>
      </c>
      <c r="AY1270" s="342" t="s">
        <v>138</v>
      </c>
    </row>
    <row r="1271" spans="2:51" s="317" customFormat="1" ht="13.5">
      <c r="B1271" s="316"/>
      <c r="D1271" s="318" t="s">
        <v>148</v>
      </c>
      <c r="E1271" s="319" t="s">
        <v>5</v>
      </c>
      <c r="F1271" s="320" t="s">
        <v>1426</v>
      </c>
      <c r="H1271" s="321">
        <v>16.99</v>
      </c>
      <c r="L1271" s="316"/>
      <c r="M1271" s="322"/>
      <c r="N1271" s="323"/>
      <c r="O1271" s="323"/>
      <c r="P1271" s="323"/>
      <c r="Q1271" s="323"/>
      <c r="R1271" s="323"/>
      <c r="S1271" s="323"/>
      <c r="T1271" s="324"/>
      <c r="AT1271" s="319" t="s">
        <v>148</v>
      </c>
      <c r="AU1271" s="319" t="s">
        <v>81</v>
      </c>
      <c r="AV1271" s="317" t="s">
        <v>81</v>
      </c>
      <c r="AW1271" s="317" t="s">
        <v>34</v>
      </c>
      <c r="AX1271" s="317" t="s">
        <v>71</v>
      </c>
      <c r="AY1271" s="319" t="s">
        <v>138</v>
      </c>
    </row>
    <row r="1272" spans="2:51" s="317" customFormat="1" ht="13.5">
      <c r="B1272" s="316"/>
      <c r="D1272" s="318" t="s">
        <v>148</v>
      </c>
      <c r="E1272" s="319" t="s">
        <v>5</v>
      </c>
      <c r="F1272" s="320" t="s">
        <v>1422</v>
      </c>
      <c r="H1272" s="321">
        <v>14</v>
      </c>
      <c r="L1272" s="316"/>
      <c r="M1272" s="322"/>
      <c r="N1272" s="323"/>
      <c r="O1272" s="323"/>
      <c r="P1272" s="323"/>
      <c r="Q1272" s="323"/>
      <c r="R1272" s="323"/>
      <c r="S1272" s="323"/>
      <c r="T1272" s="324"/>
      <c r="AT1272" s="319" t="s">
        <v>148</v>
      </c>
      <c r="AU1272" s="319" t="s">
        <v>81</v>
      </c>
      <c r="AV1272" s="317" t="s">
        <v>81</v>
      </c>
      <c r="AW1272" s="317" t="s">
        <v>34</v>
      </c>
      <c r="AX1272" s="317" t="s">
        <v>71</v>
      </c>
      <c r="AY1272" s="319" t="s">
        <v>138</v>
      </c>
    </row>
    <row r="1273" spans="2:51" s="347" customFormat="1" ht="13.5">
      <c r="B1273" s="346"/>
      <c r="D1273" s="318" t="s">
        <v>148</v>
      </c>
      <c r="E1273" s="348" t="s">
        <v>5</v>
      </c>
      <c r="F1273" s="349" t="s">
        <v>180</v>
      </c>
      <c r="H1273" s="350">
        <v>30.99</v>
      </c>
      <c r="L1273" s="346"/>
      <c r="M1273" s="351"/>
      <c r="N1273" s="352"/>
      <c r="O1273" s="352"/>
      <c r="P1273" s="352"/>
      <c r="Q1273" s="352"/>
      <c r="R1273" s="352"/>
      <c r="S1273" s="352"/>
      <c r="T1273" s="353"/>
      <c r="AT1273" s="348" t="s">
        <v>148</v>
      </c>
      <c r="AU1273" s="348" t="s">
        <v>81</v>
      </c>
      <c r="AV1273" s="347" t="s">
        <v>139</v>
      </c>
      <c r="AW1273" s="347" t="s">
        <v>34</v>
      </c>
      <c r="AX1273" s="347" t="s">
        <v>71</v>
      </c>
      <c r="AY1273" s="348" t="s">
        <v>138</v>
      </c>
    </row>
    <row r="1274" spans="2:51" s="339" customFormat="1" ht="13.5">
      <c r="B1274" s="338"/>
      <c r="D1274" s="318" t="s">
        <v>148</v>
      </c>
      <c r="E1274" s="340" t="s">
        <v>5</v>
      </c>
      <c r="F1274" s="341" t="s">
        <v>162</v>
      </c>
      <c r="H1274" s="342" t="s">
        <v>5</v>
      </c>
      <c r="L1274" s="338"/>
      <c r="M1274" s="343"/>
      <c r="N1274" s="344"/>
      <c r="O1274" s="344"/>
      <c r="P1274" s="344"/>
      <c r="Q1274" s="344"/>
      <c r="R1274" s="344"/>
      <c r="S1274" s="344"/>
      <c r="T1274" s="345"/>
      <c r="AT1274" s="342" t="s">
        <v>148</v>
      </c>
      <c r="AU1274" s="342" t="s">
        <v>81</v>
      </c>
      <c r="AV1274" s="339" t="s">
        <v>79</v>
      </c>
      <c r="AW1274" s="339" t="s">
        <v>34</v>
      </c>
      <c r="AX1274" s="339" t="s">
        <v>71</v>
      </c>
      <c r="AY1274" s="342" t="s">
        <v>138</v>
      </c>
    </row>
    <row r="1275" spans="2:51" s="317" customFormat="1" ht="13.5">
      <c r="B1275" s="316"/>
      <c r="D1275" s="318" t="s">
        <v>148</v>
      </c>
      <c r="E1275" s="319" t="s">
        <v>5</v>
      </c>
      <c r="F1275" s="320" t="s">
        <v>1427</v>
      </c>
      <c r="H1275" s="321">
        <v>24.9</v>
      </c>
      <c r="L1275" s="316"/>
      <c r="M1275" s="322"/>
      <c r="N1275" s="323"/>
      <c r="O1275" s="323"/>
      <c r="P1275" s="323"/>
      <c r="Q1275" s="323"/>
      <c r="R1275" s="323"/>
      <c r="S1275" s="323"/>
      <c r="T1275" s="324"/>
      <c r="AT1275" s="319" t="s">
        <v>148</v>
      </c>
      <c r="AU1275" s="319" t="s">
        <v>81</v>
      </c>
      <c r="AV1275" s="317" t="s">
        <v>81</v>
      </c>
      <c r="AW1275" s="317" t="s">
        <v>34</v>
      </c>
      <c r="AX1275" s="317" t="s">
        <v>71</v>
      </c>
      <c r="AY1275" s="319" t="s">
        <v>138</v>
      </c>
    </row>
    <row r="1276" spans="2:51" s="347" customFormat="1" ht="13.5">
      <c r="B1276" s="346"/>
      <c r="D1276" s="318" t="s">
        <v>148</v>
      </c>
      <c r="E1276" s="348" t="s">
        <v>5</v>
      </c>
      <c r="F1276" s="349" t="s">
        <v>180</v>
      </c>
      <c r="H1276" s="350">
        <v>24.9</v>
      </c>
      <c r="L1276" s="346"/>
      <c r="M1276" s="351"/>
      <c r="N1276" s="352"/>
      <c r="O1276" s="352"/>
      <c r="P1276" s="352"/>
      <c r="Q1276" s="352"/>
      <c r="R1276" s="352"/>
      <c r="S1276" s="352"/>
      <c r="T1276" s="353"/>
      <c r="AT1276" s="348" t="s">
        <v>148</v>
      </c>
      <c r="AU1276" s="348" t="s">
        <v>81</v>
      </c>
      <c r="AV1276" s="347" t="s">
        <v>139</v>
      </c>
      <c r="AW1276" s="347" t="s">
        <v>34</v>
      </c>
      <c r="AX1276" s="347" t="s">
        <v>71</v>
      </c>
      <c r="AY1276" s="348" t="s">
        <v>138</v>
      </c>
    </row>
    <row r="1277" spans="2:51" s="326" customFormat="1" ht="13.5">
      <c r="B1277" s="325"/>
      <c r="D1277" s="327" t="s">
        <v>148</v>
      </c>
      <c r="E1277" s="328" t="s">
        <v>5</v>
      </c>
      <c r="F1277" s="329" t="s">
        <v>151</v>
      </c>
      <c r="H1277" s="330">
        <v>172.52</v>
      </c>
      <c r="L1277" s="325"/>
      <c r="M1277" s="331"/>
      <c r="N1277" s="332"/>
      <c r="O1277" s="332"/>
      <c r="P1277" s="332"/>
      <c r="Q1277" s="332"/>
      <c r="R1277" s="332"/>
      <c r="S1277" s="332"/>
      <c r="T1277" s="333"/>
      <c r="AT1277" s="334" t="s">
        <v>148</v>
      </c>
      <c r="AU1277" s="334" t="s">
        <v>81</v>
      </c>
      <c r="AV1277" s="326" t="s">
        <v>146</v>
      </c>
      <c r="AW1277" s="326" t="s">
        <v>34</v>
      </c>
      <c r="AX1277" s="326" t="s">
        <v>79</v>
      </c>
      <c r="AY1277" s="334" t="s">
        <v>138</v>
      </c>
    </row>
    <row r="1278" spans="2:65" s="223" customFormat="1" ht="31.5" customHeight="1">
      <c r="B1278" s="224"/>
      <c r="C1278" s="305" t="s">
        <v>1428</v>
      </c>
      <c r="D1278" s="305" t="s">
        <v>141</v>
      </c>
      <c r="E1278" s="306" t="s">
        <v>1429</v>
      </c>
      <c r="F1278" s="307" t="s">
        <v>1430</v>
      </c>
      <c r="G1278" s="308" t="s">
        <v>144</v>
      </c>
      <c r="H1278" s="309">
        <v>130.713</v>
      </c>
      <c r="I1278" s="367">
        <v>0</v>
      </c>
      <c r="J1278" s="310">
        <f>ROUND(I1278*H1278,2)</f>
        <v>0</v>
      </c>
      <c r="K1278" s="307" t="s">
        <v>145</v>
      </c>
      <c r="L1278" s="224"/>
      <c r="M1278" s="311" t="s">
        <v>5</v>
      </c>
      <c r="N1278" s="312" t="s">
        <v>42</v>
      </c>
      <c r="O1278" s="225"/>
      <c r="P1278" s="313">
        <f>O1278*H1278</f>
        <v>0</v>
      </c>
      <c r="Q1278" s="313">
        <v>0.00275676</v>
      </c>
      <c r="R1278" s="313">
        <f>Q1278*H1278</f>
        <v>0.36034436987999996</v>
      </c>
      <c r="S1278" s="313">
        <v>0</v>
      </c>
      <c r="T1278" s="314">
        <f>S1278*H1278</f>
        <v>0</v>
      </c>
      <c r="AR1278" s="213" t="s">
        <v>372</v>
      </c>
      <c r="AT1278" s="213" t="s">
        <v>141</v>
      </c>
      <c r="AU1278" s="213" t="s">
        <v>81</v>
      </c>
      <c r="AY1278" s="213" t="s">
        <v>138</v>
      </c>
      <c r="BE1278" s="315">
        <f>IF(N1278="základní",J1278,0)</f>
        <v>0</v>
      </c>
      <c r="BF1278" s="315">
        <f>IF(N1278="snížená",J1278,0)</f>
        <v>0</v>
      </c>
      <c r="BG1278" s="315">
        <f>IF(N1278="zákl. přenesená",J1278,0)</f>
        <v>0</v>
      </c>
      <c r="BH1278" s="315">
        <f>IF(N1278="sníž. přenesená",J1278,0)</f>
        <v>0</v>
      </c>
      <c r="BI1278" s="315">
        <f>IF(N1278="nulová",J1278,0)</f>
        <v>0</v>
      </c>
      <c r="BJ1278" s="213" t="s">
        <v>79</v>
      </c>
      <c r="BK1278" s="315">
        <f>ROUND(I1278*H1278,2)</f>
        <v>0</v>
      </c>
      <c r="BL1278" s="213" t="s">
        <v>372</v>
      </c>
      <c r="BM1278" s="213" t="s">
        <v>1431</v>
      </c>
    </row>
    <row r="1279" spans="2:51" s="339" customFormat="1" ht="13.5">
      <c r="B1279" s="338"/>
      <c r="D1279" s="318" t="s">
        <v>148</v>
      </c>
      <c r="E1279" s="340" t="s">
        <v>5</v>
      </c>
      <c r="F1279" s="341" t="s">
        <v>177</v>
      </c>
      <c r="H1279" s="342" t="s">
        <v>5</v>
      </c>
      <c r="L1279" s="338"/>
      <c r="M1279" s="343"/>
      <c r="N1279" s="344"/>
      <c r="O1279" s="344"/>
      <c r="P1279" s="344"/>
      <c r="Q1279" s="344"/>
      <c r="R1279" s="344"/>
      <c r="S1279" s="344"/>
      <c r="T1279" s="345"/>
      <c r="AT1279" s="342" t="s">
        <v>148</v>
      </c>
      <c r="AU1279" s="342" t="s">
        <v>81</v>
      </c>
      <c r="AV1279" s="339" t="s">
        <v>79</v>
      </c>
      <c r="AW1279" s="339" t="s">
        <v>34</v>
      </c>
      <c r="AX1279" s="339" t="s">
        <v>71</v>
      </c>
      <c r="AY1279" s="342" t="s">
        <v>138</v>
      </c>
    </row>
    <row r="1280" spans="2:51" s="317" customFormat="1" ht="13.5">
      <c r="B1280" s="316"/>
      <c r="D1280" s="318" t="s">
        <v>148</v>
      </c>
      <c r="E1280" s="319" t="s">
        <v>5</v>
      </c>
      <c r="F1280" s="320" t="s">
        <v>1432</v>
      </c>
      <c r="H1280" s="321">
        <v>26.224</v>
      </c>
      <c r="L1280" s="316"/>
      <c r="M1280" s="322"/>
      <c r="N1280" s="323"/>
      <c r="O1280" s="323"/>
      <c r="P1280" s="323"/>
      <c r="Q1280" s="323"/>
      <c r="R1280" s="323"/>
      <c r="S1280" s="323"/>
      <c r="T1280" s="324"/>
      <c r="AT1280" s="319" t="s">
        <v>148</v>
      </c>
      <c r="AU1280" s="319" t="s">
        <v>81</v>
      </c>
      <c r="AV1280" s="317" t="s">
        <v>81</v>
      </c>
      <c r="AW1280" s="317" t="s">
        <v>34</v>
      </c>
      <c r="AX1280" s="317" t="s">
        <v>71</v>
      </c>
      <c r="AY1280" s="319" t="s">
        <v>138</v>
      </c>
    </row>
    <row r="1281" spans="2:51" s="347" customFormat="1" ht="13.5">
      <c r="B1281" s="346"/>
      <c r="D1281" s="318" t="s">
        <v>148</v>
      </c>
      <c r="E1281" s="348" t="s">
        <v>5</v>
      </c>
      <c r="F1281" s="349" t="s">
        <v>180</v>
      </c>
      <c r="H1281" s="350">
        <v>26.224</v>
      </c>
      <c r="L1281" s="346"/>
      <c r="M1281" s="351"/>
      <c r="N1281" s="352"/>
      <c r="O1281" s="352"/>
      <c r="P1281" s="352"/>
      <c r="Q1281" s="352"/>
      <c r="R1281" s="352"/>
      <c r="S1281" s="352"/>
      <c r="T1281" s="353"/>
      <c r="AT1281" s="348" t="s">
        <v>148</v>
      </c>
      <c r="AU1281" s="348" t="s">
        <v>81</v>
      </c>
      <c r="AV1281" s="347" t="s">
        <v>139</v>
      </c>
      <c r="AW1281" s="347" t="s">
        <v>34</v>
      </c>
      <c r="AX1281" s="347" t="s">
        <v>71</v>
      </c>
      <c r="AY1281" s="348" t="s">
        <v>138</v>
      </c>
    </row>
    <row r="1282" spans="2:51" s="339" customFormat="1" ht="13.5">
      <c r="B1282" s="338"/>
      <c r="D1282" s="318" t="s">
        <v>148</v>
      </c>
      <c r="E1282" s="340" t="s">
        <v>5</v>
      </c>
      <c r="F1282" s="341" t="s">
        <v>181</v>
      </c>
      <c r="H1282" s="342" t="s">
        <v>5</v>
      </c>
      <c r="L1282" s="338"/>
      <c r="M1282" s="343"/>
      <c r="N1282" s="344"/>
      <c r="O1282" s="344"/>
      <c r="P1282" s="344"/>
      <c r="Q1282" s="344"/>
      <c r="R1282" s="344"/>
      <c r="S1282" s="344"/>
      <c r="T1282" s="345"/>
      <c r="AT1282" s="342" t="s">
        <v>148</v>
      </c>
      <c r="AU1282" s="342" t="s">
        <v>81</v>
      </c>
      <c r="AV1282" s="339" t="s">
        <v>79</v>
      </c>
      <c r="AW1282" s="339" t="s">
        <v>34</v>
      </c>
      <c r="AX1282" s="339" t="s">
        <v>71</v>
      </c>
      <c r="AY1282" s="342" t="s">
        <v>138</v>
      </c>
    </row>
    <row r="1283" spans="2:51" s="317" customFormat="1" ht="13.5">
      <c r="B1283" s="316"/>
      <c r="D1283" s="318" t="s">
        <v>148</v>
      </c>
      <c r="E1283" s="319" t="s">
        <v>5</v>
      </c>
      <c r="F1283" s="320" t="s">
        <v>1433</v>
      </c>
      <c r="H1283" s="321">
        <v>9.2</v>
      </c>
      <c r="L1283" s="316"/>
      <c r="M1283" s="322"/>
      <c r="N1283" s="323"/>
      <c r="O1283" s="323"/>
      <c r="P1283" s="323"/>
      <c r="Q1283" s="323"/>
      <c r="R1283" s="323"/>
      <c r="S1283" s="323"/>
      <c r="T1283" s="324"/>
      <c r="AT1283" s="319" t="s">
        <v>148</v>
      </c>
      <c r="AU1283" s="319" t="s">
        <v>81</v>
      </c>
      <c r="AV1283" s="317" t="s">
        <v>81</v>
      </c>
      <c r="AW1283" s="317" t="s">
        <v>34</v>
      </c>
      <c r="AX1283" s="317" t="s">
        <v>71</v>
      </c>
      <c r="AY1283" s="319" t="s">
        <v>138</v>
      </c>
    </row>
    <row r="1284" spans="2:51" s="347" customFormat="1" ht="13.5">
      <c r="B1284" s="346"/>
      <c r="D1284" s="318" t="s">
        <v>148</v>
      </c>
      <c r="E1284" s="348" t="s">
        <v>5</v>
      </c>
      <c r="F1284" s="349" t="s">
        <v>180</v>
      </c>
      <c r="H1284" s="350">
        <v>9.2</v>
      </c>
      <c r="L1284" s="346"/>
      <c r="M1284" s="351"/>
      <c r="N1284" s="352"/>
      <c r="O1284" s="352"/>
      <c r="P1284" s="352"/>
      <c r="Q1284" s="352"/>
      <c r="R1284" s="352"/>
      <c r="S1284" s="352"/>
      <c r="T1284" s="353"/>
      <c r="AT1284" s="348" t="s">
        <v>148</v>
      </c>
      <c r="AU1284" s="348" t="s">
        <v>81</v>
      </c>
      <c r="AV1284" s="347" t="s">
        <v>139</v>
      </c>
      <c r="AW1284" s="347" t="s">
        <v>34</v>
      </c>
      <c r="AX1284" s="347" t="s">
        <v>71</v>
      </c>
      <c r="AY1284" s="348" t="s">
        <v>138</v>
      </c>
    </row>
    <row r="1285" spans="2:51" s="339" customFormat="1" ht="13.5">
      <c r="B1285" s="338"/>
      <c r="D1285" s="318" t="s">
        <v>148</v>
      </c>
      <c r="E1285" s="340" t="s">
        <v>5</v>
      </c>
      <c r="F1285" s="341" t="s">
        <v>183</v>
      </c>
      <c r="H1285" s="342" t="s">
        <v>5</v>
      </c>
      <c r="L1285" s="338"/>
      <c r="M1285" s="343"/>
      <c r="N1285" s="344"/>
      <c r="O1285" s="344"/>
      <c r="P1285" s="344"/>
      <c r="Q1285" s="344"/>
      <c r="R1285" s="344"/>
      <c r="S1285" s="344"/>
      <c r="T1285" s="345"/>
      <c r="AT1285" s="342" t="s">
        <v>148</v>
      </c>
      <c r="AU1285" s="342" t="s">
        <v>81</v>
      </c>
      <c r="AV1285" s="339" t="s">
        <v>79</v>
      </c>
      <c r="AW1285" s="339" t="s">
        <v>34</v>
      </c>
      <c r="AX1285" s="339" t="s">
        <v>71</v>
      </c>
      <c r="AY1285" s="342" t="s">
        <v>138</v>
      </c>
    </row>
    <row r="1286" spans="2:51" s="317" customFormat="1" ht="13.5">
      <c r="B1286" s="316"/>
      <c r="D1286" s="318" t="s">
        <v>148</v>
      </c>
      <c r="E1286" s="319" t="s">
        <v>5</v>
      </c>
      <c r="F1286" s="320" t="s">
        <v>1434</v>
      </c>
      <c r="H1286" s="321">
        <v>26.439</v>
      </c>
      <c r="L1286" s="316"/>
      <c r="M1286" s="322"/>
      <c r="N1286" s="323"/>
      <c r="O1286" s="323"/>
      <c r="P1286" s="323"/>
      <c r="Q1286" s="323"/>
      <c r="R1286" s="323"/>
      <c r="S1286" s="323"/>
      <c r="T1286" s="324"/>
      <c r="AT1286" s="319" t="s">
        <v>148</v>
      </c>
      <c r="AU1286" s="319" t="s">
        <v>81</v>
      </c>
      <c r="AV1286" s="317" t="s">
        <v>81</v>
      </c>
      <c r="AW1286" s="317" t="s">
        <v>34</v>
      </c>
      <c r="AX1286" s="317" t="s">
        <v>71</v>
      </c>
      <c r="AY1286" s="319" t="s">
        <v>138</v>
      </c>
    </row>
    <row r="1287" spans="2:51" s="347" customFormat="1" ht="13.5">
      <c r="B1287" s="346"/>
      <c r="D1287" s="318" t="s">
        <v>148</v>
      </c>
      <c r="E1287" s="348" t="s">
        <v>5</v>
      </c>
      <c r="F1287" s="349" t="s">
        <v>180</v>
      </c>
      <c r="H1287" s="350">
        <v>26.439</v>
      </c>
      <c r="L1287" s="346"/>
      <c r="M1287" s="351"/>
      <c r="N1287" s="352"/>
      <c r="O1287" s="352"/>
      <c r="P1287" s="352"/>
      <c r="Q1287" s="352"/>
      <c r="R1287" s="352"/>
      <c r="S1287" s="352"/>
      <c r="T1287" s="353"/>
      <c r="AT1287" s="348" t="s">
        <v>148</v>
      </c>
      <c r="AU1287" s="348" t="s">
        <v>81</v>
      </c>
      <c r="AV1287" s="347" t="s">
        <v>139</v>
      </c>
      <c r="AW1287" s="347" t="s">
        <v>34</v>
      </c>
      <c r="AX1287" s="347" t="s">
        <v>71</v>
      </c>
      <c r="AY1287" s="348" t="s">
        <v>138</v>
      </c>
    </row>
    <row r="1288" spans="2:51" s="339" customFormat="1" ht="13.5">
      <c r="B1288" s="338"/>
      <c r="D1288" s="318" t="s">
        <v>148</v>
      </c>
      <c r="E1288" s="340" t="s">
        <v>5</v>
      </c>
      <c r="F1288" s="341" t="s">
        <v>186</v>
      </c>
      <c r="H1288" s="342" t="s">
        <v>5</v>
      </c>
      <c r="L1288" s="338"/>
      <c r="M1288" s="343"/>
      <c r="N1288" s="344"/>
      <c r="O1288" s="344"/>
      <c r="P1288" s="344"/>
      <c r="Q1288" s="344"/>
      <c r="R1288" s="344"/>
      <c r="S1288" s="344"/>
      <c r="T1288" s="345"/>
      <c r="AT1288" s="342" t="s">
        <v>148</v>
      </c>
      <c r="AU1288" s="342" t="s">
        <v>81</v>
      </c>
      <c r="AV1288" s="339" t="s">
        <v>79</v>
      </c>
      <c r="AW1288" s="339" t="s">
        <v>34</v>
      </c>
      <c r="AX1288" s="339" t="s">
        <v>71</v>
      </c>
      <c r="AY1288" s="342" t="s">
        <v>138</v>
      </c>
    </row>
    <row r="1289" spans="2:51" s="317" customFormat="1" ht="13.5">
      <c r="B1289" s="316"/>
      <c r="D1289" s="318" t="s">
        <v>148</v>
      </c>
      <c r="E1289" s="319" t="s">
        <v>5</v>
      </c>
      <c r="F1289" s="320" t="s">
        <v>1435</v>
      </c>
      <c r="H1289" s="321">
        <v>38.7</v>
      </c>
      <c r="L1289" s="316"/>
      <c r="M1289" s="322"/>
      <c r="N1289" s="323"/>
      <c r="O1289" s="323"/>
      <c r="P1289" s="323"/>
      <c r="Q1289" s="323"/>
      <c r="R1289" s="323"/>
      <c r="S1289" s="323"/>
      <c r="T1289" s="324"/>
      <c r="AT1289" s="319" t="s">
        <v>148</v>
      </c>
      <c r="AU1289" s="319" t="s">
        <v>81</v>
      </c>
      <c r="AV1289" s="317" t="s">
        <v>81</v>
      </c>
      <c r="AW1289" s="317" t="s">
        <v>34</v>
      </c>
      <c r="AX1289" s="317" t="s">
        <v>71</v>
      </c>
      <c r="AY1289" s="319" t="s">
        <v>138</v>
      </c>
    </row>
    <row r="1290" spans="2:51" s="347" customFormat="1" ht="13.5">
      <c r="B1290" s="346"/>
      <c r="D1290" s="318" t="s">
        <v>148</v>
      </c>
      <c r="E1290" s="348" t="s">
        <v>5</v>
      </c>
      <c r="F1290" s="349" t="s">
        <v>180</v>
      </c>
      <c r="H1290" s="350">
        <v>38.7</v>
      </c>
      <c r="L1290" s="346"/>
      <c r="M1290" s="351"/>
      <c r="N1290" s="352"/>
      <c r="O1290" s="352"/>
      <c r="P1290" s="352"/>
      <c r="Q1290" s="352"/>
      <c r="R1290" s="352"/>
      <c r="S1290" s="352"/>
      <c r="T1290" s="353"/>
      <c r="AT1290" s="348" t="s">
        <v>148</v>
      </c>
      <c r="AU1290" s="348" t="s">
        <v>81</v>
      </c>
      <c r="AV1290" s="347" t="s">
        <v>139</v>
      </c>
      <c r="AW1290" s="347" t="s">
        <v>34</v>
      </c>
      <c r="AX1290" s="347" t="s">
        <v>71</v>
      </c>
      <c r="AY1290" s="348" t="s">
        <v>138</v>
      </c>
    </row>
    <row r="1291" spans="2:51" s="339" customFormat="1" ht="13.5">
      <c r="B1291" s="338"/>
      <c r="D1291" s="318" t="s">
        <v>148</v>
      </c>
      <c r="E1291" s="340" t="s">
        <v>5</v>
      </c>
      <c r="F1291" s="341" t="s">
        <v>162</v>
      </c>
      <c r="H1291" s="342" t="s">
        <v>5</v>
      </c>
      <c r="L1291" s="338"/>
      <c r="M1291" s="343"/>
      <c r="N1291" s="344"/>
      <c r="O1291" s="344"/>
      <c r="P1291" s="344"/>
      <c r="Q1291" s="344"/>
      <c r="R1291" s="344"/>
      <c r="S1291" s="344"/>
      <c r="T1291" s="345"/>
      <c r="AT1291" s="342" t="s">
        <v>148</v>
      </c>
      <c r="AU1291" s="342" t="s">
        <v>81</v>
      </c>
      <c r="AV1291" s="339" t="s">
        <v>79</v>
      </c>
      <c r="AW1291" s="339" t="s">
        <v>34</v>
      </c>
      <c r="AX1291" s="339" t="s">
        <v>71</v>
      </c>
      <c r="AY1291" s="342" t="s">
        <v>138</v>
      </c>
    </row>
    <row r="1292" spans="2:51" s="317" customFormat="1" ht="13.5">
      <c r="B1292" s="316"/>
      <c r="D1292" s="318" t="s">
        <v>148</v>
      </c>
      <c r="E1292" s="319" t="s">
        <v>5</v>
      </c>
      <c r="F1292" s="320" t="s">
        <v>1436</v>
      </c>
      <c r="H1292" s="321">
        <v>30.15</v>
      </c>
      <c r="L1292" s="316"/>
      <c r="M1292" s="322"/>
      <c r="N1292" s="323"/>
      <c r="O1292" s="323"/>
      <c r="P1292" s="323"/>
      <c r="Q1292" s="323"/>
      <c r="R1292" s="323"/>
      <c r="S1292" s="323"/>
      <c r="T1292" s="324"/>
      <c r="AT1292" s="319" t="s">
        <v>148</v>
      </c>
      <c r="AU1292" s="319" t="s">
        <v>81</v>
      </c>
      <c r="AV1292" s="317" t="s">
        <v>81</v>
      </c>
      <c r="AW1292" s="317" t="s">
        <v>34</v>
      </c>
      <c r="AX1292" s="317" t="s">
        <v>71</v>
      </c>
      <c r="AY1292" s="319" t="s">
        <v>138</v>
      </c>
    </row>
    <row r="1293" spans="2:51" s="347" customFormat="1" ht="13.5">
      <c r="B1293" s="346"/>
      <c r="D1293" s="318" t="s">
        <v>148</v>
      </c>
      <c r="E1293" s="348" t="s">
        <v>5</v>
      </c>
      <c r="F1293" s="349" t="s">
        <v>180</v>
      </c>
      <c r="H1293" s="350">
        <v>30.15</v>
      </c>
      <c r="L1293" s="346"/>
      <c r="M1293" s="351"/>
      <c r="N1293" s="352"/>
      <c r="O1293" s="352"/>
      <c r="P1293" s="352"/>
      <c r="Q1293" s="352"/>
      <c r="R1293" s="352"/>
      <c r="S1293" s="352"/>
      <c r="T1293" s="353"/>
      <c r="AT1293" s="348" t="s">
        <v>148</v>
      </c>
      <c r="AU1293" s="348" t="s">
        <v>81</v>
      </c>
      <c r="AV1293" s="347" t="s">
        <v>139</v>
      </c>
      <c r="AW1293" s="347" t="s">
        <v>34</v>
      </c>
      <c r="AX1293" s="347" t="s">
        <v>71</v>
      </c>
      <c r="AY1293" s="348" t="s">
        <v>138</v>
      </c>
    </row>
    <row r="1294" spans="2:51" s="326" customFormat="1" ht="13.5">
      <c r="B1294" s="325"/>
      <c r="D1294" s="327" t="s">
        <v>148</v>
      </c>
      <c r="E1294" s="328" t="s">
        <v>5</v>
      </c>
      <c r="F1294" s="329" t="s">
        <v>151</v>
      </c>
      <c r="H1294" s="330">
        <v>130.713</v>
      </c>
      <c r="L1294" s="325"/>
      <c r="M1294" s="331"/>
      <c r="N1294" s="332"/>
      <c r="O1294" s="332"/>
      <c r="P1294" s="332"/>
      <c r="Q1294" s="332"/>
      <c r="R1294" s="332"/>
      <c r="S1294" s="332"/>
      <c r="T1294" s="333"/>
      <c r="AT1294" s="334" t="s">
        <v>148</v>
      </c>
      <c r="AU1294" s="334" t="s">
        <v>81</v>
      </c>
      <c r="AV1294" s="326" t="s">
        <v>146</v>
      </c>
      <c r="AW1294" s="326" t="s">
        <v>34</v>
      </c>
      <c r="AX1294" s="326" t="s">
        <v>79</v>
      </c>
      <c r="AY1294" s="334" t="s">
        <v>138</v>
      </c>
    </row>
    <row r="1295" spans="2:65" s="223" customFormat="1" ht="31.5" customHeight="1">
      <c r="B1295" s="224"/>
      <c r="C1295" s="354" t="s">
        <v>1437</v>
      </c>
      <c r="D1295" s="354" t="s">
        <v>373</v>
      </c>
      <c r="E1295" s="355" t="s">
        <v>1438</v>
      </c>
      <c r="F1295" s="356" t="s">
        <v>1439</v>
      </c>
      <c r="G1295" s="357" t="s">
        <v>144</v>
      </c>
      <c r="H1295" s="358">
        <v>27.535</v>
      </c>
      <c r="I1295" s="368">
        <v>0</v>
      </c>
      <c r="J1295" s="359">
        <f>ROUND(I1295*H1295,2)</f>
        <v>0</v>
      </c>
      <c r="K1295" s="356" t="s">
        <v>5</v>
      </c>
      <c r="L1295" s="360"/>
      <c r="M1295" s="361" t="s">
        <v>5</v>
      </c>
      <c r="N1295" s="362" t="s">
        <v>42</v>
      </c>
      <c r="O1295" s="225"/>
      <c r="P1295" s="313">
        <f>O1295*H1295</f>
        <v>0</v>
      </c>
      <c r="Q1295" s="313">
        <v>0.008</v>
      </c>
      <c r="R1295" s="313">
        <f>Q1295*H1295</f>
        <v>0.22028</v>
      </c>
      <c r="S1295" s="313">
        <v>0</v>
      </c>
      <c r="T1295" s="314">
        <f>S1295*H1295</f>
        <v>0</v>
      </c>
      <c r="AR1295" s="213" t="s">
        <v>473</v>
      </c>
      <c r="AT1295" s="213" t="s">
        <v>373</v>
      </c>
      <c r="AU1295" s="213" t="s">
        <v>81</v>
      </c>
      <c r="AY1295" s="213" t="s">
        <v>138</v>
      </c>
      <c r="BE1295" s="315">
        <f>IF(N1295="základní",J1295,0)</f>
        <v>0</v>
      </c>
      <c r="BF1295" s="315">
        <f>IF(N1295="snížená",J1295,0)</f>
        <v>0</v>
      </c>
      <c r="BG1295" s="315">
        <f>IF(N1295="zákl. přenesená",J1295,0)</f>
        <v>0</v>
      </c>
      <c r="BH1295" s="315">
        <f>IF(N1295="sníž. přenesená",J1295,0)</f>
        <v>0</v>
      </c>
      <c r="BI1295" s="315">
        <f>IF(N1295="nulová",J1295,0)</f>
        <v>0</v>
      </c>
      <c r="BJ1295" s="213" t="s">
        <v>79</v>
      </c>
      <c r="BK1295" s="315">
        <f>ROUND(I1295*H1295,2)</f>
        <v>0</v>
      </c>
      <c r="BL1295" s="213" t="s">
        <v>372</v>
      </c>
      <c r="BM1295" s="213" t="s">
        <v>1440</v>
      </c>
    </row>
    <row r="1296" spans="2:51" s="339" customFormat="1" ht="13.5">
      <c r="B1296" s="338"/>
      <c r="D1296" s="318" t="s">
        <v>148</v>
      </c>
      <c r="E1296" s="340" t="s">
        <v>5</v>
      </c>
      <c r="F1296" s="341" t="s">
        <v>177</v>
      </c>
      <c r="H1296" s="342" t="s">
        <v>5</v>
      </c>
      <c r="L1296" s="338"/>
      <c r="M1296" s="343"/>
      <c r="N1296" s="344"/>
      <c r="O1296" s="344"/>
      <c r="P1296" s="344"/>
      <c r="Q1296" s="344"/>
      <c r="R1296" s="344"/>
      <c r="S1296" s="344"/>
      <c r="T1296" s="345"/>
      <c r="AT1296" s="342" t="s">
        <v>148</v>
      </c>
      <c r="AU1296" s="342" t="s">
        <v>81</v>
      </c>
      <c r="AV1296" s="339" t="s">
        <v>79</v>
      </c>
      <c r="AW1296" s="339" t="s">
        <v>34</v>
      </c>
      <c r="AX1296" s="339" t="s">
        <v>71</v>
      </c>
      <c r="AY1296" s="342" t="s">
        <v>138</v>
      </c>
    </row>
    <row r="1297" spans="2:51" s="317" customFormat="1" ht="13.5">
      <c r="B1297" s="316"/>
      <c r="D1297" s="318" t="s">
        <v>148</v>
      </c>
      <c r="E1297" s="319" t="s">
        <v>5</v>
      </c>
      <c r="F1297" s="320" t="s">
        <v>1441</v>
      </c>
      <c r="H1297" s="321">
        <v>27.535</v>
      </c>
      <c r="L1297" s="316"/>
      <c r="M1297" s="322"/>
      <c r="N1297" s="323"/>
      <c r="O1297" s="323"/>
      <c r="P1297" s="323"/>
      <c r="Q1297" s="323"/>
      <c r="R1297" s="323"/>
      <c r="S1297" s="323"/>
      <c r="T1297" s="324"/>
      <c r="AT1297" s="319" t="s">
        <v>148</v>
      </c>
      <c r="AU1297" s="319" t="s">
        <v>81</v>
      </c>
      <c r="AV1297" s="317" t="s">
        <v>81</v>
      </c>
      <c r="AW1297" s="317" t="s">
        <v>34</v>
      </c>
      <c r="AX1297" s="317" t="s">
        <v>71</v>
      </c>
      <c r="AY1297" s="319" t="s">
        <v>138</v>
      </c>
    </row>
    <row r="1298" spans="2:51" s="347" customFormat="1" ht="13.5">
      <c r="B1298" s="346"/>
      <c r="D1298" s="318" t="s">
        <v>148</v>
      </c>
      <c r="E1298" s="348" t="s">
        <v>5</v>
      </c>
      <c r="F1298" s="349" t="s">
        <v>180</v>
      </c>
      <c r="H1298" s="350">
        <v>27.535</v>
      </c>
      <c r="L1298" s="346"/>
      <c r="M1298" s="351"/>
      <c r="N1298" s="352"/>
      <c r="O1298" s="352"/>
      <c r="P1298" s="352"/>
      <c r="Q1298" s="352"/>
      <c r="R1298" s="352"/>
      <c r="S1298" s="352"/>
      <c r="T1298" s="353"/>
      <c r="AT1298" s="348" t="s">
        <v>148</v>
      </c>
      <c r="AU1298" s="348" t="s">
        <v>81</v>
      </c>
      <c r="AV1298" s="347" t="s">
        <v>139</v>
      </c>
      <c r="AW1298" s="347" t="s">
        <v>34</v>
      </c>
      <c r="AX1298" s="347" t="s">
        <v>71</v>
      </c>
      <c r="AY1298" s="348" t="s">
        <v>138</v>
      </c>
    </row>
    <row r="1299" spans="2:51" s="326" customFormat="1" ht="13.5">
      <c r="B1299" s="325"/>
      <c r="D1299" s="327" t="s">
        <v>148</v>
      </c>
      <c r="E1299" s="328" t="s">
        <v>5</v>
      </c>
      <c r="F1299" s="329" t="s">
        <v>151</v>
      </c>
      <c r="H1299" s="330">
        <v>27.535</v>
      </c>
      <c r="L1299" s="325"/>
      <c r="M1299" s="331"/>
      <c r="N1299" s="332"/>
      <c r="O1299" s="332"/>
      <c r="P1299" s="332"/>
      <c r="Q1299" s="332"/>
      <c r="R1299" s="332"/>
      <c r="S1299" s="332"/>
      <c r="T1299" s="333"/>
      <c r="AT1299" s="334" t="s">
        <v>148</v>
      </c>
      <c r="AU1299" s="334" t="s">
        <v>81</v>
      </c>
      <c r="AV1299" s="326" t="s">
        <v>146</v>
      </c>
      <c r="AW1299" s="326" t="s">
        <v>34</v>
      </c>
      <c r="AX1299" s="326" t="s">
        <v>79</v>
      </c>
      <c r="AY1299" s="334" t="s">
        <v>138</v>
      </c>
    </row>
    <row r="1300" spans="2:65" s="223" customFormat="1" ht="31.5" customHeight="1">
      <c r="B1300" s="224"/>
      <c r="C1300" s="354" t="s">
        <v>1442</v>
      </c>
      <c r="D1300" s="354" t="s">
        <v>373</v>
      </c>
      <c r="E1300" s="355" t="s">
        <v>1443</v>
      </c>
      <c r="F1300" s="356" t="s">
        <v>1444</v>
      </c>
      <c r="G1300" s="357" t="s">
        <v>144</v>
      </c>
      <c r="H1300" s="358">
        <v>109.714</v>
      </c>
      <c r="I1300" s="368">
        <v>0</v>
      </c>
      <c r="J1300" s="359">
        <f>ROUND(I1300*H1300,2)</f>
        <v>0</v>
      </c>
      <c r="K1300" s="356" t="s">
        <v>5</v>
      </c>
      <c r="L1300" s="360"/>
      <c r="M1300" s="361" t="s">
        <v>5</v>
      </c>
      <c r="N1300" s="362" t="s">
        <v>42</v>
      </c>
      <c r="O1300" s="225"/>
      <c r="P1300" s="313">
        <f>O1300*H1300</f>
        <v>0</v>
      </c>
      <c r="Q1300" s="313">
        <v>0.008</v>
      </c>
      <c r="R1300" s="313">
        <f>Q1300*H1300</f>
        <v>0.877712</v>
      </c>
      <c r="S1300" s="313">
        <v>0</v>
      </c>
      <c r="T1300" s="314">
        <f>S1300*H1300</f>
        <v>0</v>
      </c>
      <c r="AR1300" s="213" t="s">
        <v>473</v>
      </c>
      <c r="AT1300" s="213" t="s">
        <v>373</v>
      </c>
      <c r="AU1300" s="213" t="s">
        <v>81</v>
      </c>
      <c r="AY1300" s="213" t="s">
        <v>138</v>
      </c>
      <c r="BE1300" s="315">
        <f>IF(N1300="základní",J1300,0)</f>
        <v>0</v>
      </c>
      <c r="BF1300" s="315">
        <f>IF(N1300="snížená",J1300,0)</f>
        <v>0</v>
      </c>
      <c r="BG1300" s="315">
        <f>IF(N1300="zákl. přenesená",J1300,0)</f>
        <v>0</v>
      </c>
      <c r="BH1300" s="315">
        <f>IF(N1300="sníž. přenesená",J1300,0)</f>
        <v>0</v>
      </c>
      <c r="BI1300" s="315">
        <f>IF(N1300="nulová",J1300,0)</f>
        <v>0</v>
      </c>
      <c r="BJ1300" s="213" t="s">
        <v>79</v>
      </c>
      <c r="BK1300" s="315">
        <f>ROUND(I1300*H1300,2)</f>
        <v>0</v>
      </c>
      <c r="BL1300" s="213" t="s">
        <v>372</v>
      </c>
      <c r="BM1300" s="213" t="s">
        <v>1445</v>
      </c>
    </row>
    <row r="1301" spans="2:51" s="339" customFormat="1" ht="13.5">
      <c r="B1301" s="338"/>
      <c r="D1301" s="318" t="s">
        <v>148</v>
      </c>
      <c r="E1301" s="340" t="s">
        <v>5</v>
      </c>
      <c r="F1301" s="341" t="s">
        <v>181</v>
      </c>
      <c r="H1301" s="342" t="s">
        <v>5</v>
      </c>
      <c r="L1301" s="338"/>
      <c r="M1301" s="343"/>
      <c r="N1301" s="344"/>
      <c r="O1301" s="344"/>
      <c r="P1301" s="344"/>
      <c r="Q1301" s="344"/>
      <c r="R1301" s="344"/>
      <c r="S1301" s="344"/>
      <c r="T1301" s="345"/>
      <c r="AT1301" s="342" t="s">
        <v>148</v>
      </c>
      <c r="AU1301" s="342" t="s">
        <v>81</v>
      </c>
      <c r="AV1301" s="339" t="s">
        <v>79</v>
      </c>
      <c r="AW1301" s="339" t="s">
        <v>34</v>
      </c>
      <c r="AX1301" s="339" t="s">
        <v>71</v>
      </c>
      <c r="AY1301" s="342" t="s">
        <v>138</v>
      </c>
    </row>
    <row r="1302" spans="2:51" s="317" customFormat="1" ht="13.5">
      <c r="B1302" s="316"/>
      <c r="D1302" s="318" t="s">
        <v>148</v>
      </c>
      <c r="E1302" s="319" t="s">
        <v>5</v>
      </c>
      <c r="F1302" s="320" t="s">
        <v>1446</v>
      </c>
      <c r="H1302" s="321">
        <v>9.66</v>
      </c>
      <c r="L1302" s="316"/>
      <c r="M1302" s="322"/>
      <c r="N1302" s="323"/>
      <c r="O1302" s="323"/>
      <c r="P1302" s="323"/>
      <c r="Q1302" s="323"/>
      <c r="R1302" s="323"/>
      <c r="S1302" s="323"/>
      <c r="T1302" s="324"/>
      <c r="AT1302" s="319" t="s">
        <v>148</v>
      </c>
      <c r="AU1302" s="319" t="s">
        <v>81</v>
      </c>
      <c r="AV1302" s="317" t="s">
        <v>81</v>
      </c>
      <c r="AW1302" s="317" t="s">
        <v>34</v>
      </c>
      <c r="AX1302" s="317" t="s">
        <v>71</v>
      </c>
      <c r="AY1302" s="319" t="s">
        <v>138</v>
      </c>
    </row>
    <row r="1303" spans="2:51" s="347" customFormat="1" ht="13.5">
      <c r="B1303" s="346"/>
      <c r="D1303" s="318" t="s">
        <v>148</v>
      </c>
      <c r="E1303" s="348" t="s">
        <v>5</v>
      </c>
      <c r="F1303" s="349" t="s">
        <v>180</v>
      </c>
      <c r="H1303" s="350">
        <v>9.66</v>
      </c>
      <c r="L1303" s="346"/>
      <c r="M1303" s="351"/>
      <c r="N1303" s="352"/>
      <c r="O1303" s="352"/>
      <c r="P1303" s="352"/>
      <c r="Q1303" s="352"/>
      <c r="R1303" s="352"/>
      <c r="S1303" s="352"/>
      <c r="T1303" s="353"/>
      <c r="AT1303" s="348" t="s">
        <v>148</v>
      </c>
      <c r="AU1303" s="348" t="s">
        <v>81</v>
      </c>
      <c r="AV1303" s="347" t="s">
        <v>139</v>
      </c>
      <c r="AW1303" s="347" t="s">
        <v>34</v>
      </c>
      <c r="AX1303" s="347" t="s">
        <v>71</v>
      </c>
      <c r="AY1303" s="348" t="s">
        <v>138</v>
      </c>
    </row>
    <row r="1304" spans="2:51" s="339" customFormat="1" ht="13.5">
      <c r="B1304" s="338"/>
      <c r="D1304" s="318" t="s">
        <v>148</v>
      </c>
      <c r="E1304" s="340" t="s">
        <v>5</v>
      </c>
      <c r="F1304" s="341" t="s">
        <v>183</v>
      </c>
      <c r="H1304" s="342" t="s">
        <v>5</v>
      </c>
      <c r="L1304" s="338"/>
      <c r="M1304" s="343"/>
      <c r="N1304" s="344"/>
      <c r="O1304" s="344"/>
      <c r="P1304" s="344"/>
      <c r="Q1304" s="344"/>
      <c r="R1304" s="344"/>
      <c r="S1304" s="344"/>
      <c r="T1304" s="345"/>
      <c r="AT1304" s="342" t="s">
        <v>148</v>
      </c>
      <c r="AU1304" s="342" t="s">
        <v>81</v>
      </c>
      <c r="AV1304" s="339" t="s">
        <v>79</v>
      </c>
      <c r="AW1304" s="339" t="s">
        <v>34</v>
      </c>
      <c r="AX1304" s="339" t="s">
        <v>71</v>
      </c>
      <c r="AY1304" s="342" t="s">
        <v>138</v>
      </c>
    </row>
    <row r="1305" spans="2:51" s="317" customFormat="1" ht="13.5">
      <c r="B1305" s="316"/>
      <c r="D1305" s="318" t="s">
        <v>148</v>
      </c>
      <c r="E1305" s="319" t="s">
        <v>5</v>
      </c>
      <c r="F1305" s="320" t="s">
        <v>1447</v>
      </c>
      <c r="H1305" s="321">
        <v>27.761</v>
      </c>
      <c r="L1305" s="316"/>
      <c r="M1305" s="322"/>
      <c r="N1305" s="323"/>
      <c r="O1305" s="323"/>
      <c r="P1305" s="323"/>
      <c r="Q1305" s="323"/>
      <c r="R1305" s="323"/>
      <c r="S1305" s="323"/>
      <c r="T1305" s="324"/>
      <c r="AT1305" s="319" t="s">
        <v>148</v>
      </c>
      <c r="AU1305" s="319" t="s">
        <v>81</v>
      </c>
      <c r="AV1305" s="317" t="s">
        <v>81</v>
      </c>
      <c r="AW1305" s="317" t="s">
        <v>34</v>
      </c>
      <c r="AX1305" s="317" t="s">
        <v>71</v>
      </c>
      <c r="AY1305" s="319" t="s">
        <v>138</v>
      </c>
    </row>
    <row r="1306" spans="2:51" s="347" customFormat="1" ht="13.5">
      <c r="B1306" s="346"/>
      <c r="D1306" s="318" t="s">
        <v>148</v>
      </c>
      <c r="E1306" s="348" t="s">
        <v>5</v>
      </c>
      <c r="F1306" s="349" t="s">
        <v>180</v>
      </c>
      <c r="H1306" s="350">
        <v>27.761</v>
      </c>
      <c r="L1306" s="346"/>
      <c r="M1306" s="351"/>
      <c r="N1306" s="352"/>
      <c r="O1306" s="352"/>
      <c r="P1306" s="352"/>
      <c r="Q1306" s="352"/>
      <c r="R1306" s="352"/>
      <c r="S1306" s="352"/>
      <c r="T1306" s="353"/>
      <c r="AT1306" s="348" t="s">
        <v>148</v>
      </c>
      <c r="AU1306" s="348" t="s">
        <v>81</v>
      </c>
      <c r="AV1306" s="347" t="s">
        <v>139</v>
      </c>
      <c r="AW1306" s="347" t="s">
        <v>34</v>
      </c>
      <c r="AX1306" s="347" t="s">
        <v>71</v>
      </c>
      <c r="AY1306" s="348" t="s">
        <v>138</v>
      </c>
    </row>
    <row r="1307" spans="2:51" s="339" customFormat="1" ht="13.5">
      <c r="B1307" s="338"/>
      <c r="D1307" s="318" t="s">
        <v>148</v>
      </c>
      <c r="E1307" s="340" t="s">
        <v>5</v>
      </c>
      <c r="F1307" s="341" t="s">
        <v>186</v>
      </c>
      <c r="H1307" s="342" t="s">
        <v>5</v>
      </c>
      <c r="L1307" s="338"/>
      <c r="M1307" s="343"/>
      <c r="N1307" s="344"/>
      <c r="O1307" s="344"/>
      <c r="P1307" s="344"/>
      <c r="Q1307" s="344"/>
      <c r="R1307" s="344"/>
      <c r="S1307" s="344"/>
      <c r="T1307" s="345"/>
      <c r="AT1307" s="342" t="s">
        <v>148</v>
      </c>
      <c r="AU1307" s="342" t="s">
        <v>81</v>
      </c>
      <c r="AV1307" s="339" t="s">
        <v>79</v>
      </c>
      <c r="AW1307" s="339" t="s">
        <v>34</v>
      </c>
      <c r="AX1307" s="339" t="s">
        <v>71</v>
      </c>
      <c r="AY1307" s="342" t="s">
        <v>138</v>
      </c>
    </row>
    <row r="1308" spans="2:51" s="317" customFormat="1" ht="13.5">
      <c r="B1308" s="316"/>
      <c r="D1308" s="318" t="s">
        <v>148</v>
      </c>
      <c r="E1308" s="319" t="s">
        <v>5</v>
      </c>
      <c r="F1308" s="320" t="s">
        <v>1448</v>
      </c>
      <c r="H1308" s="321">
        <v>40.635</v>
      </c>
      <c r="L1308" s="316"/>
      <c r="M1308" s="322"/>
      <c r="N1308" s="323"/>
      <c r="O1308" s="323"/>
      <c r="P1308" s="323"/>
      <c r="Q1308" s="323"/>
      <c r="R1308" s="323"/>
      <c r="S1308" s="323"/>
      <c r="T1308" s="324"/>
      <c r="AT1308" s="319" t="s">
        <v>148</v>
      </c>
      <c r="AU1308" s="319" t="s">
        <v>81</v>
      </c>
      <c r="AV1308" s="317" t="s">
        <v>81</v>
      </c>
      <c r="AW1308" s="317" t="s">
        <v>34</v>
      </c>
      <c r="AX1308" s="317" t="s">
        <v>71</v>
      </c>
      <c r="AY1308" s="319" t="s">
        <v>138</v>
      </c>
    </row>
    <row r="1309" spans="2:51" s="347" customFormat="1" ht="13.5">
      <c r="B1309" s="346"/>
      <c r="D1309" s="318" t="s">
        <v>148</v>
      </c>
      <c r="E1309" s="348" t="s">
        <v>5</v>
      </c>
      <c r="F1309" s="349" t="s">
        <v>180</v>
      </c>
      <c r="H1309" s="350">
        <v>40.635</v>
      </c>
      <c r="L1309" s="346"/>
      <c r="M1309" s="351"/>
      <c r="N1309" s="352"/>
      <c r="O1309" s="352"/>
      <c r="P1309" s="352"/>
      <c r="Q1309" s="352"/>
      <c r="R1309" s="352"/>
      <c r="S1309" s="352"/>
      <c r="T1309" s="353"/>
      <c r="AT1309" s="348" t="s">
        <v>148</v>
      </c>
      <c r="AU1309" s="348" t="s">
        <v>81</v>
      </c>
      <c r="AV1309" s="347" t="s">
        <v>139</v>
      </c>
      <c r="AW1309" s="347" t="s">
        <v>34</v>
      </c>
      <c r="AX1309" s="347" t="s">
        <v>71</v>
      </c>
      <c r="AY1309" s="348" t="s">
        <v>138</v>
      </c>
    </row>
    <row r="1310" spans="2:51" s="339" customFormat="1" ht="13.5">
      <c r="B1310" s="338"/>
      <c r="D1310" s="318" t="s">
        <v>148</v>
      </c>
      <c r="E1310" s="340" t="s">
        <v>5</v>
      </c>
      <c r="F1310" s="341" t="s">
        <v>162</v>
      </c>
      <c r="H1310" s="342" t="s">
        <v>5</v>
      </c>
      <c r="L1310" s="338"/>
      <c r="M1310" s="343"/>
      <c r="N1310" s="344"/>
      <c r="O1310" s="344"/>
      <c r="P1310" s="344"/>
      <c r="Q1310" s="344"/>
      <c r="R1310" s="344"/>
      <c r="S1310" s="344"/>
      <c r="T1310" s="345"/>
      <c r="AT1310" s="342" t="s">
        <v>148</v>
      </c>
      <c r="AU1310" s="342" t="s">
        <v>81</v>
      </c>
      <c r="AV1310" s="339" t="s">
        <v>79</v>
      </c>
      <c r="AW1310" s="339" t="s">
        <v>34</v>
      </c>
      <c r="AX1310" s="339" t="s">
        <v>71</v>
      </c>
      <c r="AY1310" s="342" t="s">
        <v>138</v>
      </c>
    </row>
    <row r="1311" spans="2:51" s="317" customFormat="1" ht="13.5">
      <c r="B1311" s="316"/>
      <c r="D1311" s="318" t="s">
        <v>148</v>
      </c>
      <c r="E1311" s="319" t="s">
        <v>5</v>
      </c>
      <c r="F1311" s="320" t="s">
        <v>1449</v>
      </c>
      <c r="H1311" s="321">
        <v>31.658</v>
      </c>
      <c r="L1311" s="316"/>
      <c r="M1311" s="322"/>
      <c r="N1311" s="323"/>
      <c r="O1311" s="323"/>
      <c r="P1311" s="323"/>
      <c r="Q1311" s="323"/>
      <c r="R1311" s="323"/>
      <c r="S1311" s="323"/>
      <c r="T1311" s="324"/>
      <c r="AT1311" s="319" t="s">
        <v>148</v>
      </c>
      <c r="AU1311" s="319" t="s">
        <v>81</v>
      </c>
      <c r="AV1311" s="317" t="s">
        <v>81</v>
      </c>
      <c r="AW1311" s="317" t="s">
        <v>34</v>
      </c>
      <c r="AX1311" s="317" t="s">
        <v>71</v>
      </c>
      <c r="AY1311" s="319" t="s">
        <v>138</v>
      </c>
    </row>
    <row r="1312" spans="2:51" s="347" customFormat="1" ht="13.5">
      <c r="B1312" s="346"/>
      <c r="D1312" s="318" t="s">
        <v>148</v>
      </c>
      <c r="E1312" s="348" t="s">
        <v>5</v>
      </c>
      <c r="F1312" s="349" t="s">
        <v>180</v>
      </c>
      <c r="H1312" s="350">
        <v>31.658</v>
      </c>
      <c r="L1312" s="346"/>
      <c r="M1312" s="351"/>
      <c r="N1312" s="352"/>
      <c r="O1312" s="352"/>
      <c r="P1312" s="352"/>
      <c r="Q1312" s="352"/>
      <c r="R1312" s="352"/>
      <c r="S1312" s="352"/>
      <c r="T1312" s="353"/>
      <c r="AT1312" s="348" t="s">
        <v>148</v>
      </c>
      <c r="AU1312" s="348" t="s">
        <v>81</v>
      </c>
      <c r="AV1312" s="347" t="s">
        <v>139</v>
      </c>
      <c r="AW1312" s="347" t="s">
        <v>34</v>
      </c>
      <c r="AX1312" s="347" t="s">
        <v>71</v>
      </c>
      <c r="AY1312" s="348" t="s">
        <v>138</v>
      </c>
    </row>
    <row r="1313" spans="2:51" s="326" customFormat="1" ht="13.5">
      <c r="B1313" s="325"/>
      <c r="D1313" s="327" t="s">
        <v>148</v>
      </c>
      <c r="E1313" s="328" t="s">
        <v>5</v>
      </c>
      <c r="F1313" s="329" t="s">
        <v>151</v>
      </c>
      <c r="H1313" s="330">
        <v>109.714</v>
      </c>
      <c r="L1313" s="325"/>
      <c r="M1313" s="331"/>
      <c r="N1313" s="332"/>
      <c r="O1313" s="332"/>
      <c r="P1313" s="332"/>
      <c r="Q1313" s="332"/>
      <c r="R1313" s="332"/>
      <c r="S1313" s="332"/>
      <c r="T1313" s="333"/>
      <c r="AT1313" s="334" t="s">
        <v>148</v>
      </c>
      <c r="AU1313" s="334" t="s">
        <v>81</v>
      </c>
      <c r="AV1313" s="326" t="s">
        <v>146</v>
      </c>
      <c r="AW1313" s="326" t="s">
        <v>34</v>
      </c>
      <c r="AX1313" s="326" t="s">
        <v>79</v>
      </c>
      <c r="AY1313" s="334" t="s">
        <v>138</v>
      </c>
    </row>
    <row r="1314" spans="2:65" s="223" customFormat="1" ht="31.5" customHeight="1">
      <c r="B1314" s="224"/>
      <c r="C1314" s="305" t="s">
        <v>1450</v>
      </c>
      <c r="D1314" s="305" t="s">
        <v>141</v>
      </c>
      <c r="E1314" s="306" t="s">
        <v>1451</v>
      </c>
      <c r="F1314" s="307" t="s">
        <v>1452</v>
      </c>
      <c r="G1314" s="308" t="s">
        <v>281</v>
      </c>
      <c r="H1314" s="309">
        <v>1</v>
      </c>
      <c r="I1314" s="367">
        <v>0</v>
      </c>
      <c r="J1314" s="310">
        <f>ROUND(I1314*H1314,2)</f>
        <v>0</v>
      </c>
      <c r="K1314" s="307" t="s">
        <v>145</v>
      </c>
      <c r="L1314" s="224"/>
      <c r="M1314" s="311" t="s">
        <v>5</v>
      </c>
      <c r="N1314" s="312" t="s">
        <v>42</v>
      </c>
      <c r="O1314" s="225"/>
      <c r="P1314" s="313">
        <f>O1314*H1314</f>
        <v>0</v>
      </c>
      <c r="Q1314" s="313">
        <v>7.244E-05</v>
      </c>
      <c r="R1314" s="313">
        <f>Q1314*H1314</f>
        <v>7.244E-05</v>
      </c>
      <c r="S1314" s="313">
        <v>0</v>
      </c>
      <c r="T1314" s="314">
        <f>S1314*H1314</f>
        <v>0</v>
      </c>
      <c r="AR1314" s="213" t="s">
        <v>372</v>
      </c>
      <c r="AT1314" s="213" t="s">
        <v>141</v>
      </c>
      <c r="AU1314" s="213" t="s">
        <v>81</v>
      </c>
      <c r="AY1314" s="213" t="s">
        <v>138</v>
      </c>
      <c r="BE1314" s="315">
        <f>IF(N1314="základní",J1314,0)</f>
        <v>0</v>
      </c>
      <c r="BF1314" s="315">
        <f>IF(N1314="snížená",J1314,0)</f>
        <v>0</v>
      </c>
      <c r="BG1314" s="315">
        <f>IF(N1314="zákl. přenesená",J1314,0)</f>
        <v>0</v>
      </c>
      <c r="BH1314" s="315">
        <f>IF(N1314="sníž. přenesená",J1314,0)</f>
        <v>0</v>
      </c>
      <c r="BI1314" s="315">
        <f>IF(N1314="nulová",J1314,0)</f>
        <v>0</v>
      </c>
      <c r="BJ1314" s="213" t="s">
        <v>79</v>
      </c>
      <c r="BK1314" s="315">
        <f>ROUND(I1314*H1314,2)</f>
        <v>0</v>
      </c>
      <c r="BL1314" s="213" t="s">
        <v>372</v>
      </c>
      <c r="BM1314" s="213" t="s">
        <v>1453</v>
      </c>
    </row>
    <row r="1315" spans="2:65" s="223" customFormat="1" ht="22.5" customHeight="1">
      <c r="B1315" s="224"/>
      <c r="C1315" s="354" t="s">
        <v>1454</v>
      </c>
      <c r="D1315" s="354" t="s">
        <v>373</v>
      </c>
      <c r="E1315" s="355" t="s">
        <v>1455</v>
      </c>
      <c r="F1315" s="356" t="s">
        <v>1456</v>
      </c>
      <c r="G1315" s="357" t="s">
        <v>281</v>
      </c>
      <c r="H1315" s="358">
        <v>1</v>
      </c>
      <c r="I1315" s="368">
        <v>0</v>
      </c>
      <c r="J1315" s="359">
        <f>ROUND(I1315*H1315,2)</f>
        <v>0</v>
      </c>
      <c r="K1315" s="356" t="s">
        <v>5</v>
      </c>
      <c r="L1315" s="360"/>
      <c r="M1315" s="361" t="s">
        <v>5</v>
      </c>
      <c r="N1315" s="362" t="s">
        <v>42</v>
      </c>
      <c r="O1315" s="225"/>
      <c r="P1315" s="313">
        <f>O1315*H1315</f>
        <v>0</v>
      </c>
      <c r="Q1315" s="313">
        <v>0.00073</v>
      </c>
      <c r="R1315" s="313">
        <f>Q1315*H1315</f>
        <v>0.00073</v>
      </c>
      <c r="S1315" s="313">
        <v>0</v>
      </c>
      <c r="T1315" s="314">
        <f>S1315*H1315</f>
        <v>0</v>
      </c>
      <c r="AR1315" s="213" t="s">
        <v>473</v>
      </c>
      <c r="AT1315" s="213" t="s">
        <v>373</v>
      </c>
      <c r="AU1315" s="213" t="s">
        <v>81</v>
      </c>
      <c r="AY1315" s="213" t="s">
        <v>138</v>
      </c>
      <c r="BE1315" s="315">
        <f>IF(N1315="základní",J1315,0)</f>
        <v>0</v>
      </c>
      <c r="BF1315" s="315">
        <f>IF(N1315="snížená",J1315,0)</f>
        <v>0</v>
      </c>
      <c r="BG1315" s="315">
        <f>IF(N1315="zákl. přenesená",J1315,0)</f>
        <v>0</v>
      </c>
      <c r="BH1315" s="315">
        <f>IF(N1315="sníž. přenesená",J1315,0)</f>
        <v>0</v>
      </c>
      <c r="BI1315" s="315">
        <f>IF(N1315="nulová",J1315,0)</f>
        <v>0</v>
      </c>
      <c r="BJ1315" s="213" t="s">
        <v>79</v>
      </c>
      <c r="BK1315" s="315">
        <f>ROUND(I1315*H1315,2)</f>
        <v>0</v>
      </c>
      <c r="BL1315" s="213" t="s">
        <v>372</v>
      </c>
      <c r="BM1315" s="213" t="s">
        <v>1457</v>
      </c>
    </row>
    <row r="1316" spans="2:65" s="223" customFormat="1" ht="31.5" customHeight="1">
      <c r="B1316" s="224"/>
      <c r="C1316" s="305" t="s">
        <v>1458</v>
      </c>
      <c r="D1316" s="305" t="s">
        <v>141</v>
      </c>
      <c r="E1316" s="306" t="s">
        <v>1459</v>
      </c>
      <c r="F1316" s="307" t="s">
        <v>1460</v>
      </c>
      <c r="G1316" s="308" t="s">
        <v>281</v>
      </c>
      <c r="H1316" s="309">
        <v>4</v>
      </c>
      <c r="I1316" s="367">
        <v>0</v>
      </c>
      <c r="J1316" s="310">
        <f>ROUND(I1316*H1316,2)</f>
        <v>0</v>
      </c>
      <c r="K1316" s="307" t="s">
        <v>145</v>
      </c>
      <c r="L1316" s="224"/>
      <c r="M1316" s="311" t="s">
        <v>5</v>
      </c>
      <c r="N1316" s="312" t="s">
        <v>42</v>
      </c>
      <c r="O1316" s="225"/>
      <c r="P1316" s="313">
        <f>O1316*H1316</f>
        <v>0</v>
      </c>
      <c r="Q1316" s="313">
        <v>7.244E-05</v>
      </c>
      <c r="R1316" s="313">
        <f>Q1316*H1316</f>
        <v>0.00028976</v>
      </c>
      <c r="S1316" s="313">
        <v>0</v>
      </c>
      <c r="T1316" s="314">
        <f>S1316*H1316</f>
        <v>0</v>
      </c>
      <c r="AR1316" s="213" t="s">
        <v>372</v>
      </c>
      <c r="AT1316" s="213" t="s">
        <v>141</v>
      </c>
      <c r="AU1316" s="213" t="s">
        <v>81</v>
      </c>
      <c r="AY1316" s="213" t="s">
        <v>138</v>
      </c>
      <c r="BE1316" s="315">
        <f>IF(N1316="základní",J1316,0)</f>
        <v>0</v>
      </c>
      <c r="BF1316" s="315">
        <f>IF(N1316="snížená",J1316,0)</f>
        <v>0</v>
      </c>
      <c r="BG1316" s="315">
        <f>IF(N1316="zákl. přenesená",J1316,0)</f>
        <v>0</v>
      </c>
      <c r="BH1316" s="315">
        <f>IF(N1316="sníž. přenesená",J1316,0)</f>
        <v>0</v>
      </c>
      <c r="BI1316" s="315">
        <f>IF(N1316="nulová",J1316,0)</f>
        <v>0</v>
      </c>
      <c r="BJ1316" s="213" t="s">
        <v>79</v>
      </c>
      <c r="BK1316" s="315">
        <f>ROUND(I1316*H1316,2)</f>
        <v>0</v>
      </c>
      <c r="BL1316" s="213" t="s">
        <v>372</v>
      </c>
      <c r="BM1316" s="213" t="s">
        <v>1461</v>
      </c>
    </row>
    <row r="1317" spans="2:51" s="339" customFormat="1" ht="13.5">
      <c r="B1317" s="338"/>
      <c r="D1317" s="318" t="s">
        <v>148</v>
      </c>
      <c r="E1317" s="340" t="s">
        <v>5</v>
      </c>
      <c r="F1317" s="341" t="s">
        <v>177</v>
      </c>
      <c r="H1317" s="342" t="s">
        <v>5</v>
      </c>
      <c r="L1317" s="338"/>
      <c r="M1317" s="343"/>
      <c r="N1317" s="344"/>
      <c r="O1317" s="344"/>
      <c r="P1317" s="344"/>
      <c r="Q1317" s="344"/>
      <c r="R1317" s="344"/>
      <c r="S1317" s="344"/>
      <c r="T1317" s="345"/>
      <c r="AT1317" s="342" t="s">
        <v>148</v>
      </c>
      <c r="AU1317" s="342" t="s">
        <v>81</v>
      </c>
      <c r="AV1317" s="339" t="s">
        <v>79</v>
      </c>
      <c r="AW1317" s="339" t="s">
        <v>34</v>
      </c>
      <c r="AX1317" s="339" t="s">
        <v>71</v>
      </c>
      <c r="AY1317" s="342" t="s">
        <v>138</v>
      </c>
    </row>
    <row r="1318" spans="2:51" s="317" customFormat="1" ht="13.5">
      <c r="B1318" s="316"/>
      <c r="D1318" s="318" t="s">
        <v>148</v>
      </c>
      <c r="E1318" s="319" t="s">
        <v>5</v>
      </c>
      <c r="F1318" s="320" t="s">
        <v>79</v>
      </c>
      <c r="H1318" s="321">
        <v>1</v>
      </c>
      <c r="L1318" s="316"/>
      <c r="M1318" s="322"/>
      <c r="N1318" s="323"/>
      <c r="O1318" s="323"/>
      <c r="P1318" s="323"/>
      <c r="Q1318" s="323"/>
      <c r="R1318" s="323"/>
      <c r="S1318" s="323"/>
      <c r="T1318" s="324"/>
      <c r="AT1318" s="319" t="s">
        <v>148</v>
      </c>
      <c r="AU1318" s="319" t="s">
        <v>81</v>
      </c>
      <c r="AV1318" s="317" t="s">
        <v>81</v>
      </c>
      <c r="AW1318" s="317" t="s">
        <v>34</v>
      </c>
      <c r="AX1318" s="317" t="s">
        <v>71</v>
      </c>
      <c r="AY1318" s="319" t="s">
        <v>138</v>
      </c>
    </row>
    <row r="1319" spans="2:51" s="339" customFormat="1" ht="13.5">
      <c r="B1319" s="338"/>
      <c r="D1319" s="318" t="s">
        <v>148</v>
      </c>
      <c r="E1319" s="340" t="s">
        <v>5</v>
      </c>
      <c r="F1319" s="341" t="s">
        <v>183</v>
      </c>
      <c r="H1319" s="342" t="s">
        <v>5</v>
      </c>
      <c r="L1319" s="338"/>
      <c r="M1319" s="343"/>
      <c r="N1319" s="344"/>
      <c r="O1319" s="344"/>
      <c r="P1319" s="344"/>
      <c r="Q1319" s="344"/>
      <c r="R1319" s="344"/>
      <c r="S1319" s="344"/>
      <c r="T1319" s="345"/>
      <c r="AT1319" s="342" t="s">
        <v>148</v>
      </c>
      <c r="AU1319" s="342" t="s">
        <v>81</v>
      </c>
      <c r="AV1319" s="339" t="s">
        <v>79</v>
      </c>
      <c r="AW1319" s="339" t="s">
        <v>34</v>
      </c>
      <c r="AX1319" s="339" t="s">
        <v>71</v>
      </c>
      <c r="AY1319" s="342" t="s">
        <v>138</v>
      </c>
    </row>
    <row r="1320" spans="2:51" s="317" customFormat="1" ht="13.5">
      <c r="B1320" s="316"/>
      <c r="D1320" s="318" t="s">
        <v>148</v>
      </c>
      <c r="E1320" s="319" t="s">
        <v>5</v>
      </c>
      <c r="F1320" s="320" t="s">
        <v>79</v>
      </c>
      <c r="H1320" s="321">
        <v>1</v>
      </c>
      <c r="L1320" s="316"/>
      <c r="M1320" s="322"/>
      <c r="N1320" s="323"/>
      <c r="O1320" s="323"/>
      <c r="P1320" s="323"/>
      <c r="Q1320" s="323"/>
      <c r="R1320" s="323"/>
      <c r="S1320" s="323"/>
      <c r="T1320" s="324"/>
      <c r="AT1320" s="319" t="s">
        <v>148</v>
      </c>
      <c r="AU1320" s="319" t="s">
        <v>81</v>
      </c>
      <c r="AV1320" s="317" t="s">
        <v>81</v>
      </c>
      <c r="AW1320" s="317" t="s">
        <v>34</v>
      </c>
      <c r="AX1320" s="317" t="s">
        <v>71</v>
      </c>
      <c r="AY1320" s="319" t="s">
        <v>138</v>
      </c>
    </row>
    <row r="1321" spans="2:51" s="339" customFormat="1" ht="13.5">
      <c r="B1321" s="338"/>
      <c r="D1321" s="318" t="s">
        <v>148</v>
      </c>
      <c r="E1321" s="340" t="s">
        <v>5</v>
      </c>
      <c r="F1321" s="341" t="s">
        <v>186</v>
      </c>
      <c r="H1321" s="342" t="s">
        <v>5</v>
      </c>
      <c r="L1321" s="338"/>
      <c r="M1321" s="343"/>
      <c r="N1321" s="344"/>
      <c r="O1321" s="344"/>
      <c r="P1321" s="344"/>
      <c r="Q1321" s="344"/>
      <c r="R1321" s="344"/>
      <c r="S1321" s="344"/>
      <c r="T1321" s="345"/>
      <c r="AT1321" s="342" t="s">
        <v>148</v>
      </c>
      <c r="AU1321" s="342" t="s">
        <v>81</v>
      </c>
      <c r="AV1321" s="339" t="s">
        <v>79</v>
      </c>
      <c r="AW1321" s="339" t="s">
        <v>34</v>
      </c>
      <c r="AX1321" s="339" t="s">
        <v>71</v>
      </c>
      <c r="AY1321" s="342" t="s">
        <v>138</v>
      </c>
    </row>
    <row r="1322" spans="2:51" s="317" customFormat="1" ht="13.5">
      <c r="B1322" s="316"/>
      <c r="D1322" s="318" t="s">
        <v>148</v>
      </c>
      <c r="E1322" s="319" t="s">
        <v>5</v>
      </c>
      <c r="F1322" s="320" t="s">
        <v>79</v>
      </c>
      <c r="H1322" s="321">
        <v>1</v>
      </c>
      <c r="L1322" s="316"/>
      <c r="M1322" s="322"/>
      <c r="N1322" s="323"/>
      <c r="O1322" s="323"/>
      <c r="P1322" s="323"/>
      <c r="Q1322" s="323"/>
      <c r="R1322" s="323"/>
      <c r="S1322" s="323"/>
      <c r="T1322" s="324"/>
      <c r="AT1322" s="319" t="s">
        <v>148</v>
      </c>
      <c r="AU1322" s="319" t="s">
        <v>81</v>
      </c>
      <c r="AV1322" s="317" t="s">
        <v>81</v>
      </c>
      <c r="AW1322" s="317" t="s">
        <v>34</v>
      </c>
      <c r="AX1322" s="317" t="s">
        <v>71</v>
      </c>
      <c r="AY1322" s="319" t="s">
        <v>138</v>
      </c>
    </row>
    <row r="1323" spans="2:51" s="339" customFormat="1" ht="13.5">
      <c r="B1323" s="338"/>
      <c r="D1323" s="318" t="s">
        <v>148</v>
      </c>
      <c r="E1323" s="340" t="s">
        <v>5</v>
      </c>
      <c r="F1323" s="341" t="s">
        <v>162</v>
      </c>
      <c r="H1323" s="342" t="s">
        <v>5</v>
      </c>
      <c r="L1323" s="338"/>
      <c r="M1323" s="343"/>
      <c r="N1323" s="344"/>
      <c r="O1323" s="344"/>
      <c r="P1323" s="344"/>
      <c r="Q1323" s="344"/>
      <c r="R1323" s="344"/>
      <c r="S1323" s="344"/>
      <c r="T1323" s="345"/>
      <c r="AT1323" s="342" t="s">
        <v>148</v>
      </c>
      <c r="AU1323" s="342" t="s">
        <v>81</v>
      </c>
      <c r="AV1323" s="339" t="s">
        <v>79</v>
      </c>
      <c r="AW1323" s="339" t="s">
        <v>34</v>
      </c>
      <c r="AX1323" s="339" t="s">
        <v>71</v>
      </c>
      <c r="AY1323" s="342" t="s">
        <v>138</v>
      </c>
    </row>
    <row r="1324" spans="2:51" s="317" customFormat="1" ht="13.5">
      <c r="B1324" s="316"/>
      <c r="D1324" s="318" t="s">
        <v>148</v>
      </c>
      <c r="E1324" s="319" t="s">
        <v>5</v>
      </c>
      <c r="F1324" s="320" t="s">
        <v>79</v>
      </c>
      <c r="H1324" s="321">
        <v>1</v>
      </c>
      <c r="L1324" s="316"/>
      <c r="M1324" s="322"/>
      <c r="N1324" s="323"/>
      <c r="O1324" s="323"/>
      <c r="P1324" s="323"/>
      <c r="Q1324" s="323"/>
      <c r="R1324" s="323"/>
      <c r="S1324" s="323"/>
      <c r="T1324" s="324"/>
      <c r="AT1324" s="319" t="s">
        <v>148</v>
      </c>
      <c r="AU1324" s="319" t="s">
        <v>81</v>
      </c>
      <c r="AV1324" s="317" t="s">
        <v>81</v>
      </c>
      <c r="AW1324" s="317" t="s">
        <v>34</v>
      </c>
      <c r="AX1324" s="317" t="s">
        <v>71</v>
      </c>
      <c r="AY1324" s="319" t="s">
        <v>138</v>
      </c>
    </row>
    <row r="1325" spans="2:51" s="326" customFormat="1" ht="13.5">
      <c r="B1325" s="325"/>
      <c r="D1325" s="327" t="s">
        <v>148</v>
      </c>
      <c r="E1325" s="328" t="s">
        <v>5</v>
      </c>
      <c r="F1325" s="329" t="s">
        <v>151</v>
      </c>
      <c r="H1325" s="330">
        <v>4</v>
      </c>
      <c r="L1325" s="325"/>
      <c r="M1325" s="331"/>
      <c r="N1325" s="332"/>
      <c r="O1325" s="332"/>
      <c r="P1325" s="332"/>
      <c r="Q1325" s="332"/>
      <c r="R1325" s="332"/>
      <c r="S1325" s="332"/>
      <c r="T1325" s="333"/>
      <c r="AT1325" s="334" t="s">
        <v>148</v>
      </c>
      <c r="AU1325" s="334" t="s">
        <v>81</v>
      </c>
      <c r="AV1325" s="326" t="s">
        <v>146</v>
      </c>
      <c r="AW1325" s="326" t="s">
        <v>34</v>
      </c>
      <c r="AX1325" s="326" t="s">
        <v>79</v>
      </c>
      <c r="AY1325" s="334" t="s">
        <v>138</v>
      </c>
    </row>
    <row r="1326" spans="2:65" s="223" customFormat="1" ht="22.5" customHeight="1">
      <c r="B1326" s="224"/>
      <c r="C1326" s="354" t="s">
        <v>1462</v>
      </c>
      <c r="D1326" s="354" t="s">
        <v>373</v>
      </c>
      <c r="E1326" s="355" t="s">
        <v>1463</v>
      </c>
      <c r="F1326" s="356" t="s">
        <v>1464</v>
      </c>
      <c r="G1326" s="357" t="s">
        <v>281</v>
      </c>
      <c r="H1326" s="358">
        <v>4</v>
      </c>
      <c r="I1326" s="368">
        <v>0</v>
      </c>
      <c r="J1326" s="359">
        <f>ROUND(I1326*H1326,2)</f>
        <v>0</v>
      </c>
      <c r="K1326" s="356" t="s">
        <v>145</v>
      </c>
      <c r="L1326" s="360"/>
      <c r="M1326" s="361" t="s">
        <v>5</v>
      </c>
      <c r="N1326" s="362" t="s">
        <v>42</v>
      </c>
      <c r="O1326" s="225"/>
      <c r="P1326" s="313">
        <f>O1326*H1326</f>
        <v>0</v>
      </c>
      <c r="Q1326" s="313">
        <v>0.0011</v>
      </c>
      <c r="R1326" s="313">
        <f>Q1326*H1326</f>
        <v>0.0044</v>
      </c>
      <c r="S1326" s="313">
        <v>0</v>
      </c>
      <c r="T1326" s="314">
        <f>S1326*H1326</f>
        <v>0</v>
      </c>
      <c r="AR1326" s="213" t="s">
        <v>473</v>
      </c>
      <c r="AT1326" s="213" t="s">
        <v>373</v>
      </c>
      <c r="AU1326" s="213" t="s">
        <v>81</v>
      </c>
      <c r="AY1326" s="213" t="s">
        <v>138</v>
      </c>
      <c r="BE1326" s="315">
        <f>IF(N1326="základní",J1326,0)</f>
        <v>0</v>
      </c>
      <c r="BF1326" s="315">
        <f>IF(N1326="snížená",J1326,0)</f>
        <v>0</v>
      </c>
      <c r="BG1326" s="315">
        <f>IF(N1326="zákl. přenesená",J1326,0)</f>
        <v>0</v>
      </c>
      <c r="BH1326" s="315">
        <f>IF(N1326="sníž. přenesená",J1326,0)</f>
        <v>0</v>
      </c>
      <c r="BI1326" s="315">
        <f>IF(N1326="nulová",J1326,0)</f>
        <v>0</v>
      </c>
      <c r="BJ1326" s="213" t="s">
        <v>79</v>
      </c>
      <c r="BK1326" s="315">
        <f>ROUND(I1326*H1326,2)</f>
        <v>0</v>
      </c>
      <c r="BL1326" s="213" t="s">
        <v>372</v>
      </c>
      <c r="BM1326" s="213" t="s">
        <v>1465</v>
      </c>
    </row>
    <row r="1327" spans="2:65" s="223" customFormat="1" ht="44.25" customHeight="1">
      <c r="B1327" s="224"/>
      <c r="C1327" s="305" t="s">
        <v>1466</v>
      </c>
      <c r="D1327" s="305" t="s">
        <v>141</v>
      </c>
      <c r="E1327" s="306" t="s">
        <v>1467</v>
      </c>
      <c r="F1327" s="307" t="s">
        <v>1468</v>
      </c>
      <c r="G1327" s="308" t="s">
        <v>552</v>
      </c>
      <c r="H1327" s="309">
        <v>3.832</v>
      </c>
      <c r="I1327" s="367">
        <v>0</v>
      </c>
      <c r="J1327" s="310">
        <f>ROUND(I1327*H1327,2)</f>
        <v>0</v>
      </c>
      <c r="K1327" s="307" t="s">
        <v>145</v>
      </c>
      <c r="L1327" s="224"/>
      <c r="M1327" s="311" t="s">
        <v>5</v>
      </c>
      <c r="N1327" s="312" t="s">
        <v>42</v>
      </c>
      <c r="O1327" s="225"/>
      <c r="P1327" s="313">
        <f>O1327*H1327</f>
        <v>0</v>
      </c>
      <c r="Q1327" s="313">
        <v>0</v>
      </c>
      <c r="R1327" s="313">
        <f>Q1327*H1327</f>
        <v>0</v>
      </c>
      <c r="S1327" s="313">
        <v>0</v>
      </c>
      <c r="T1327" s="314">
        <f>S1327*H1327</f>
        <v>0</v>
      </c>
      <c r="AR1327" s="213" t="s">
        <v>372</v>
      </c>
      <c r="AT1327" s="213" t="s">
        <v>141</v>
      </c>
      <c r="AU1327" s="213" t="s">
        <v>81</v>
      </c>
      <c r="AY1327" s="213" t="s">
        <v>138</v>
      </c>
      <c r="BE1327" s="315">
        <f>IF(N1327="základní",J1327,0)</f>
        <v>0</v>
      </c>
      <c r="BF1327" s="315">
        <f>IF(N1327="snížená",J1327,0)</f>
        <v>0</v>
      </c>
      <c r="BG1327" s="315">
        <f>IF(N1327="zákl. přenesená",J1327,0)</f>
        <v>0</v>
      </c>
      <c r="BH1327" s="315">
        <f>IF(N1327="sníž. přenesená",J1327,0)</f>
        <v>0</v>
      </c>
      <c r="BI1327" s="315">
        <f>IF(N1327="nulová",J1327,0)</f>
        <v>0</v>
      </c>
      <c r="BJ1327" s="213" t="s">
        <v>79</v>
      </c>
      <c r="BK1327" s="315">
        <f>ROUND(I1327*H1327,2)</f>
        <v>0</v>
      </c>
      <c r="BL1327" s="213" t="s">
        <v>372</v>
      </c>
      <c r="BM1327" s="213" t="s">
        <v>1469</v>
      </c>
    </row>
    <row r="1328" spans="2:63" s="292" customFormat="1" ht="29.85" customHeight="1">
      <c r="B1328" s="291"/>
      <c r="D1328" s="302" t="s">
        <v>70</v>
      </c>
      <c r="E1328" s="303" t="s">
        <v>1470</v>
      </c>
      <c r="F1328" s="303" t="s">
        <v>1471</v>
      </c>
      <c r="J1328" s="304">
        <f>BK1328</f>
        <v>0</v>
      </c>
      <c r="L1328" s="291"/>
      <c r="M1328" s="296"/>
      <c r="N1328" s="297"/>
      <c r="O1328" s="297"/>
      <c r="P1328" s="298">
        <f>SUM(P1329:P1471)</f>
        <v>0</v>
      </c>
      <c r="Q1328" s="297"/>
      <c r="R1328" s="298">
        <f>SUM(R1329:R1471)</f>
        <v>0.6792983883500001</v>
      </c>
      <c r="S1328" s="297"/>
      <c r="T1328" s="299">
        <f>SUM(T1329:T1471)</f>
        <v>1.0268772999999998</v>
      </c>
      <c r="AR1328" s="293" t="s">
        <v>81</v>
      </c>
      <c r="AT1328" s="300" t="s">
        <v>70</v>
      </c>
      <c r="AU1328" s="300" t="s">
        <v>79</v>
      </c>
      <c r="AY1328" s="293" t="s">
        <v>138</v>
      </c>
      <c r="BK1328" s="301">
        <f>SUM(BK1329:BK1471)</f>
        <v>0</v>
      </c>
    </row>
    <row r="1329" spans="2:65" s="223" customFormat="1" ht="22.5" customHeight="1">
      <c r="B1329" s="224"/>
      <c r="C1329" s="305" t="s">
        <v>1472</v>
      </c>
      <c r="D1329" s="305" t="s">
        <v>141</v>
      </c>
      <c r="E1329" s="306" t="s">
        <v>1473</v>
      </c>
      <c r="F1329" s="307" t="s">
        <v>1474</v>
      </c>
      <c r="G1329" s="308" t="s">
        <v>338</v>
      </c>
      <c r="H1329" s="309">
        <v>6</v>
      </c>
      <c r="I1329" s="367">
        <v>0</v>
      </c>
      <c r="J1329" s="310">
        <f>ROUND(I1329*H1329,2)</f>
        <v>0</v>
      </c>
      <c r="K1329" s="307" t="s">
        <v>145</v>
      </c>
      <c r="L1329" s="224"/>
      <c r="M1329" s="311" t="s">
        <v>5</v>
      </c>
      <c r="N1329" s="312" t="s">
        <v>42</v>
      </c>
      <c r="O1329" s="225"/>
      <c r="P1329" s="313">
        <f>O1329*H1329</f>
        <v>0</v>
      </c>
      <c r="Q1329" s="313">
        <v>0</v>
      </c>
      <c r="R1329" s="313">
        <f>Q1329*H1329</f>
        <v>0</v>
      </c>
      <c r="S1329" s="313">
        <v>0</v>
      </c>
      <c r="T1329" s="314">
        <f>S1329*H1329</f>
        <v>0</v>
      </c>
      <c r="AR1329" s="213" t="s">
        <v>372</v>
      </c>
      <c r="AT1329" s="213" t="s">
        <v>141</v>
      </c>
      <c r="AU1329" s="213" t="s">
        <v>81</v>
      </c>
      <c r="AY1329" s="213" t="s">
        <v>138</v>
      </c>
      <c r="BE1329" s="315">
        <f>IF(N1329="základní",J1329,0)</f>
        <v>0</v>
      </c>
      <c r="BF1329" s="315">
        <f>IF(N1329="snížená",J1329,0)</f>
        <v>0</v>
      </c>
      <c r="BG1329" s="315">
        <f>IF(N1329="zákl. přenesená",J1329,0)</f>
        <v>0</v>
      </c>
      <c r="BH1329" s="315">
        <f>IF(N1329="sníž. přenesená",J1329,0)</f>
        <v>0</v>
      </c>
      <c r="BI1329" s="315">
        <f>IF(N1329="nulová",J1329,0)</f>
        <v>0</v>
      </c>
      <c r="BJ1329" s="213" t="s">
        <v>79</v>
      </c>
      <c r="BK1329" s="315">
        <f>ROUND(I1329*H1329,2)</f>
        <v>0</v>
      </c>
      <c r="BL1329" s="213" t="s">
        <v>372</v>
      </c>
      <c r="BM1329" s="213" t="s">
        <v>1475</v>
      </c>
    </row>
    <row r="1330" spans="2:65" s="223" customFormat="1" ht="22.5" customHeight="1">
      <c r="B1330" s="224"/>
      <c r="C1330" s="354" t="s">
        <v>1476</v>
      </c>
      <c r="D1330" s="354" t="s">
        <v>373</v>
      </c>
      <c r="E1330" s="355" t="s">
        <v>1477</v>
      </c>
      <c r="F1330" s="356" t="s">
        <v>1478</v>
      </c>
      <c r="G1330" s="357" t="s">
        <v>338</v>
      </c>
      <c r="H1330" s="358">
        <v>6</v>
      </c>
      <c r="I1330" s="368">
        <v>0</v>
      </c>
      <c r="J1330" s="359">
        <f>ROUND(I1330*H1330,2)</f>
        <v>0</v>
      </c>
      <c r="K1330" s="356" t="s">
        <v>5</v>
      </c>
      <c r="L1330" s="360"/>
      <c r="M1330" s="361" t="s">
        <v>5</v>
      </c>
      <c r="N1330" s="362" t="s">
        <v>42</v>
      </c>
      <c r="O1330" s="225"/>
      <c r="P1330" s="313">
        <f>O1330*H1330</f>
        <v>0</v>
      </c>
      <c r="Q1330" s="313">
        <v>0.0029</v>
      </c>
      <c r="R1330" s="313">
        <f>Q1330*H1330</f>
        <v>0.0174</v>
      </c>
      <c r="S1330" s="313">
        <v>0</v>
      </c>
      <c r="T1330" s="314">
        <f>S1330*H1330</f>
        <v>0</v>
      </c>
      <c r="AR1330" s="213" t="s">
        <v>473</v>
      </c>
      <c r="AT1330" s="213" t="s">
        <v>373</v>
      </c>
      <c r="AU1330" s="213" t="s">
        <v>81</v>
      </c>
      <c r="AY1330" s="213" t="s">
        <v>138</v>
      </c>
      <c r="BE1330" s="315">
        <f>IF(N1330="základní",J1330,0)</f>
        <v>0</v>
      </c>
      <c r="BF1330" s="315">
        <f>IF(N1330="snížená",J1330,0)</f>
        <v>0</v>
      </c>
      <c r="BG1330" s="315">
        <f>IF(N1330="zákl. přenesená",J1330,0)</f>
        <v>0</v>
      </c>
      <c r="BH1330" s="315">
        <f>IF(N1330="sníž. přenesená",J1330,0)</f>
        <v>0</v>
      </c>
      <c r="BI1330" s="315">
        <f>IF(N1330="nulová",J1330,0)</f>
        <v>0</v>
      </c>
      <c r="BJ1330" s="213" t="s">
        <v>79</v>
      </c>
      <c r="BK1330" s="315">
        <f>ROUND(I1330*H1330,2)</f>
        <v>0</v>
      </c>
      <c r="BL1330" s="213" t="s">
        <v>372</v>
      </c>
      <c r="BM1330" s="213" t="s">
        <v>1479</v>
      </c>
    </row>
    <row r="1331" spans="2:65" s="223" customFormat="1" ht="22.5" customHeight="1">
      <c r="B1331" s="224"/>
      <c r="C1331" s="305" t="s">
        <v>1480</v>
      </c>
      <c r="D1331" s="305" t="s">
        <v>141</v>
      </c>
      <c r="E1331" s="306" t="s">
        <v>1481</v>
      </c>
      <c r="F1331" s="307" t="s">
        <v>1482</v>
      </c>
      <c r="G1331" s="308" t="s">
        <v>144</v>
      </c>
      <c r="H1331" s="309">
        <v>19.922</v>
      </c>
      <c r="I1331" s="367">
        <v>0</v>
      </c>
      <c r="J1331" s="310">
        <f>ROUND(I1331*H1331,2)</f>
        <v>0</v>
      </c>
      <c r="K1331" s="307" t="s">
        <v>145</v>
      </c>
      <c r="L1331" s="224"/>
      <c r="M1331" s="311" t="s">
        <v>5</v>
      </c>
      <c r="N1331" s="312" t="s">
        <v>42</v>
      </c>
      <c r="O1331" s="225"/>
      <c r="P1331" s="313">
        <f>O1331*H1331</f>
        <v>0</v>
      </c>
      <c r="Q1331" s="313">
        <v>0</v>
      </c>
      <c r="R1331" s="313">
        <f>Q1331*H1331</f>
        <v>0</v>
      </c>
      <c r="S1331" s="313">
        <v>0.02465</v>
      </c>
      <c r="T1331" s="314">
        <f>S1331*H1331</f>
        <v>0.4910773</v>
      </c>
      <c r="AR1331" s="213" t="s">
        <v>372</v>
      </c>
      <c r="AT1331" s="213" t="s">
        <v>141</v>
      </c>
      <c r="AU1331" s="213" t="s">
        <v>81</v>
      </c>
      <c r="AY1331" s="213" t="s">
        <v>138</v>
      </c>
      <c r="BE1331" s="315">
        <f>IF(N1331="základní",J1331,0)</f>
        <v>0</v>
      </c>
      <c r="BF1331" s="315">
        <f>IF(N1331="snížená",J1331,0)</f>
        <v>0</v>
      </c>
      <c r="BG1331" s="315">
        <f>IF(N1331="zákl. přenesená",J1331,0)</f>
        <v>0</v>
      </c>
      <c r="BH1331" s="315">
        <f>IF(N1331="sníž. přenesená",J1331,0)</f>
        <v>0</v>
      </c>
      <c r="BI1331" s="315">
        <f>IF(N1331="nulová",J1331,0)</f>
        <v>0</v>
      </c>
      <c r="BJ1331" s="213" t="s">
        <v>79</v>
      </c>
      <c r="BK1331" s="315">
        <f>ROUND(I1331*H1331,2)</f>
        <v>0</v>
      </c>
      <c r="BL1331" s="213" t="s">
        <v>372</v>
      </c>
      <c r="BM1331" s="213" t="s">
        <v>1483</v>
      </c>
    </row>
    <row r="1332" spans="2:51" s="339" customFormat="1" ht="13.5">
      <c r="B1332" s="338"/>
      <c r="D1332" s="318" t="s">
        <v>148</v>
      </c>
      <c r="E1332" s="340" t="s">
        <v>5</v>
      </c>
      <c r="F1332" s="341" t="s">
        <v>177</v>
      </c>
      <c r="H1332" s="342" t="s">
        <v>5</v>
      </c>
      <c r="L1332" s="338"/>
      <c r="M1332" s="343"/>
      <c r="N1332" s="344"/>
      <c r="O1332" s="344"/>
      <c r="P1332" s="344"/>
      <c r="Q1332" s="344"/>
      <c r="R1332" s="344"/>
      <c r="S1332" s="344"/>
      <c r="T1332" s="345"/>
      <c r="AT1332" s="342" t="s">
        <v>148</v>
      </c>
      <c r="AU1332" s="342" t="s">
        <v>81</v>
      </c>
      <c r="AV1332" s="339" t="s">
        <v>79</v>
      </c>
      <c r="AW1332" s="339" t="s">
        <v>34</v>
      </c>
      <c r="AX1332" s="339" t="s">
        <v>71</v>
      </c>
      <c r="AY1332" s="342" t="s">
        <v>138</v>
      </c>
    </row>
    <row r="1333" spans="2:51" s="317" customFormat="1" ht="13.5">
      <c r="B1333" s="316"/>
      <c r="D1333" s="318" t="s">
        <v>148</v>
      </c>
      <c r="E1333" s="319" t="s">
        <v>5</v>
      </c>
      <c r="F1333" s="320" t="s">
        <v>1407</v>
      </c>
      <c r="H1333" s="321">
        <v>1.38</v>
      </c>
      <c r="L1333" s="316"/>
      <c r="M1333" s="322"/>
      <c r="N1333" s="323"/>
      <c r="O1333" s="323"/>
      <c r="P1333" s="323"/>
      <c r="Q1333" s="323"/>
      <c r="R1333" s="323"/>
      <c r="S1333" s="323"/>
      <c r="T1333" s="324"/>
      <c r="AT1333" s="319" t="s">
        <v>148</v>
      </c>
      <c r="AU1333" s="319" t="s">
        <v>81</v>
      </c>
      <c r="AV1333" s="317" t="s">
        <v>81</v>
      </c>
      <c r="AW1333" s="317" t="s">
        <v>34</v>
      </c>
      <c r="AX1333" s="317" t="s">
        <v>71</v>
      </c>
      <c r="AY1333" s="319" t="s">
        <v>138</v>
      </c>
    </row>
    <row r="1334" spans="2:51" s="317" customFormat="1" ht="13.5">
      <c r="B1334" s="316"/>
      <c r="D1334" s="318" t="s">
        <v>148</v>
      </c>
      <c r="E1334" s="319" t="s">
        <v>5</v>
      </c>
      <c r="F1334" s="320" t="s">
        <v>1484</v>
      </c>
      <c r="H1334" s="321">
        <v>-0.3</v>
      </c>
      <c r="L1334" s="316"/>
      <c r="M1334" s="322"/>
      <c r="N1334" s="323"/>
      <c r="O1334" s="323"/>
      <c r="P1334" s="323"/>
      <c r="Q1334" s="323"/>
      <c r="R1334" s="323"/>
      <c r="S1334" s="323"/>
      <c r="T1334" s="324"/>
      <c r="AT1334" s="319" t="s">
        <v>148</v>
      </c>
      <c r="AU1334" s="319" t="s">
        <v>81</v>
      </c>
      <c r="AV1334" s="317" t="s">
        <v>81</v>
      </c>
      <c r="AW1334" s="317" t="s">
        <v>34</v>
      </c>
      <c r="AX1334" s="317" t="s">
        <v>71</v>
      </c>
      <c r="AY1334" s="319" t="s">
        <v>138</v>
      </c>
    </row>
    <row r="1335" spans="2:51" s="317" customFormat="1" ht="13.5">
      <c r="B1335" s="316"/>
      <c r="D1335" s="318" t="s">
        <v>148</v>
      </c>
      <c r="E1335" s="319" t="s">
        <v>5</v>
      </c>
      <c r="F1335" s="320" t="s">
        <v>1485</v>
      </c>
      <c r="H1335" s="321">
        <v>-0.12</v>
      </c>
      <c r="L1335" s="316"/>
      <c r="M1335" s="322"/>
      <c r="N1335" s="323"/>
      <c r="O1335" s="323"/>
      <c r="P1335" s="323"/>
      <c r="Q1335" s="323"/>
      <c r="R1335" s="323"/>
      <c r="S1335" s="323"/>
      <c r="T1335" s="324"/>
      <c r="AT1335" s="319" t="s">
        <v>148</v>
      </c>
      <c r="AU1335" s="319" t="s">
        <v>81</v>
      </c>
      <c r="AV1335" s="317" t="s">
        <v>81</v>
      </c>
      <c r="AW1335" s="317" t="s">
        <v>34</v>
      </c>
      <c r="AX1335" s="317" t="s">
        <v>71</v>
      </c>
      <c r="AY1335" s="319" t="s">
        <v>138</v>
      </c>
    </row>
    <row r="1336" spans="2:51" s="317" customFormat="1" ht="13.5">
      <c r="B1336" s="316"/>
      <c r="D1336" s="318" t="s">
        <v>148</v>
      </c>
      <c r="E1336" s="319" t="s">
        <v>5</v>
      </c>
      <c r="F1336" s="320" t="s">
        <v>1486</v>
      </c>
      <c r="H1336" s="321">
        <v>2.04</v>
      </c>
      <c r="L1336" s="316"/>
      <c r="M1336" s="322"/>
      <c r="N1336" s="323"/>
      <c r="O1336" s="323"/>
      <c r="P1336" s="323"/>
      <c r="Q1336" s="323"/>
      <c r="R1336" s="323"/>
      <c r="S1336" s="323"/>
      <c r="T1336" s="324"/>
      <c r="AT1336" s="319" t="s">
        <v>148</v>
      </c>
      <c r="AU1336" s="319" t="s">
        <v>81</v>
      </c>
      <c r="AV1336" s="317" t="s">
        <v>81</v>
      </c>
      <c r="AW1336" s="317" t="s">
        <v>34</v>
      </c>
      <c r="AX1336" s="317" t="s">
        <v>71</v>
      </c>
      <c r="AY1336" s="319" t="s">
        <v>138</v>
      </c>
    </row>
    <row r="1337" spans="2:51" s="317" customFormat="1" ht="13.5">
      <c r="B1337" s="316"/>
      <c r="D1337" s="318" t="s">
        <v>148</v>
      </c>
      <c r="E1337" s="319" t="s">
        <v>5</v>
      </c>
      <c r="F1337" s="320" t="s">
        <v>1487</v>
      </c>
      <c r="H1337" s="321">
        <v>-0.095</v>
      </c>
      <c r="L1337" s="316"/>
      <c r="M1337" s="322"/>
      <c r="N1337" s="323"/>
      <c r="O1337" s="323"/>
      <c r="P1337" s="323"/>
      <c r="Q1337" s="323"/>
      <c r="R1337" s="323"/>
      <c r="S1337" s="323"/>
      <c r="T1337" s="324"/>
      <c r="AT1337" s="319" t="s">
        <v>148</v>
      </c>
      <c r="AU1337" s="319" t="s">
        <v>81</v>
      </c>
      <c r="AV1337" s="317" t="s">
        <v>81</v>
      </c>
      <c r="AW1337" s="317" t="s">
        <v>34</v>
      </c>
      <c r="AX1337" s="317" t="s">
        <v>71</v>
      </c>
      <c r="AY1337" s="319" t="s">
        <v>138</v>
      </c>
    </row>
    <row r="1338" spans="2:51" s="317" customFormat="1" ht="13.5">
      <c r="B1338" s="316"/>
      <c r="D1338" s="318" t="s">
        <v>148</v>
      </c>
      <c r="E1338" s="319" t="s">
        <v>5</v>
      </c>
      <c r="F1338" s="320" t="s">
        <v>1488</v>
      </c>
      <c r="H1338" s="321">
        <v>-0.32</v>
      </c>
      <c r="L1338" s="316"/>
      <c r="M1338" s="322"/>
      <c r="N1338" s="323"/>
      <c r="O1338" s="323"/>
      <c r="P1338" s="323"/>
      <c r="Q1338" s="323"/>
      <c r="R1338" s="323"/>
      <c r="S1338" s="323"/>
      <c r="T1338" s="324"/>
      <c r="AT1338" s="319" t="s">
        <v>148</v>
      </c>
      <c r="AU1338" s="319" t="s">
        <v>81</v>
      </c>
      <c r="AV1338" s="317" t="s">
        <v>81</v>
      </c>
      <c r="AW1338" s="317" t="s">
        <v>34</v>
      </c>
      <c r="AX1338" s="317" t="s">
        <v>71</v>
      </c>
      <c r="AY1338" s="319" t="s">
        <v>138</v>
      </c>
    </row>
    <row r="1339" spans="2:51" s="317" customFormat="1" ht="13.5">
      <c r="B1339" s="316"/>
      <c r="D1339" s="318" t="s">
        <v>148</v>
      </c>
      <c r="E1339" s="319" t="s">
        <v>5</v>
      </c>
      <c r="F1339" s="320" t="s">
        <v>1489</v>
      </c>
      <c r="H1339" s="321">
        <v>-0.33</v>
      </c>
      <c r="L1339" s="316"/>
      <c r="M1339" s="322"/>
      <c r="N1339" s="323"/>
      <c r="O1339" s="323"/>
      <c r="P1339" s="323"/>
      <c r="Q1339" s="323"/>
      <c r="R1339" s="323"/>
      <c r="S1339" s="323"/>
      <c r="T1339" s="324"/>
      <c r="AT1339" s="319" t="s">
        <v>148</v>
      </c>
      <c r="AU1339" s="319" t="s">
        <v>81</v>
      </c>
      <c r="AV1339" s="317" t="s">
        <v>81</v>
      </c>
      <c r="AW1339" s="317" t="s">
        <v>34</v>
      </c>
      <c r="AX1339" s="317" t="s">
        <v>71</v>
      </c>
      <c r="AY1339" s="319" t="s">
        <v>138</v>
      </c>
    </row>
    <row r="1340" spans="2:51" s="317" customFormat="1" ht="13.5">
      <c r="B1340" s="316"/>
      <c r="D1340" s="318" t="s">
        <v>148</v>
      </c>
      <c r="E1340" s="319" t="s">
        <v>5</v>
      </c>
      <c r="F1340" s="320" t="s">
        <v>1407</v>
      </c>
      <c r="H1340" s="321">
        <v>1.38</v>
      </c>
      <c r="L1340" s="316"/>
      <c r="M1340" s="322"/>
      <c r="N1340" s="323"/>
      <c r="O1340" s="323"/>
      <c r="P1340" s="323"/>
      <c r="Q1340" s="323"/>
      <c r="R1340" s="323"/>
      <c r="S1340" s="323"/>
      <c r="T1340" s="324"/>
      <c r="AT1340" s="319" t="s">
        <v>148</v>
      </c>
      <c r="AU1340" s="319" t="s">
        <v>81</v>
      </c>
      <c r="AV1340" s="317" t="s">
        <v>81</v>
      </c>
      <c r="AW1340" s="317" t="s">
        <v>34</v>
      </c>
      <c r="AX1340" s="317" t="s">
        <v>71</v>
      </c>
      <c r="AY1340" s="319" t="s">
        <v>138</v>
      </c>
    </row>
    <row r="1341" spans="2:51" s="317" customFormat="1" ht="13.5">
      <c r="B1341" s="316"/>
      <c r="D1341" s="318" t="s">
        <v>148</v>
      </c>
      <c r="E1341" s="319" t="s">
        <v>5</v>
      </c>
      <c r="F1341" s="320" t="s">
        <v>1490</v>
      </c>
      <c r="H1341" s="321">
        <v>-0.172</v>
      </c>
      <c r="L1341" s="316"/>
      <c r="M1341" s="322"/>
      <c r="N1341" s="323"/>
      <c r="O1341" s="323"/>
      <c r="P1341" s="323"/>
      <c r="Q1341" s="323"/>
      <c r="R1341" s="323"/>
      <c r="S1341" s="323"/>
      <c r="T1341" s="324"/>
      <c r="AT1341" s="319" t="s">
        <v>148</v>
      </c>
      <c r="AU1341" s="319" t="s">
        <v>81</v>
      </c>
      <c r="AV1341" s="317" t="s">
        <v>81</v>
      </c>
      <c r="AW1341" s="317" t="s">
        <v>34</v>
      </c>
      <c r="AX1341" s="317" t="s">
        <v>71</v>
      </c>
      <c r="AY1341" s="319" t="s">
        <v>138</v>
      </c>
    </row>
    <row r="1342" spans="2:51" s="317" customFormat="1" ht="13.5">
      <c r="B1342" s="316"/>
      <c r="D1342" s="318" t="s">
        <v>148</v>
      </c>
      <c r="E1342" s="319" t="s">
        <v>5</v>
      </c>
      <c r="F1342" s="320" t="s">
        <v>1491</v>
      </c>
      <c r="H1342" s="321">
        <v>2.668</v>
      </c>
      <c r="L1342" s="316"/>
      <c r="M1342" s="322"/>
      <c r="N1342" s="323"/>
      <c r="O1342" s="323"/>
      <c r="P1342" s="323"/>
      <c r="Q1342" s="323"/>
      <c r="R1342" s="323"/>
      <c r="S1342" s="323"/>
      <c r="T1342" s="324"/>
      <c r="AT1342" s="319" t="s">
        <v>148</v>
      </c>
      <c r="AU1342" s="319" t="s">
        <v>81</v>
      </c>
      <c r="AV1342" s="317" t="s">
        <v>81</v>
      </c>
      <c r="AW1342" s="317" t="s">
        <v>34</v>
      </c>
      <c r="AX1342" s="317" t="s">
        <v>71</v>
      </c>
      <c r="AY1342" s="319" t="s">
        <v>138</v>
      </c>
    </row>
    <row r="1343" spans="2:51" s="317" customFormat="1" ht="13.5">
      <c r="B1343" s="316"/>
      <c r="D1343" s="318" t="s">
        <v>148</v>
      </c>
      <c r="E1343" s="319" t="s">
        <v>5</v>
      </c>
      <c r="F1343" s="320" t="s">
        <v>1492</v>
      </c>
      <c r="H1343" s="321">
        <v>0.776</v>
      </c>
      <c r="L1343" s="316"/>
      <c r="M1343" s="322"/>
      <c r="N1343" s="323"/>
      <c r="O1343" s="323"/>
      <c r="P1343" s="323"/>
      <c r="Q1343" s="323"/>
      <c r="R1343" s="323"/>
      <c r="S1343" s="323"/>
      <c r="T1343" s="324"/>
      <c r="AT1343" s="319" t="s">
        <v>148</v>
      </c>
      <c r="AU1343" s="319" t="s">
        <v>81</v>
      </c>
      <c r="AV1343" s="317" t="s">
        <v>81</v>
      </c>
      <c r="AW1343" s="317" t="s">
        <v>34</v>
      </c>
      <c r="AX1343" s="317" t="s">
        <v>71</v>
      </c>
      <c r="AY1343" s="319" t="s">
        <v>138</v>
      </c>
    </row>
    <row r="1344" spans="2:51" s="347" customFormat="1" ht="13.5">
      <c r="B1344" s="346"/>
      <c r="D1344" s="318" t="s">
        <v>148</v>
      </c>
      <c r="E1344" s="348" t="s">
        <v>5</v>
      </c>
      <c r="F1344" s="349" t="s">
        <v>180</v>
      </c>
      <c r="H1344" s="350">
        <v>6.907</v>
      </c>
      <c r="L1344" s="346"/>
      <c r="M1344" s="351"/>
      <c r="N1344" s="352"/>
      <c r="O1344" s="352"/>
      <c r="P1344" s="352"/>
      <c r="Q1344" s="352"/>
      <c r="R1344" s="352"/>
      <c r="S1344" s="352"/>
      <c r="T1344" s="353"/>
      <c r="AT1344" s="348" t="s">
        <v>148</v>
      </c>
      <c r="AU1344" s="348" t="s">
        <v>81</v>
      </c>
      <c r="AV1344" s="347" t="s">
        <v>139</v>
      </c>
      <c r="AW1344" s="347" t="s">
        <v>34</v>
      </c>
      <c r="AX1344" s="347" t="s">
        <v>71</v>
      </c>
      <c r="AY1344" s="348" t="s">
        <v>138</v>
      </c>
    </row>
    <row r="1345" spans="2:51" s="339" customFormat="1" ht="13.5">
      <c r="B1345" s="338"/>
      <c r="D1345" s="318" t="s">
        <v>148</v>
      </c>
      <c r="E1345" s="340" t="s">
        <v>5</v>
      </c>
      <c r="F1345" s="341" t="s">
        <v>183</v>
      </c>
      <c r="H1345" s="342" t="s">
        <v>5</v>
      </c>
      <c r="L1345" s="338"/>
      <c r="M1345" s="343"/>
      <c r="N1345" s="344"/>
      <c r="O1345" s="344"/>
      <c r="P1345" s="344"/>
      <c r="Q1345" s="344"/>
      <c r="R1345" s="344"/>
      <c r="S1345" s="344"/>
      <c r="T1345" s="345"/>
      <c r="AT1345" s="342" t="s">
        <v>148</v>
      </c>
      <c r="AU1345" s="342" t="s">
        <v>81</v>
      </c>
      <c r="AV1345" s="339" t="s">
        <v>79</v>
      </c>
      <c r="AW1345" s="339" t="s">
        <v>34</v>
      </c>
      <c r="AX1345" s="339" t="s">
        <v>71</v>
      </c>
      <c r="AY1345" s="342" t="s">
        <v>138</v>
      </c>
    </row>
    <row r="1346" spans="2:51" s="317" customFormat="1" ht="13.5">
      <c r="B1346" s="316"/>
      <c r="D1346" s="318" t="s">
        <v>148</v>
      </c>
      <c r="E1346" s="319" t="s">
        <v>5</v>
      </c>
      <c r="F1346" s="320" t="s">
        <v>1493</v>
      </c>
      <c r="H1346" s="321">
        <v>1.672</v>
      </c>
      <c r="L1346" s="316"/>
      <c r="M1346" s="322"/>
      <c r="N1346" s="323"/>
      <c r="O1346" s="323"/>
      <c r="P1346" s="323"/>
      <c r="Q1346" s="323"/>
      <c r="R1346" s="323"/>
      <c r="S1346" s="323"/>
      <c r="T1346" s="324"/>
      <c r="AT1346" s="319" t="s">
        <v>148</v>
      </c>
      <c r="AU1346" s="319" t="s">
        <v>81</v>
      </c>
      <c r="AV1346" s="317" t="s">
        <v>81</v>
      </c>
      <c r="AW1346" s="317" t="s">
        <v>34</v>
      </c>
      <c r="AX1346" s="317" t="s">
        <v>71</v>
      </c>
      <c r="AY1346" s="319" t="s">
        <v>138</v>
      </c>
    </row>
    <row r="1347" spans="2:51" s="317" customFormat="1" ht="13.5">
      <c r="B1347" s="316"/>
      <c r="D1347" s="318" t="s">
        <v>148</v>
      </c>
      <c r="E1347" s="319" t="s">
        <v>5</v>
      </c>
      <c r="F1347" s="320" t="s">
        <v>1494</v>
      </c>
      <c r="H1347" s="321">
        <v>-0.324</v>
      </c>
      <c r="L1347" s="316"/>
      <c r="M1347" s="322"/>
      <c r="N1347" s="323"/>
      <c r="O1347" s="323"/>
      <c r="P1347" s="323"/>
      <c r="Q1347" s="323"/>
      <c r="R1347" s="323"/>
      <c r="S1347" s="323"/>
      <c r="T1347" s="324"/>
      <c r="AT1347" s="319" t="s">
        <v>148</v>
      </c>
      <c r="AU1347" s="319" t="s">
        <v>81</v>
      </c>
      <c r="AV1347" s="317" t="s">
        <v>81</v>
      </c>
      <c r="AW1347" s="317" t="s">
        <v>34</v>
      </c>
      <c r="AX1347" s="317" t="s">
        <v>71</v>
      </c>
      <c r="AY1347" s="319" t="s">
        <v>138</v>
      </c>
    </row>
    <row r="1348" spans="2:51" s="317" customFormat="1" ht="13.5">
      <c r="B1348" s="316"/>
      <c r="D1348" s="318" t="s">
        <v>148</v>
      </c>
      <c r="E1348" s="319" t="s">
        <v>5</v>
      </c>
      <c r="F1348" s="320" t="s">
        <v>1495</v>
      </c>
      <c r="H1348" s="321">
        <v>2.28</v>
      </c>
      <c r="L1348" s="316"/>
      <c r="M1348" s="322"/>
      <c r="N1348" s="323"/>
      <c r="O1348" s="323"/>
      <c r="P1348" s="323"/>
      <c r="Q1348" s="323"/>
      <c r="R1348" s="323"/>
      <c r="S1348" s="323"/>
      <c r="T1348" s="324"/>
      <c r="AT1348" s="319" t="s">
        <v>148</v>
      </c>
      <c r="AU1348" s="319" t="s">
        <v>81</v>
      </c>
      <c r="AV1348" s="317" t="s">
        <v>81</v>
      </c>
      <c r="AW1348" s="317" t="s">
        <v>34</v>
      </c>
      <c r="AX1348" s="317" t="s">
        <v>71</v>
      </c>
      <c r="AY1348" s="319" t="s">
        <v>138</v>
      </c>
    </row>
    <row r="1349" spans="2:51" s="317" customFormat="1" ht="13.5">
      <c r="B1349" s="316"/>
      <c r="D1349" s="318" t="s">
        <v>148</v>
      </c>
      <c r="E1349" s="319" t="s">
        <v>5</v>
      </c>
      <c r="F1349" s="320" t="s">
        <v>1496</v>
      </c>
      <c r="H1349" s="321">
        <v>-0.317</v>
      </c>
      <c r="L1349" s="316"/>
      <c r="M1349" s="322"/>
      <c r="N1349" s="323"/>
      <c r="O1349" s="323"/>
      <c r="P1349" s="323"/>
      <c r="Q1349" s="323"/>
      <c r="R1349" s="323"/>
      <c r="S1349" s="323"/>
      <c r="T1349" s="324"/>
      <c r="AT1349" s="319" t="s">
        <v>148</v>
      </c>
      <c r="AU1349" s="319" t="s">
        <v>81</v>
      </c>
      <c r="AV1349" s="317" t="s">
        <v>81</v>
      </c>
      <c r="AW1349" s="317" t="s">
        <v>34</v>
      </c>
      <c r="AX1349" s="317" t="s">
        <v>71</v>
      </c>
      <c r="AY1349" s="319" t="s">
        <v>138</v>
      </c>
    </row>
    <row r="1350" spans="2:51" s="317" customFormat="1" ht="13.5">
      <c r="B1350" s="316"/>
      <c r="D1350" s="318" t="s">
        <v>148</v>
      </c>
      <c r="E1350" s="319" t="s">
        <v>5</v>
      </c>
      <c r="F1350" s="320" t="s">
        <v>1497</v>
      </c>
      <c r="H1350" s="321">
        <v>-0.386</v>
      </c>
      <c r="L1350" s="316"/>
      <c r="M1350" s="322"/>
      <c r="N1350" s="323"/>
      <c r="O1350" s="323"/>
      <c r="P1350" s="323"/>
      <c r="Q1350" s="323"/>
      <c r="R1350" s="323"/>
      <c r="S1350" s="323"/>
      <c r="T1350" s="324"/>
      <c r="AT1350" s="319" t="s">
        <v>148</v>
      </c>
      <c r="AU1350" s="319" t="s">
        <v>81</v>
      </c>
      <c r="AV1350" s="317" t="s">
        <v>81</v>
      </c>
      <c r="AW1350" s="317" t="s">
        <v>34</v>
      </c>
      <c r="AX1350" s="317" t="s">
        <v>71</v>
      </c>
      <c r="AY1350" s="319" t="s">
        <v>138</v>
      </c>
    </row>
    <row r="1351" spans="2:51" s="317" customFormat="1" ht="13.5">
      <c r="B1351" s="316"/>
      <c r="D1351" s="318" t="s">
        <v>148</v>
      </c>
      <c r="E1351" s="319" t="s">
        <v>5</v>
      </c>
      <c r="F1351" s="320" t="s">
        <v>1498</v>
      </c>
      <c r="H1351" s="321">
        <v>-0.264</v>
      </c>
      <c r="L1351" s="316"/>
      <c r="M1351" s="322"/>
      <c r="N1351" s="323"/>
      <c r="O1351" s="323"/>
      <c r="P1351" s="323"/>
      <c r="Q1351" s="323"/>
      <c r="R1351" s="323"/>
      <c r="S1351" s="323"/>
      <c r="T1351" s="324"/>
      <c r="AT1351" s="319" t="s">
        <v>148</v>
      </c>
      <c r="AU1351" s="319" t="s">
        <v>81</v>
      </c>
      <c r="AV1351" s="317" t="s">
        <v>81</v>
      </c>
      <c r="AW1351" s="317" t="s">
        <v>34</v>
      </c>
      <c r="AX1351" s="317" t="s">
        <v>71</v>
      </c>
      <c r="AY1351" s="319" t="s">
        <v>138</v>
      </c>
    </row>
    <row r="1352" spans="2:51" s="317" customFormat="1" ht="13.5">
      <c r="B1352" s="316"/>
      <c r="D1352" s="318" t="s">
        <v>148</v>
      </c>
      <c r="E1352" s="319" t="s">
        <v>5</v>
      </c>
      <c r="F1352" s="320" t="s">
        <v>1499</v>
      </c>
      <c r="H1352" s="321">
        <v>-0.334</v>
      </c>
      <c r="L1352" s="316"/>
      <c r="M1352" s="322"/>
      <c r="N1352" s="323"/>
      <c r="O1352" s="323"/>
      <c r="P1352" s="323"/>
      <c r="Q1352" s="323"/>
      <c r="R1352" s="323"/>
      <c r="S1352" s="323"/>
      <c r="T1352" s="324"/>
      <c r="AT1352" s="319" t="s">
        <v>148</v>
      </c>
      <c r="AU1352" s="319" t="s">
        <v>81</v>
      </c>
      <c r="AV1352" s="317" t="s">
        <v>81</v>
      </c>
      <c r="AW1352" s="317" t="s">
        <v>34</v>
      </c>
      <c r="AX1352" s="317" t="s">
        <v>71</v>
      </c>
      <c r="AY1352" s="319" t="s">
        <v>138</v>
      </c>
    </row>
    <row r="1353" spans="2:51" s="317" customFormat="1" ht="13.5">
      <c r="B1353" s="316"/>
      <c r="D1353" s="318" t="s">
        <v>148</v>
      </c>
      <c r="E1353" s="319" t="s">
        <v>5</v>
      </c>
      <c r="F1353" s="320" t="s">
        <v>1500</v>
      </c>
      <c r="H1353" s="321">
        <v>2.671</v>
      </c>
      <c r="L1353" s="316"/>
      <c r="M1353" s="322"/>
      <c r="N1353" s="323"/>
      <c r="O1353" s="323"/>
      <c r="P1353" s="323"/>
      <c r="Q1353" s="323"/>
      <c r="R1353" s="323"/>
      <c r="S1353" s="323"/>
      <c r="T1353" s="324"/>
      <c r="AT1353" s="319" t="s">
        <v>148</v>
      </c>
      <c r="AU1353" s="319" t="s">
        <v>81</v>
      </c>
      <c r="AV1353" s="317" t="s">
        <v>81</v>
      </c>
      <c r="AW1353" s="317" t="s">
        <v>34</v>
      </c>
      <c r="AX1353" s="317" t="s">
        <v>71</v>
      </c>
      <c r="AY1353" s="319" t="s">
        <v>138</v>
      </c>
    </row>
    <row r="1354" spans="2:51" s="317" customFormat="1" ht="13.5">
      <c r="B1354" s="316"/>
      <c r="D1354" s="318" t="s">
        <v>148</v>
      </c>
      <c r="E1354" s="319" t="s">
        <v>5</v>
      </c>
      <c r="F1354" s="320" t="s">
        <v>228</v>
      </c>
      <c r="H1354" s="321">
        <v>3.394</v>
      </c>
      <c r="L1354" s="316"/>
      <c r="M1354" s="322"/>
      <c r="N1354" s="323"/>
      <c r="O1354" s="323"/>
      <c r="P1354" s="323"/>
      <c r="Q1354" s="323"/>
      <c r="R1354" s="323"/>
      <c r="S1354" s="323"/>
      <c r="T1354" s="324"/>
      <c r="AT1354" s="319" t="s">
        <v>148</v>
      </c>
      <c r="AU1354" s="319" t="s">
        <v>81</v>
      </c>
      <c r="AV1354" s="317" t="s">
        <v>81</v>
      </c>
      <c r="AW1354" s="317" t="s">
        <v>34</v>
      </c>
      <c r="AX1354" s="317" t="s">
        <v>71</v>
      </c>
      <c r="AY1354" s="319" t="s">
        <v>138</v>
      </c>
    </row>
    <row r="1355" spans="2:51" s="317" customFormat="1" ht="13.5">
      <c r="B1355" s="316"/>
      <c r="D1355" s="318" t="s">
        <v>148</v>
      </c>
      <c r="E1355" s="319" t="s">
        <v>5</v>
      </c>
      <c r="F1355" s="320" t="s">
        <v>1501</v>
      </c>
      <c r="H1355" s="321">
        <v>0.88</v>
      </c>
      <c r="L1355" s="316"/>
      <c r="M1355" s="322"/>
      <c r="N1355" s="323"/>
      <c r="O1355" s="323"/>
      <c r="P1355" s="323"/>
      <c r="Q1355" s="323"/>
      <c r="R1355" s="323"/>
      <c r="S1355" s="323"/>
      <c r="T1355" s="324"/>
      <c r="AT1355" s="319" t="s">
        <v>148</v>
      </c>
      <c r="AU1355" s="319" t="s">
        <v>81</v>
      </c>
      <c r="AV1355" s="317" t="s">
        <v>81</v>
      </c>
      <c r="AW1355" s="317" t="s">
        <v>34</v>
      </c>
      <c r="AX1355" s="317" t="s">
        <v>71</v>
      </c>
      <c r="AY1355" s="319" t="s">
        <v>138</v>
      </c>
    </row>
    <row r="1356" spans="2:51" s="317" customFormat="1" ht="13.5">
      <c r="B1356" s="316"/>
      <c r="D1356" s="318" t="s">
        <v>148</v>
      </c>
      <c r="E1356" s="319" t="s">
        <v>5</v>
      </c>
      <c r="F1356" s="320" t="s">
        <v>1502</v>
      </c>
      <c r="H1356" s="321">
        <v>1.955</v>
      </c>
      <c r="L1356" s="316"/>
      <c r="M1356" s="322"/>
      <c r="N1356" s="323"/>
      <c r="O1356" s="323"/>
      <c r="P1356" s="323"/>
      <c r="Q1356" s="323"/>
      <c r="R1356" s="323"/>
      <c r="S1356" s="323"/>
      <c r="T1356" s="324"/>
      <c r="AT1356" s="319" t="s">
        <v>148</v>
      </c>
      <c r="AU1356" s="319" t="s">
        <v>81</v>
      </c>
      <c r="AV1356" s="317" t="s">
        <v>81</v>
      </c>
      <c r="AW1356" s="317" t="s">
        <v>34</v>
      </c>
      <c r="AX1356" s="317" t="s">
        <v>71</v>
      </c>
      <c r="AY1356" s="319" t="s">
        <v>138</v>
      </c>
    </row>
    <row r="1357" spans="2:51" s="347" customFormat="1" ht="13.5">
      <c r="B1357" s="346"/>
      <c r="D1357" s="318" t="s">
        <v>148</v>
      </c>
      <c r="E1357" s="348" t="s">
        <v>5</v>
      </c>
      <c r="F1357" s="349" t="s">
        <v>180</v>
      </c>
      <c r="H1357" s="350">
        <v>11.227</v>
      </c>
      <c r="L1357" s="346"/>
      <c r="M1357" s="351"/>
      <c r="N1357" s="352"/>
      <c r="O1357" s="352"/>
      <c r="P1357" s="352"/>
      <c r="Q1357" s="352"/>
      <c r="R1357" s="352"/>
      <c r="S1357" s="352"/>
      <c r="T1357" s="353"/>
      <c r="AT1357" s="348" t="s">
        <v>148</v>
      </c>
      <c r="AU1357" s="348" t="s">
        <v>81</v>
      </c>
      <c r="AV1357" s="347" t="s">
        <v>139</v>
      </c>
      <c r="AW1357" s="347" t="s">
        <v>34</v>
      </c>
      <c r="AX1357" s="347" t="s">
        <v>71</v>
      </c>
      <c r="AY1357" s="348" t="s">
        <v>138</v>
      </c>
    </row>
    <row r="1358" spans="2:51" s="339" customFormat="1" ht="13.5">
      <c r="B1358" s="338"/>
      <c r="D1358" s="318" t="s">
        <v>148</v>
      </c>
      <c r="E1358" s="340" t="s">
        <v>5</v>
      </c>
      <c r="F1358" s="341" t="s">
        <v>186</v>
      </c>
      <c r="H1358" s="342" t="s">
        <v>5</v>
      </c>
      <c r="L1358" s="338"/>
      <c r="M1358" s="343"/>
      <c r="N1358" s="344"/>
      <c r="O1358" s="344"/>
      <c r="P1358" s="344"/>
      <c r="Q1358" s="344"/>
      <c r="R1358" s="344"/>
      <c r="S1358" s="344"/>
      <c r="T1358" s="345"/>
      <c r="AT1358" s="342" t="s">
        <v>148</v>
      </c>
      <c r="AU1358" s="342" t="s">
        <v>81</v>
      </c>
      <c r="AV1358" s="339" t="s">
        <v>79</v>
      </c>
      <c r="AW1358" s="339" t="s">
        <v>34</v>
      </c>
      <c r="AX1358" s="339" t="s">
        <v>71</v>
      </c>
      <c r="AY1358" s="342" t="s">
        <v>138</v>
      </c>
    </row>
    <row r="1359" spans="2:51" s="317" customFormat="1" ht="13.5">
      <c r="B1359" s="316"/>
      <c r="D1359" s="318" t="s">
        <v>148</v>
      </c>
      <c r="E1359" s="319" t="s">
        <v>5</v>
      </c>
      <c r="F1359" s="320" t="s">
        <v>1503</v>
      </c>
      <c r="H1359" s="321">
        <v>1.788</v>
      </c>
      <c r="L1359" s="316"/>
      <c r="M1359" s="322"/>
      <c r="N1359" s="323"/>
      <c r="O1359" s="323"/>
      <c r="P1359" s="323"/>
      <c r="Q1359" s="323"/>
      <c r="R1359" s="323"/>
      <c r="S1359" s="323"/>
      <c r="T1359" s="324"/>
      <c r="AT1359" s="319" t="s">
        <v>148</v>
      </c>
      <c r="AU1359" s="319" t="s">
        <v>81</v>
      </c>
      <c r="AV1359" s="317" t="s">
        <v>81</v>
      </c>
      <c r="AW1359" s="317" t="s">
        <v>34</v>
      </c>
      <c r="AX1359" s="317" t="s">
        <v>71</v>
      </c>
      <c r="AY1359" s="319" t="s">
        <v>138</v>
      </c>
    </row>
    <row r="1360" spans="2:51" s="347" customFormat="1" ht="13.5">
      <c r="B1360" s="346"/>
      <c r="D1360" s="318" t="s">
        <v>148</v>
      </c>
      <c r="E1360" s="348" t="s">
        <v>5</v>
      </c>
      <c r="F1360" s="349" t="s">
        <v>180</v>
      </c>
      <c r="H1360" s="350">
        <v>1.788</v>
      </c>
      <c r="L1360" s="346"/>
      <c r="M1360" s="351"/>
      <c r="N1360" s="352"/>
      <c r="O1360" s="352"/>
      <c r="P1360" s="352"/>
      <c r="Q1360" s="352"/>
      <c r="R1360" s="352"/>
      <c r="S1360" s="352"/>
      <c r="T1360" s="353"/>
      <c r="AT1360" s="348" t="s">
        <v>148</v>
      </c>
      <c r="AU1360" s="348" t="s">
        <v>81</v>
      </c>
      <c r="AV1360" s="347" t="s">
        <v>139</v>
      </c>
      <c r="AW1360" s="347" t="s">
        <v>34</v>
      </c>
      <c r="AX1360" s="347" t="s">
        <v>71</v>
      </c>
      <c r="AY1360" s="348" t="s">
        <v>138</v>
      </c>
    </row>
    <row r="1361" spans="2:51" s="326" customFormat="1" ht="13.5">
      <c r="B1361" s="325"/>
      <c r="D1361" s="327" t="s">
        <v>148</v>
      </c>
      <c r="E1361" s="328" t="s">
        <v>5</v>
      </c>
      <c r="F1361" s="329" t="s">
        <v>151</v>
      </c>
      <c r="H1361" s="330">
        <v>19.922</v>
      </c>
      <c r="L1361" s="325"/>
      <c r="M1361" s="331"/>
      <c r="N1361" s="332"/>
      <c r="O1361" s="332"/>
      <c r="P1361" s="332"/>
      <c r="Q1361" s="332"/>
      <c r="R1361" s="332"/>
      <c r="S1361" s="332"/>
      <c r="T1361" s="333"/>
      <c r="AT1361" s="334" t="s">
        <v>148</v>
      </c>
      <c r="AU1361" s="334" t="s">
        <v>81</v>
      </c>
      <c r="AV1361" s="326" t="s">
        <v>146</v>
      </c>
      <c r="AW1361" s="326" t="s">
        <v>34</v>
      </c>
      <c r="AX1361" s="326" t="s">
        <v>79</v>
      </c>
      <c r="AY1361" s="334" t="s">
        <v>138</v>
      </c>
    </row>
    <row r="1362" spans="2:65" s="223" customFormat="1" ht="31.5" customHeight="1">
      <c r="B1362" s="224"/>
      <c r="C1362" s="305" t="s">
        <v>1504</v>
      </c>
      <c r="D1362" s="305" t="s">
        <v>141</v>
      </c>
      <c r="E1362" s="306" t="s">
        <v>1505</v>
      </c>
      <c r="F1362" s="307" t="s">
        <v>1506</v>
      </c>
      <c r="G1362" s="308" t="s">
        <v>144</v>
      </c>
      <c r="H1362" s="309">
        <v>19.035</v>
      </c>
      <c r="I1362" s="367">
        <v>0</v>
      </c>
      <c r="J1362" s="310">
        <f>ROUND(I1362*H1362,2)</f>
        <v>0</v>
      </c>
      <c r="K1362" s="307" t="s">
        <v>5</v>
      </c>
      <c r="L1362" s="224"/>
      <c r="M1362" s="311" t="s">
        <v>5</v>
      </c>
      <c r="N1362" s="312" t="s">
        <v>42</v>
      </c>
      <c r="O1362" s="225"/>
      <c r="P1362" s="313">
        <f>O1362*H1362</f>
        <v>0</v>
      </c>
      <c r="Q1362" s="313">
        <v>5.525E-05</v>
      </c>
      <c r="R1362" s="313">
        <f>Q1362*H1362</f>
        <v>0.0010516837500000001</v>
      </c>
      <c r="S1362" s="313">
        <v>0</v>
      </c>
      <c r="T1362" s="314">
        <f>S1362*H1362</f>
        <v>0</v>
      </c>
      <c r="AR1362" s="213" t="s">
        <v>372</v>
      </c>
      <c r="AT1362" s="213" t="s">
        <v>141</v>
      </c>
      <c r="AU1362" s="213" t="s">
        <v>81</v>
      </c>
      <c r="AY1362" s="213" t="s">
        <v>138</v>
      </c>
      <c r="BE1362" s="315">
        <f>IF(N1362="základní",J1362,0)</f>
        <v>0</v>
      </c>
      <c r="BF1362" s="315">
        <f>IF(N1362="snížená",J1362,0)</f>
        <v>0</v>
      </c>
      <c r="BG1362" s="315">
        <f>IF(N1362="zákl. přenesená",J1362,0)</f>
        <v>0</v>
      </c>
      <c r="BH1362" s="315">
        <f>IF(N1362="sníž. přenesená",J1362,0)</f>
        <v>0</v>
      </c>
      <c r="BI1362" s="315">
        <f>IF(N1362="nulová",J1362,0)</f>
        <v>0</v>
      </c>
      <c r="BJ1362" s="213" t="s">
        <v>79</v>
      </c>
      <c r="BK1362" s="315">
        <f>ROUND(I1362*H1362,2)</f>
        <v>0</v>
      </c>
      <c r="BL1362" s="213" t="s">
        <v>372</v>
      </c>
      <c r="BM1362" s="213" t="s">
        <v>1507</v>
      </c>
    </row>
    <row r="1363" spans="2:51" s="339" customFormat="1" ht="13.5">
      <c r="B1363" s="338"/>
      <c r="D1363" s="318" t="s">
        <v>148</v>
      </c>
      <c r="E1363" s="340" t="s">
        <v>5</v>
      </c>
      <c r="F1363" s="341" t="s">
        <v>162</v>
      </c>
      <c r="H1363" s="342" t="s">
        <v>5</v>
      </c>
      <c r="L1363" s="338"/>
      <c r="M1363" s="343"/>
      <c r="N1363" s="344"/>
      <c r="O1363" s="344"/>
      <c r="P1363" s="344"/>
      <c r="Q1363" s="344"/>
      <c r="R1363" s="344"/>
      <c r="S1363" s="344"/>
      <c r="T1363" s="345"/>
      <c r="AT1363" s="342" t="s">
        <v>148</v>
      </c>
      <c r="AU1363" s="342" t="s">
        <v>81</v>
      </c>
      <c r="AV1363" s="339" t="s">
        <v>79</v>
      </c>
      <c r="AW1363" s="339" t="s">
        <v>34</v>
      </c>
      <c r="AX1363" s="339" t="s">
        <v>71</v>
      </c>
      <c r="AY1363" s="342" t="s">
        <v>138</v>
      </c>
    </row>
    <row r="1364" spans="2:51" s="317" customFormat="1" ht="13.5">
      <c r="B1364" s="316"/>
      <c r="D1364" s="318" t="s">
        <v>148</v>
      </c>
      <c r="E1364" s="319" t="s">
        <v>5</v>
      </c>
      <c r="F1364" s="320" t="s">
        <v>1196</v>
      </c>
      <c r="H1364" s="321">
        <v>16.388</v>
      </c>
      <c r="L1364" s="316"/>
      <c r="M1364" s="322"/>
      <c r="N1364" s="323"/>
      <c r="O1364" s="323"/>
      <c r="P1364" s="323"/>
      <c r="Q1364" s="323"/>
      <c r="R1364" s="323"/>
      <c r="S1364" s="323"/>
      <c r="T1364" s="324"/>
      <c r="AT1364" s="319" t="s">
        <v>148</v>
      </c>
      <c r="AU1364" s="319" t="s">
        <v>81</v>
      </c>
      <c r="AV1364" s="317" t="s">
        <v>81</v>
      </c>
      <c r="AW1364" s="317" t="s">
        <v>34</v>
      </c>
      <c r="AX1364" s="317" t="s">
        <v>71</v>
      </c>
      <c r="AY1364" s="319" t="s">
        <v>138</v>
      </c>
    </row>
    <row r="1365" spans="2:51" s="317" customFormat="1" ht="13.5">
      <c r="B1365" s="316"/>
      <c r="D1365" s="318" t="s">
        <v>148</v>
      </c>
      <c r="E1365" s="319" t="s">
        <v>5</v>
      </c>
      <c r="F1365" s="320" t="s">
        <v>1197</v>
      </c>
      <c r="H1365" s="321">
        <v>0.942</v>
      </c>
      <c r="L1365" s="316"/>
      <c r="M1365" s="322"/>
      <c r="N1365" s="323"/>
      <c r="O1365" s="323"/>
      <c r="P1365" s="323"/>
      <c r="Q1365" s="323"/>
      <c r="R1365" s="323"/>
      <c r="S1365" s="323"/>
      <c r="T1365" s="324"/>
      <c r="AT1365" s="319" t="s">
        <v>148</v>
      </c>
      <c r="AU1365" s="319" t="s">
        <v>81</v>
      </c>
      <c r="AV1365" s="317" t="s">
        <v>81</v>
      </c>
      <c r="AW1365" s="317" t="s">
        <v>34</v>
      </c>
      <c r="AX1365" s="317" t="s">
        <v>71</v>
      </c>
      <c r="AY1365" s="319" t="s">
        <v>138</v>
      </c>
    </row>
    <row r="1366" spans="2:51" s="347" customFormat="1" ht="13.5">
      <c r="B1366" s="346"/>
      <c r="D1366" s="318" t="s">
        <v>148</v>
      </c>
      <c r="E1366" s="348" t="s">
        <v>5</v>
      </c>
      <c r="F1366" s="349" t="s">
        <v>180</v>
      </c>
      <c r="H1366" s="350">
        <v>17.33</v>
      </c>
      <c r="L1366" s="346"/>
      <c r="M1366" s="351"/>
      <c r="N1366" s="352"/>
      <c r="O1366" s="352"/>
      <c r="P1366" s="352"/>
      <c r="Q1366" s="352"/>
      <c r="R1366" s="352"/>
      <c r="S1366" s="352"/>
      <c r="T1366" s="353"/>
      <c r="AT1366" s="348" t="s">
        <v>148</v>
      </c>
      <c r="AU1366" s="348" t="s">
        <v>81</v>
      </c>
      <c r="AV1366" s="347" t="s">
        <v>139</v>
      </c>
      <c r="AW1366" s="347" t="s">
        <v>34</v>
      </c>
      <c r="AX1366" s="347" t="s">
        <v>71</v>
      </c>
      <c r="AY1366" s="348" t="s">
        <v>138</v>
      </c>
    </row>
    <row r="1367" spans="2:51" s="339" customFormat="1" ht="13.5">
      <c r="B1367" s="338"/>
      <c r="D1367" s="318" t="s">
        <v>148</v>
      </c>
      <c r="E1367" s="340" t="s">
        <v>5</v>
      </c>
      <c r="F1367" s="341" t="s">
        <v>1198</v>
      </c>
      <c r="H1367" s="342" t="s">
        <v>5</v>
      </c>
      <c r="L1367" s="338"/>
      <c r="M1367" s="343"/>
      <c r="N1367" s="344"/>
      <c r="O1367" s="344"/>
      <c r="P1367" s="344"/>
      <c r="Q1367" s="344"/>
      <c r="R1367" s="344"/>
      <c r="S1367" s="344"/>
      <c r="T1367" s="345"/>
      <c r="AT1367" s="342" t="s">
        <v>148</v>
      </c>
      <c r="AU1367" s="342" t="s">
        <v>81</v>
      </c>
      <c r="AV1367" s="339" t="s">
        <v>79</v>
      </c>
      <c r="AW1367" s="339" t="s">
        <v>34</v>
      </c>
      <c r="AX1367" s="339" t="s">
        <v>71</v>
      </c>
      <c r="AY1367" s="342" t="s">
        <v>138</v>
      </c>
    </row>
    <row r="1368" spans="2:51" s="317" customFormat="1" ht="13.5">
      <c r="B1368" s="316"/>
      <c r="D1368" s="318" t="s">
        <v>148</v>
      </c>
      <c r="E1368" s="319" t="s">
        <v>5</v>
      </c>
      <c r="F1368" s="320" t="s">
        <v>1199</v>
      </c>
      <c r="H1368" s="321">
        <v>0.083</v>
      </c>
      <c r="L1368" s="316"/>
      <c r="M1368" s="322"/>
      <c r="N1368" s="323"/>
      <c r="O1368" s="323"/>
      <c r="P1368" s="323"/>
      <c r="Q1368" s="323"/>
      <c r="R1368" s="323"/>
      <c r="S1368" s="323"/>
      <c r="T1368" s="324"/>
      <c r="AT1368" s="319" t="s">
        <v>148</v>
      </c>
      <c r="AU1368" s="319" t="s">
        <v>81</v>
      </c>
      <c r="AV1368" s="317" t="s">
        <v>81</v>
      </c>
      <c r="AW1368" s="317" t="s">
        <v>34</v>
      </c>
      <c r="AX1368" s="317" t="s">
        <v>71</v>
      </c>
      <c r="AY1368" s="319" t="s">
        <v>138</v>
      </c>
    </row>
    <row r="1369" spans="2:51" s="317" customFormat="1" ht="13.5">
      <c r="B1369" s="316"/>
      <c r="D1369" s="318" t="s">
        <v>148</v>
      </c>
      <c r="E1369" s="319" t="s">
        <v>5</v>
      </c>
      <c r="F1369" s="320" t="s">
        <v>1200</v>
      </c>
      <c r="H1369" s="321">
        <v>0.165</v>
      </c>
      <c r="L1369" s="316"/>
      <c r="M1369" s="322"/>
      <c r="N1369" s="323"/>
      <c r="O1369" s="323"/>
      <c r="P1369" s="323"/>
      <c r="Q1369" s="323"/>
      <c r="R1369" s="323"/>
      <c r="S1369" s="323"/>
      <c r="T1369" s="324"/>
      <c r="AT1369" s="319" t="s">
        <v>148</v>
      </c>
      <c r="AU1369" s="319" t="s">
        <v>81</v>
      </c>
      <c r="AV1369" s="317" t="s">
        <v>81</v>
      </c>
      <c r="AW1369" s="317" t="s">
        <v>34</v>
      </c>
      <c r="AX1369" s="317" t="s">
        <v>71</v>
      </c>
      <c r="AY1369" s="319" t="s">
        <v>138</v>
      </c>
    </row>
    <row r="1370" spans="2:51" s="317" customFormat="1" ht="13.5">
      <c r="B1370" s="316"/>
      <c r="D1370" s="318" t="s">
        <v>148</v>
      </c>
      <c r="E1370" s="319" t="s">
        <v>5</v>
      </c>
      <c r="F1370" s="320" t="s">
        <v>1201</v>
      </c>
      <c r="H1370" s="321">
        <v>0.248</v>
      </c>
      <c r="L1370" s="316"/>
      <c r="M1370" s="322"/>
      <c r="N1370" s="323"/>
      <c r="O1370" s="323"/>
      <c r="P1370" s="323"/>
      <c r="Q1370" s="323"/>
      <c r="R1370" s="323"/>
      <c r="S1370" s="323"/>
      <c r="T1370" s="324"/>
      <c r="AT1370" s="319" t="s">
        <v>148</v>
      </c>
      <c r="AU1370" s="319" t="s">
        <v>81</v>
      </c>
      <c r="AV1370" s="317" t="s">
        <v>81</v>
      </c>
      <c r="AW1370" s="317" t="s">
        <v>34</v>
      </c>
      <c r="AX1370" s="317" t="s">
        <v>71</v>
      </c>
      <c r="AY1370" s="319" t="s">
        <v>138</v>
      </c>
    </row>
    <row r="1371" spans="2:51" s="317" customFormat="1" ht="13.5">
      <c r="B1371" s="316"/>
      <c r="D1371" s="318" t="s">
        <v>148</v>
      </c>
      <c r="E1371" s="319" t="s">
        <v>5</v>
      </c>
      <c r="F1371" s="320" t="s">
        <v>1202</v>
      </c>
      <c r="H1371" s="321">
        <v>0.33</v>
      </c>
      <c r="L1371" s="316"/>
      <c r="M1371" s="322"/>
      <c r="N1371" s="323"/>
      <c r="O1371" s="323"/>
      <c r="P1371" s="323"/>
      <c r="Q1371" s="323"/>
      <c r="R1371" s="323"/>
      <c r="S1371" s="323"/>
      <c r="T1371" s="324"/>
      <c r="AT1371" s="319" t="s">
        <v>148</v>
      </c>
      <c r="AU1371" s="319" t="s">
        <v>81</v>
      </c>
      <c r="AV1371" s="317" t="s">
        <v>81</v>
      </c>
      <c r="AW1371" s="317" t="s">
        <v>34</v>
      </c>
      <c r="AX1371" s="317" t="s">
        <v>71</v>
      </c>
      <c r="AY1371" s="319" t="s">
        <v>138</v>
      </c>
    </row>
    <row r="1372" spans="2:51" s="317" customFormat="1" ht="13.5">
      <c r="B1372" s="316"/>
      <c r="D1372" s="318" t="s">
        <v>148</v>
      </c>
      <c r="E1372" s="319" t="s">
        <v>5</v>
      </c>
      <c r="F1372" s="320" t="s">
        <v>1203</v>
      </c>
      <c r="H1372" s="321">
        <v>0.413</v>
      </c>
      <c r="L1372" s="316"/>
      <c r="M1372" s="322"/>
      <c r="N1372" s="323"/>
      <c r="O1372" s="323"/>
      <c r="P1372" s="323"/>
      <c r="Q1372" s="323"/>
      <c r="R1372" s="323"/>
      <c r="S1372" s="323"/>
      <c r="T1372" s="324"/>
      <c r="AT1372" s="319" t="s">
        <v>148</v>
      </c>
      <c r="AU1372" s="319" t="s">
        <v>81</v>
      </c>
      <c r="AV1372" s="317" t="s">
        <v>81</v>
      </c>
      <c r="AW1372" s="317" t="s">
        <v>34</v>
      </c>
      <c r="AX1372" s="317" t="s">
        <v>71</v>
      </c>
      <c r="AY1372" s="319" t="s">
        <v>138</v>
      </c>
    </row>
    <row r="1373" spans="2:51" s="317" customFormat="1" ht="13.5">
      <c r="B1373" s="316"/>
      <c r="D1373" s="318" t="s">
        <v>148</v>
      </c>
      <c r="E1373" s="319" t="s">
        <v>5</v>
      </c>
      <c r="F1373" s="320" t="s">
        <v>1204</v>
      </c>
      <c r="H1373" s="321">
        <v>0.495</v>
      </c>
      <c r="L1373" s="316"/>
      <c r="M1373" s="322"/>
      <c r="N1373" s="323"/>
      <c r="O1373" s="323"/>
      <c r="P1373" s="323"/>
      <c r="Q1373" s="323"/>
      <c r="R1373" s="323"/>
      <c r="S1373" s="323"/>
      <c r="T1373" s="324"/>
      <c r="AT1373" s="319" t="s">
        <v>148</v>
      </c>
      <c r="AU1373" s="319" t="s">
        <v>81</v>
      </c>
      <c r="AV1373" s="317" t="s">
        <v>81</v>
      </c>
      <c r="AW1373" s="317" t="s">
        <v>34</v>
      </c>
      <c r="AX1373" s="317" t="s">
        <v>71</v>
      </c>
      <c r="AY1373" s="319" t="s">
        <v>138</v>
      </c>
    </row>
    <row r="1374" spans="2:51" s="317" customFormat="1" ht="13.5">
      <c r="B1374" s="316"/>
      <c r="D1374" s="318" t="s">
        <v>148</v>
      </c>
      <c r="E1374" s="319" t="s">
        <v>5</v>
      </c>
      <c r="F1374" s="320" t="s">
        <v>1205</v>
      </c>
      <c r="H1374" s="321">
        <v>0.578</v>
      </c>
      <c r="L1374" s="316"/>
      <c r="M1374" s="322"/>
      <c r="N1374" s="323"/>
      <c r="O1374" s="323"/>
      <c r="P1374" s="323"/>
      <c r="Q1374" s="323"/>
      <c r="R1374" s="323"/>
      <c r="S1374" s="323"/>
      <c r="T1374" s="324"/>
      <c r="AT1374" s="319" t="s">
        <v>148</v>
      </c>
      <c r="AU1374" s="319" t="s">
        <v>81</v>
      </c>
      <c r="AV1374" s="317" t="s">
        <v>81</v>
      </c>
      <c r="AW1374" s="317" t="s">
        <v>34</v>
      </c>
      <c r="AX1374" s="317" t="s">
        <v>71</v>
      </c>
      <c r="AY1374" s="319" t="s">
        <v>138</v>
      </c>
    </row>
    <row r="1375" spans="2:51" s="317" customFormat="1" ht="13.5">
      <c r="B1375" s="316"/>
      <c r="D1375" s="318" t="s">
        <v>148</v>
      </c>
      <c r="E1375" s="319" t="s">
        <v>5</v>
      </c>
      <c r="F1375" s="320" t="s">
        <v>1206</v>
      </c>
      <c r="H1375" s="321">
        <v>0.66</v>
      </c>
      <c r="L1375" s="316"/>
      <c r="M1375" s="322"/>
      <c r="N1375" s="323"/>
      <c r="O1375" s="323"/>
      <c r="P1375" s="323"/>
      <c r="Q1375" s="323"/>
      <c r="R1375" s="323"/>
      <c r="S1375" s="323"/>
      <c r="T1375" s="324"/>
      <c r="AT1375" s="319" t="s">
        <v>148</v>
      </c>
      <c r="AU1375" s="319" t="s">
        <v>81</v>
      </c>
      <c r="AV1375" s="317" t="s">
        <v>81</v>
      </c>
      <c r="AW1375" s="317" t="s">
        <v>34</v>
      </c>
      <c r="AX1375" s="317" t="s">
        <v>71</v>
      </c>
      <c r="AY1375" s="319" t="s">
        <v>138</v>
      </c>
    </row>
    <row r="1376" spans="2:51" s="317" customFormat="1" ht="13.5">
      <c r="B1376" s="316"/>
      <c r="D1376" s="318" t="s">
        <v>148</v>
      </c>
      <c r="E1376" s="319" t="s">
        <v>5</v>
      </c>
      <c r="F1376" s="320" t="s">
        <v>1207</v>
      </c>
      <c r="H1376" s="321">
        <v>0.743</v>
      </c>
      <c r="L1376" s="316"/>
      <c r="M1376" s="322"/>
      <c r="N1376" s="323"/>
      <c r="O1376" s="323"/>
      <c r="P1376" s="323"/>
      <c r="Q1376" s="323"/>
      <c r="R1376" s="323"/>
      <c r="S1376" s="323"/>
      <c r="T1376" s="324"/>
      <c r="AT1376" s="319" t="s">
        <v>148</v>
      </c>
      <c r="AU1376" s="319" t="s">
        <v>81</v>
      </c>
      <c r="AV1376" s="317" t="s">
        <v>81</v>
      </c>
      <c r="AW1376" s="317" t="s">
        <v>34</v>
      </c>
      <c r="AX1376" s="317" t="s">
        <v>71</v>
      </c>
      <c r="AY1376" s="319" t="s">
        <v>138</v>
      </c>
    </row>
    <row r="1377" spans="2:51" s="317" customFormat="1" ht="13.5">
      <c r="B1377" s="316"/>
      <c r="D1377" s="318" t="s">
        <v>148</v>
      </c>
      <c r="E1377" s="319" t="s">
        <v>5</v>
      </c>
      <c r="F1377" s="320" t="s">
        <v>1208</v>
      </c>
      <c r="H1377" s="321">
        <v>0.825</v>
      </c>
      <c r="L1377" s="316"/>
      <c r="M1377" s="322"/>
      <c r="N1377" s="323"/>
      <c r="O1377" s="323"/>
      <c r="P1377" s="323"/>
      <c r="Q1377" s="323"/>
      <c r="R1377" s="323"/>
      <c r="S1377" s="323"/>
      <c r="T1377" s="324"/>
      <c r="AT1377" s="319" t="s">
        <v>148</v>
      </c>
      <c r="AU1377" s="319" t="s">
        <v>81</v>
      </c>
      <c r="AV1377" s="317" t="s">
        <v>81</v>
      </c>
      <c r="AW1377" s="317" t="s">
        <v>34</v>
      </c>
      <c r="AX1377" s="317" t="s">
        <v>71</v>
      </c>
      <c r="AY1377" s="319" t="s">
        <v>138</v>
      </c>
    </row>
    <row r="1378" spans="2:51" s="317" customFormat="1" ht="13.5">
      <c r="B1378" s="316"/>
      <c r="D1378" s="318" t="s">
        <v>148</v>
      </c>
      <c r="E1378" s="319" t="s">
        <v>5</v>
      </c>
      <c r="F1378" s="320" t="s">
        <v>1209</v>
      </c>
      <c r="H1378" s="321">
        <v>-0.265</v>
      </c>
      <c r="L1378" s="316"/>
      <c r="M1378" s="322"/>
      <c r="N1378" s="323"/>
      <c r="O1378" s="323"/>
      <c r="P1378" s="323"/>
      <c r="Q1378" s="323"/>
      <c r="R1378" s="323"/>
      <c r="S1378" s="323"/>
      <c r="T1378" s="324"/>
      <c r="AT1378" s="319" t="s">
        <v>148</v>
      </c>
      <c r="AU1378" s="319" t="s">
        <v>81</v>
      </c>
      <c r="AV1378" s="317" t="s">
        <v>81</v>
      </c>
      <c r="AW1378" s="317" t="s">
        <v>34</v>
      </c>
      <c r="AX1378" s="317" t="s">
        <v>71</v>
      </c>
      <c r="AY1378" s="319" t="s">
        <v>138</v>
      </c>
    </row>
    <row r="1379" spans="2:51" s="317" customFormat="1" ht="13.5">
      <c r="B1379" s="316"/>
      <c r="D1379" s="318" t="s">
        <v>148</v>
      </c>
      <c r="E1379" s="319" t="s">
        <v>5</v>
      </c>
      <c r="F1379" s="320" t="s">
        <v>1210</v>
      </c>
      <c r="H1379" s="321">
        <v>-0.338</v>
      </c>
      <c r="L1379" s="316"/>
      <c r="M1379" s="322"/>
      <c r="N1379" s="323"/>
      <c r="O1379" s="323"/>
      <c r="P1379" s="323"/>
      <c r="Q1379" s="323"/>
      <c r="R1379" s="323"/>
      <c r="S1379" s="323"/>
      <c r="T1379" s="324"/>
      <c r="AT1379" s="319" t="s">
        <v>148</v>
      </c>
      <c r="AU1379" s="319" t="s">
        <v>81</v>
      </c>
      <c r="AV1379" s="317" t="s">
        <v>81</v>
      </c>
      <c r="AW1379" s="317" t="s">
        <v>34</v>
      </c>
      <c r="AX1379" s="317" t="s">
        <v>71</v>
      </c>
      <c r="AY1379" s="319" t="s">
        <v>138</v>
      </c>
    </row>
    <row r="1380" spans="2:51" s="317" customFormat="1" ht="13.5">
      <c r="B1380" s="316"/>
      <c r="D1380" s="318" t="s">
        <v>148</v>
      </c>
      <c r="E1380" s="319" t="s">
        <v>5</v>
      </c>
      <c r="F1380" s="320" t="s">
        <v>1211</v>
      </c>
      <c r="H1380" s="321">
        <v>-0.412</v>
      </c>
      <c r="L1380" s="316"/>
      <c r="M1380" s="322"/>
      <c r="N1380" s="323"/>
      <c r="O1380" s="323"/>
      <c r="P1380" s="323"/>
      <c r="Q1380" s="323"/>
      <c r="R1380" s="323"/>
      <c r="S1380" s="323"/>
      <c r="T1380" s="324"/>
      <c r="AT1380" s="319" t="s">
        <v>148</v>
      </c>
      <c r="AU1380" s="319" t="s">
        <v>81</v>
      </c>
      <c r="AV1380" s="317" t="s">
        <v>81</v>
      </c>
      <c r="AW1380" s="317" t="s">
        <v>34</v>
      </c>
      <c r="AX1380" s="317" t="s">
        <v>71</v>
      </c>
      <c r="AY1380" s="319" t="s">
        <v>138</v>
      </c>
    </row>
    <row r="1381" spans="2:51" s="317" customFormat="1" ht="13.5">
      <c r="B1381" s="316"/>
      <c r="D1381" s="318" t="s">
        <v>148</v>
      </c>
      <c r="E1381" s="319" t="s">
        <v>5</v>
      </c>
      <c r="F1381" s="320" t="s">
        <v>1212</v>
      </c>
      <c r="H1381" s="321">
        <v>-0.486</v>
      </c>
      <c r="L1381" s="316"/>
      <c r="M1381" s="322"/>
      <c r="N1381" s="323"/>
      <c r="O1381" s="323"/>
      <c r="P1381" s="323"/>
      <c r="Q1381" s="323"/>
      <c r="R1381" s="323"/>
      <c r="S1381" s="323"/>
      <c r="T1381" s="324"/>
      <c r="AT1381" s="319" t="s">
        <v>148</v>
      </c>
      <c r="AU1381" s="319" t="s">
        <v>81</v>
      </c>
      <c r="AV1381" s="317" t="s">
        <v>81</v>
      </c>
      <c r="AW1381" s="317" t="s">
        <v>34</v>
      </c>
      <c r="AX1381" s="317" t="s">
        <v>71</v>
      </c>
      <c r="AY1381" s="319" t="s">
        <v>138</v>
      </c>
    </row>
    <row r="1382" spans="2:51" s="317" customFormat="1" ht="13.5">
      <c r="B1382" s="316"/>
      <c r="D1382" s="318" t="s">
        <v>148</v>
      </c>
      <c r="E1382" s="319" t="s">
        <v>5</v>
      </c>
      <c r="F1382" s="320" t="s">
        <v>1213</v>
      </c>
      <c r="H1382" s="321">
        <v>-0.559</v>
      </c>
      <c r="L1382" s="316"/>
      <c r="M1382" s="322"/>
      <c r="N1382" s="323"/>
      <c r="O1382" s="323"/>
      <c r="P1382" s="323"/>
      <c r="Q1382" s="323"/>
      <c r="R1382" s="323"/>
      <c r="S1382" s="323"/>
      <c r="T1382" s="324"/>
      <c r="AT1382" s="319" t="s">
        <v>148</v>
      </c>
      <c r="AU1382" s="319" t="s">
        <v>81</v>
      </c>
      <c r="AV1382" s="317" t="s">
        <v>81</v>
      </c>
      <c r="AW1382" s="317" t="s">
        <v>34</v>
      </c>
      <c r="AX1382" s="317" t="s">
        <v>71</v>
      </c>
      <c r="AY1382" s="319" t="s">
        <v>138</v>
      </c>
    </row>
    <row r="1383" spans="2:51" s="317" customFormat="1" ht="13.5">
      <c r="B1383" s="316"/>
      <c r="D1383" s="318" t="s">
        <v>148</v>
      </c>
      <c r="E1383" s="319" t="s">
        <v>5</v>
      </c>
      <c r="F1383" s="320" t="s">
        <v>1214</v>
      </c>
      <c r="H1383" s="321">
        <v>-0.775</v>
      </c>
      <c r="L1383" s="316"/>
      <c r="M1383" s="322"/>
      <c r="N1383" s="323"/>
      <c r="O1383" s="323"/>
      <c r="P1383" s="323"/>
      <c r="Q1383" s="323"/>
      <c r="R1383" s="323"/>
      <c r="S1383" s="323"/>
      <c r="T1383" s="324"/>
      <c r="AT1383" s="319" t="s">
        <v>148</v>
      </c>
      <c r="AU1383" s="319" t="s">
        <v>81</v>
      </c>
      <c r="AV1383" s="317" t="s">
        <v>81</v>
      </c>
      <c r="AW1383" s="317" t="s">
        <v>34</v>
      </c>
      <c r="AX1383" s="317" t="s">
        <v>71</v>
      </c>
      <c r="AY1383" s="319" t="s">
        <v>138</v>
      </c>
    </row>
    <row r="1384" spans="2:51" s="347" customFormat="1" ht="13.5">
      <c r="B1384" s="346"/>
      <c r="D1384" s="318" t="s">
        <v>148</v>
      </c>
      <c r="E1384" s="348" t="s">
        <v>5</v>
      </c>
      <c r="F1384" s="349" t="s">
        <v>180</v>
      </c>
      <c r="H1384" s="350">
        <v>1.705</v>
      </c>
      <c r="L1384" s="346"/>
      <c r="M1384" s="351"/>
      <c r="N1384" s="352"/>
      <c r="O1384" s="352"/>
      <c r="P1384" s="352"/>
      <c r="Q1384" s="352"/>
      <c r="R1384" s="352"/>
      <c r="S1384" s="352"/>
      <c r="T1384" s="353"/>
      <c r="AT1384" s="348" t="s">
        <v>148</v>
      </c>
      <c r="AU1384" s="348" t="s">
        <v>81</v>
      </c>
      <c r="AV1384" s="347" t="s">
        <v>139</v>
      </c>
      <c r="AW1384" s="347" t="s">
        <v>34</v>
      </c>
      <c r="AX1384" s="347" t="s">
        <v>71</v>
      </c>
      <c r="AY1384" s="348" t="s">
        <v>138</v>
      </c>
    </row>
    <row r="1385" spans="2:51" s="326" customFormat="1" ht="13.5">
      <c r="B1385" s="325"/>
      <c r="D1385" s="327" t="s">
        <v>148</v>
      </c>
      <c r="E1385" s="328" t="s">
        <v>5</v>
      </c>
      <c r="F1385" s="329" t="s">
        <v>151</v>
      </c>
      <c r="H1385" s="330">
        <v>19.035</v>
      </c>
      <c r="L1385" s="325"/>
      <c r="M1385" s="331"/>
      <c r="N1385" s="332"/>
      <c r="O1385" s="332"/>
      <c r="P1385" s="332"/>
      <c r="Q1385" s="332"/>
      <c r="R1385" s="332"/>
      <c r="S1385" s="332"/>
      <c r="T1385" s="333"/>
      <c r="AT1385" s="334" t="s">
        <v>148</v>
      </c>
      <c r="AU1385" s="334" t="s">
        <v>81</v>
      </c>
      <c r="AV1385" s="326" t="s">
        <v>146</v>
      </c>
      <c r="AW1385" s="326" t="s">
        <v>34</v>
      </c>
      <c r="AX1385" s="326" t="s">
        <v>79</v>
      </c>
      <c r="AY1385" s="334" t="s">
        <v>138</v>
      </c>
    </row>
    <row r="1386" spans="2:65" s="223" customFormat="1" ht="22.5" customHeight="1">
      <c r="B1386" s="224"/>
      <c r="C1386" s="354" t="s">
        <v>1508</v>
      </c>
      <c r="D1386" s="354" t="s">
        <v>373</v>
      </c>
      <c r="E1386" s="355" t="s">
        <v>1509</v>
      </c>
      <c r="F1386" s="356" t="s">
        <v>1510</v>
      </c>
      <c r="G1386" s="357" t="s">
        <v>144</v>
      </c>
      <c r="H1386" s="358">
        <v>19.796</v>
      </c>
      <c r="I1386" s="368">
        <v>0</v>
      </c>
      <c r="J1386" s="359">
        <f>ROUND(I1386*H1386,2)</f>
        <v>0</v>
      </c>
      <c r="K1386" s="356" t="s">
        <v>5</v>
      </c>
      <c r="L1386" s="360"/>
      <c r="M1386" s="361" t="s">
        <v>5</v>
      </c>
      <c r="N1386" s="362" t="s">
        <v>42</v>
      </c>
      <c r="O1386" s="225"/>
      <c r="P1386" s="313">
        <f>O1386*H1386</f>
        <v>0</v>
      </c>
      <c r="Q1386" s="313">
        <v>0.00769</v>
      </c>
      <c r="R1386" s="313">
        <f>Q1386*H1386</f>
        <v>0.15223124</v>
      </c>
      <c r="S1386" s="313">
        <v>0</v>
      </c>
      <c r="T1386" s="314">
        <f>S1386*H1386</f>
        <v>0</v>
      </c>
      <c r="AR1386" s="213" t="s">
        <v>473</v>
      </c>
      <c r="AT1386" s="213" t="s">
        <v>373</v>
      </c>
      <c r="AU1386" s="213" t="s">
        <v>81</v>
      </c>
      <c r="AY1386" s="213" t="s">
        <v>138</v>
      </c>
      <c r="BE1386" s="315">
        <f>IF(N1386="základní",J1386,0)</f>
        <v>0</v>
      </c>
      <c r="BF1386" s="315">
        <f>IF(N1386="snížená",J1386,0)</f>
        <v>0</v>
      </c>
      <c r="BG1386" s="315">
        <f>IF(N1386="zákl. přenesená",J1386,0)</f>
        <v>0</v>
      </c>
      <c r="BH1386" s="315">
        <f>IF(N1386="sníž. přenesená",J1386,0)</f>
        <v>0</v>
      </c>
      <c r="BI1386" s="315">
        <f>IF(N1386="nulová",J1386,0)</f>
        <v>0</v>
      </c>
      <c r="BJ1386" s="213" t="s">
        <v>79</v>
      </c>
      <c r="BK1386" s="315">
        <f>ROUND(I1386*H1386,2)</f>
        <v>0</v>
      </c>
      <c r="BL1386" s="213" t="s">
        <v>372</v>
      </c>
      <c r="BM1386" s="213" t="s">
        <v>1511</v>
      </c>
    </row>
    <row r="1387" spans="2:51" s="317" customFormat="1" ht="13.5">
      <c r="B1387" s="316"/>
      <c r="D1387" s="318" t="s">
        <v>148</v>
      </c>
      <c r="E1387" s="319" t="s">
        <v>5</v>
      </c>
      <c r="F1387" s="320" t="s">
        <v>1512</v>
      </c>
      <c r="H1387" s="321">
        <v>19.796</v>
      </c>
      <c r="L1387" s="316"/>
      <c r="M1387" s="322"/>
      <c r="N1387" s="323"/>
      <c r="O1387" s="323"/>
      <c r="P1387" s="323"/>
      <c r="Q1387" s="323"/>
      <c r="R1387" s="323"/>
      <c r="S1387" s="323"/>
      <c r="T1387" s="324"/>
      <c r="AT1387" s="319" t="s">
        <v>148</v>
      </c>
      <c r="AU1387" s="319" t="s">
        <v>81</v>
      </c>
      <c r="AV1387" s="317" t="s">
        <v>81</v>
      </c>
      <c r="AW1387" s="317" t="s">
        <v>34</v>
      </c>
      <c r="AX1387" s="317" t="s">
        <v>71</v>
      </c>
      <c r="AY1387" s="319" t="s">
        <v>138</v>
      </c>
    </row>
    <row r="1388" spans="2:51" s="326" customFormat="1" ht="13.5">
      <c r="B1388" s="325"/>
      <c r="D1388" s="327" t="s">
        <v>148</v>
      </c>
      <c r="E1388" s="328" t="s">
        <v>5</v>
      </c>
      <c r="F1388" s="329" t="s">
        <v>151</v>
      </c>
      <c r="H1388" s="330">
        <v>19.796</v>
      </c>
      <c r="L1388" s="325"/>
      <c r="M1388" s="331"/>
      <c r="N1388" s="332"/>
      <c r="O1388" s="332"/>
      <c r="P1388" s="332"/>
      <c r="Q1388" s="332"/>
      <c r="R1388" s="332"/>
      <c r="S1388" s="332"/>
      <c r="T1388" s="333"/>
      <c r="AT1388" s="334" t="s">
        <v>148</v>
      </c>
      <c r="AU1388" s="334" t="s">
        <v>81</v>
      </c>
      <c r="AV1388" s="326" t="s">
        <v>146</v>
      </c>
      <c r="AW1388" s="326" t="s">
        <v>34</v>
      </c>
      <c r="AX1388" s="326" t="s">
        <v>79</v>
      </c>
      <c r="AY1388" s="334" t="s">
        <v>138</v>
      </c>
    </row>
    <row r="1389" spans="2:65" s="223" customFormat="1" ht="31.5" customHeight="1">
      <c r="B1389" s="224"/>
      <c r="C1389" s="305" t="s">
        <v>1513</v>
      </c>
      <c r="D1389" s="305" t="s">
        <v>141</v>
      </c>
      <c r="E1389" s="306" t="s">
        <v>1514</v>
      </c>
      <c r="F1389" s="307" t="s">
        <v>1515</v>
      </c>
      <c r="G1389" s="308" t="s">
        <v>281</v>
      </c>
      <c r="H1389" s="309">
        <v>2</v>
      </c>
      <c r="I1389" s="367">
        <v>0</v>
      </c>
      <c r="J1389" s="310">
        <f>ROUND(I1389*H1389,2)</f>
        <v>0</v>
      </c>
      <c r="K1389" s="307" t="s">
        <v>1516</v>
      </c>
      <c r="L1389" s="224"/>
      <c r="M1389" s="311" t="s">
        <v>5</v>
      </c>
      <c r="N1389" s="312" t="s">
        <v>42</v>
      </c>
      <c r="O1389" s="225"/>
      <c r="P1389" s="313">
        <f>O1389*H1389</f>
        <v>0</v>
      </c>
      <c r="Q1389" s="313">
        <v>0</v>
      </c>
      <c r="R1389" s="313">
        <f>Q1389*H1389</f>
        <v>0</v>
      </c>
      <c r="S1389" s="313">
        <v>0</v>
      </c>
      <c r="T1389" s="314">
        <f>S1389*H1389</f>
        <v>0</v>
      </c>
      <c r="AR1389" s="213" t="s">
        <v>372</v>
      </c>
      <c r="AT1389" s="213" t="s">
        <v>141</v>
      </c>
      <c r="AU1389" s="213" t="s">
        <v>81</v>
      </c>
      <c r="AY1389" s="213" t="s">
        <v>138</v>
      </c>
      <c r="BE1389" s="315">
        <f>IF(N1389="základní",J1389,0)</f>
        <v>0</v>
      </c>
      <c r="BF1389" s="315">
        <f>IF(N1389="snížená",J1389,0)</f>
        <v>0</v>
      </c>
      <c r="BG1389" s="315">
        <f>IF(N1389="zákl. přenesená",J1389,0)</f>
        <v>0</v>
      </c>
      <c r="BH1389" s="315">
        <f>IF(N1389="sníž. přenesená",J1389,0)</f>
        <v>0</v>
      </c>
      <c r="BI1389" s="315">
        <f>IF(N1389="nulová",J1389,0)</f>
        <v>0</v>
      </c>
      <c r="BJ1389" s="213" t="s">
        <v>79</v>
      </c>
      <c r="BK1389" s="315">
        <f>ROUND(I1389*H1389,2)</f>
        <v>0</v>
      </c>
      <c r="BL1389" s="213" t="s">
        <v>372</v>
      </c>
      <c r="BM1389" s="213" t="s">
        <v>1517</v>
      </c>
    </row>
    <row r="1390" spans="2:65" s="223" customFormat="1" ht="44.25" customHeight="1">
      <c r="B1390" s="224"/>
      <c r="C1390" s="354" t="s">
        <v>1518</v>
      </c>
      <c r="D1390" s="354" t="s">
        <v>373</v>
      </c>
      <c r="E1390" s="355" t="s">
        <v>1519</v>
      </c>
      <c r="F1390" s="356" t="s">
        <v>1520</v>
      </c>
      <c r="G1390" s="357" t="s">
        <v>281</v>
      </c>
      <c r="H1390" s="358">
        <v>1</v>
      </c>
      <c r="I1390" s="368">
        <v>0</v>
      </c>
      <c r="J1390" s="359">
        <f>ROUND(I1390*H1390,2)</f>
        <v>0</v>
      </c>
      <c r="K1390" s="356" t="s">
        <v>5</v>
      </c>
      <c r="L1390" s="360"/>
      <c r="M1390" s="361" t="s">
        <v>5</v>
      </c>
      <c r="N1390" s="362" t="s">
        <v>42</v>
      </c>
      <c r="O1390" s="225"/>
      <c r="P1390" s="313">
        <f>O1390*H1390</f>
        <v>0</v>
      </c>
      <c r="Q1390" s="313">
        <v>0.0175</v>
      </c>
      <c r="R1390" s="313">
        <f>Q1390*H1390</f>
        <v>0.0175</v>
      </c>
      <c r="S1390" s="313">
        <v>0</v>
      </c>
      <c r="T1390" s="314">
        <f>S1390*H1390</f>
        <v>0</v>
      </c>
      <c r="AR1390" s="213" t="s">
        <v>473</v>
      </c>
      <c r="AT1390" s="213" t="s">
        <v>373</v>
      </c>
      <c r="AU1390" s="213" t="s">
        <v>81</v>
      </c>
      <c r="AY1390" s="213" t="s">
        <v>138</v>
      </c>
      <c r="BE1390" s="315">
        <f>IF(N1390="základní",J1390,0)</f>
        <v>0</v>
      </c>
      <c r="BF1390" s="315">
        <f>IF(N1390="snížená",J1390,0)</f>
        <v>0</v>
      </c>
      <c r="BG1390" s="315">
        <f>IF(N1390="zákl. přenesená",J1390,0)</f>
        <v>0</v>
      </c>
      <c r="BH1390" s="315">
        <f>IF(N1390="sníž. přenesená",J1390,0)</f>
        <v>0</v>
      </c>
      <c r="BI1390" s="315">
        <f>IF(N1390="nulová",J1390,0)</f>
        <v>0</v>
      </c>
      <c r="BJ1390" s="213" t="s">
        <v>79</v>
      </c>
      <c r="BK1390" s="315">
        <f>ROUND(I1390*H1390,2)</f>
        <v>0</v>
      </c>
      <c r="BL1390" s="213" t="s">
        <v>372</v>
      </c>
      <c r="BM1390" s="213" t="s">
        <v>1521</v>
      </c>
    </row>
    <row r="1391" spans="2:65" s="223" customFormat="1" ht="44.25" customHeight="1">
      <c r="B1391" s="224"/>
      <c r="C1391" s="354" t="s">
        <v>1522</v>
      </c>
      <c r="D1391" s="354" t="s">
        <v>373</v>
      </c>
      <c r="E1391" s="355" t="s">
        <v>1523</v>
      </c>
      <c r="F1391" s="356" t="s">
        <v>1524</v>
      </c>
      <c r="G1391" s="357" t="s">
        <v>281</v>
      </c>
      <c r="H1391" s="358">
        <v>1</v>
      </c>
      <c r="I1391" s="368">
        <v>0</v>
      </c>
      <c r="J1391" s="359">
        <f>ROUND(I1391*H1391,2)</f>
        <v>0</v>
      </c>
      <c r="K1391" s="356" t="s">
        <v>5</v>
      </c>
      <c r="L1391" s="360"/>
      <c r="M1391" s="361" t="s">
        <v>5</v>
      </c>
      <c r="N1391" s="362" t="s">
        <v>42</v>
      </c>
      <c r="O1391" s="225"/>
      <c r="P1391" s="313">
        <f>O1391*H1391</f>
        <v>0</v>
      </c>
      <c r="Q1391" s="313">
        <v>0.0175</v>
      </c>
      <c r="R1391" s="313">
        <f>Q1391*H1391</f>
        <v>0.0175</v>
      </c>
      <c r="S1391" s="313">
        <v>0</v>
      </c>
      <c r="T1391" s="314">
        <f>S1391*H1391</f>
        <v>0</v>
      </c>
      <c r="AR1391" s="213" t="s">
        <v>473</v>
      </c>
      <c r="AT1391" s="213" t="s">
        <v>373</v>
      </c>
      <c r="AU1391" s="213" t="s">
        <v>81</v>
      </c>
      <c r="AY1391" s="213" t="s">
        <v>138</v>
      </c>
      <c r="BE1391" s="315">
        <f>IF(N1391="základní",J1391,0)</f>
        <v>0</v>
      </c>
      <c r="BF1391" s="315">
        <f>IF(N1391="snížená",J1391,0)</f>
        <v>0</v>
      </c>
      <c r="BG1391" s="315">
        <f>IF(N1391="zákl. přenesená",J1391,0)</f>
        <v>0</v>
      </c>
      <c r="BH1391" s="315">
        <f>IF(N1391="sníž. přenesená",J1391,0)</f>
        <v>0</v>
      </c>
      <c r="BI1391" s="315">
        <f>IF(N1391="nulová",J1391,0)</f>
        <v>0</v>
      </c>
      <c r="BJ1391" s="213" t="s">
        <v>79</v>
      </c>
      <c r="BK1391" s="315">
        <f>ROUND(I1391*H1391,2)</f>
        <v>0</v>
      </c>
      <c r="BL1391" s="213" t="s">
        <v>372</v>
      </c>
      <c r="BM1391" s="213" t="s">
        <v>1525</v>
      </c>
    </row>
    <row r="1392" spans="2:65" s="223" customFormat="1" ht="22.5" customHeight="1">
      <c r="B1392" s="224"/>
      <c r="C1392" s="305" t="s">
        <v>1526</v>
      </c>
      <c r="D1392" s="305" t="s">
        <v>141</v>
      </c>
      <c r="E1392" s="306" t="s">
        <v>1527</v>
      </c>
      <c r="F1392" s="307" t="s">
        <v>1528</v>
      </c>
      <c r="G1392" s="308" t="s">
        <v>281</v>
      </c>
      <c r="H1392" s="309">
        <v>9</v>
      </c>
      <c r="I1392" s="367">
        <v>0</v>
      </c>
      <c r="J1392" s="310">
        <f>ROUND(I1392*H1392,2)</f>
        <v>0</v>
      </c>
      <c r="K1392" s="307" t="s">
        <v>145</v>
      </c>
      <c r="L1392" s="224"/>
      <c r="M1392" s="311" t="s">
        <v>5</v>
      </c>
      <c r="N1392" s="312" t="s">
        <v>42</v>
      </c>
      <c r="O1392" s="225"/>
      <c r="P1392" s="313">
        <f>O1392*H1392</f>
        <v>0</v>
      </c>
      <c r="Q1392" s="313">
        <v>0</v>
      </c>
      <c r="R1392" s="313">
        <f>Q1392*H1392</f>
        <v>0</v>
      </c>
      <c r="S1392" s="313">
        <v>0.0018</v>
      </c>
      <c r="T1392" s="314">
        <f>S1392*H1392</f>
        <v>0.0162</v>
      </c>
      <c r="AR1392" s="213" t="s">
        <v>372</v>
      </c>
      <c r="AT1392" s="213" t="s">
        <v>141</v>
      </c>
      <c r="AU1392" s="213" t="s">
        <v>81</v>
      </c>
      <c r="AY1392" s="213" t="s">
        <v>138</v>
      </c>
      <c r="BE1392" s="315">
        <f>IF(N1392="základní",J1392,0)</f>
        <v>0</v>
      </c>
      <c r="BF1392" s="315">
        <f>IF(N1392="snížená",J1392,0)</f>
        <v>0</v>
      </c>
      <c r="BG1392" s="315">
        <f>IF(N1392="zákl. přenesená",J1392,0)</f>
        <v>0</v>
      </c>
      <c r="BH1392" s="315">
        <f>IF(N1392="sníž. přenesená",J1392,0)</f>
        <v>0</v>
      </c>
      <c r="BI1392" s="315">
        <f>IF(N1392="nulová",J1392,0)</f>
        <v>0</v>
      </c>
      <c r="BJ1392" s="213" t="s">
        <v>79</v>
      </c>
      <c r="BK1392" s="315">
        <f>ROUND(I1392*H1392,2)</f>
        <v>0</v>
      </c>
      <c r="BL1392" s="213" t="s">
        <v>372</v>
      </c>
      <c r="BM1392" s="213" t="s">
        <v>1529</v>
      </c>
    </row>
    <row r="1393" spans="2:51" s="339" customFormat="1" ht="13.5">
      <c r="B1393" s="338"/>
      <c r="D1393" s="318" t="s">
        <v>148</v>
      </c>
      <c r="E1393" s="340" t="s">
        <v>5</v>
      </c>
      <c r="F1393" s="341" t="s">
        <v>177</v>
      </c>
      <c r="H1393" s="342" t="s">
        <v>5</v>
      </c>
      <c r="L1393" s="338"/>
      <c r="M1393" s="343"/>
      <c r="N1393" s="344"/>
      <c r="O1393" s="344"/>
      <c r="P1393" s="344"/>
      <c r="Q1393" s="344"/>
      <c r="R1393" s="344"/>
      <c r="S1393" s="344"/>
      <c r="T1393" s="345"/>
      <c r="AT1393" s="342" t="s">
        <v>148</v>
      </c>
      <c r="AU1393" s="342" t="s">
        <v>81</v>
      </c>
      <c r="AV1393" s="339" t="s">
        <v>79</v>
      </c>
      <c r="AW1393" s="339" t="s">
        <v>34</v>
      </c>
      <c r="AX1393" s="339" t="s">
        <v>71</v>
      </c>
      <c r="AY1393" s="342" t="s">
        <v>138</v>
      </c>
    </row>
    <row r="1394" spans="2:51" s="317" customFormat="1" ht="13.5">
      <c r="B1394" s="316"/>
      <c r="D1394" s="318" t="s">
        <v>148</v>
      </c>
      <c r="E1394" s="319" t="s">
        <v>5</v>
      </c>
      <c r="F1394" s="320" t="s">
        <v>81</v>
      </c>
      <c r="H1394" s="321">
        <v>2</v>
      </c>
      <c r="L1394" s="316"/>
      <c r="M1394" s="322"/>
      <c r="N1394" s="323"/>
      <c r="O1394" s="323"/>
      <c r="P1394" s="323"/>
      <c r="Q1394" s="323"/>
      <c r="R1394" s="323"/>
      <c r="S1394" s="323"/>
      <c r="T1394" s="324"/>
      <c r="AT1394" s="319" t="s">
        <v>148</v>
      </c>
      <c r="AU1394" s="319" t="s">
        <v>81</v>
      </c>
      <c r="AV1394" s="317" t="s">
        <v>81</v>
      </c>
      <c r="AW1394" s="317" t="s">
        <v>34</v>
      </c>
      <c r="AX1394" s="317" t="s">
        <v>71</v>
      </c>
      <c r="AY1394" s="319" t="s">
        <v>138</v>
      </c>
    </row>
    <row r="1395" spans="2:51" s="339" customFormat="1" ht="13.5">
      <c r="B1395" s="338"/>
      <c r="D1395" s="318" t="s">
        <v>148</v>
      </c>
      <c r="E1395" s="340" t="s">
        <v>5</v>
      </c>
      <c r="F1395" s="341" t="s">
        <v>181</v>
      </c>
      <c r="H1395" s="342" t="s">
        <v>5</v>
      </c>
      <c r="L1395" s="338"/>
      <c r="M1395" s="343"/>
      <c r="N1395" s="344"/>
      <c r="O1395" s="344"/>
      <c r="P1395" s="344"/>
      <c r="Q1395" s="344"/>
      <c r="R1395" s="344"/>
      <c r="S1395" s="344"/>
      <c r="T1395" s="345"/>
      <c r="AT1395" s="342" t="s">
        <v>148</v>
      </c>
      <c r="AU1395" s="342" t="s">
        <v>81</v>
      </c>
      <c r="AV1395" s="339" t="s">
        <v>79</v>
      </c>
      <c r="AW1395" s="339" t="s">
        <v>34</v>
      </c>
      <c r="AX1395" s="339" t="s">
        <v>71</v>
      </c>
      <c r="AY1395" s="342" t="s">
        <v>138</v>
      </c>
    </row>
    <row r="1396" spans="2:51" s="317" customFormat="1" ht="13.5">
      <c r="B1396" s="316"/>
      <c r="D1396" s="318" t="s">
        <v>148</v>
      </c>
      <c r="E1396" s="319" t="s">
        <v>5</v>
      </c>
      <c r="F1396" s="320" t="s">
        <v>81</v>
      </c>
      <c r="H1396" s="321">
        <v>2</v>
      </c>
      <c r="L1396" s="316"/>
      <c r="M1396" s="322"/>
      <c r="N1396" s="323"/>
      <c r="O1396" s="323"/>
      <c r="P1396" s="323"/>
      <c r="Q1396" s="323"/>
      <c r="R1396" s="323"/>
      <c r="S1396" s="323"/>
      <c r="T1396" s="324"/>
      <c r="AT1396" s="319" t="s">
        <v>148</v>
      </c>
      <c r="AU1396" s="319" t="s">
        <v>81</v>
      </c>
      <c r="AV1396" s="317" t="s">
        <v>81</v>
      </c>
      <c r="AW1396" s="317" t="s">
        <v>34</v>
      </c>
      <c r="AX1396" s="317" t="s">
        <v>71</v>
      </c>
      <c r="AY1396" s="319" t="s">
        <v>138</v>
      </c>
    </row>
    <row r="1397" spans="2:51" s="339" customFormat="1" ht="13.5">
      <c r="B1397" s="338"/>
      <c r="D1397" s="318" t="s">
        <v>148</v>
      </c>
      <c r="E1397" s="340" t="s">
        <v>5</v>
      </c>
      <c r="F1397" s="341" t="s">
        <v>183</v>
      </c>
      <c r="H1397" s="342" t="s">
        <v>5</v>
      </c>
      <c r="L1397" s="338"/>
      <c r="M1397" s="343"/>
      <c r="N1397" s="344"/>
      <c r="O1397" s="344"/>
      <c r="P1397" s="344"/>
      <c r="Q1397" s="344"/>
      <c r="R1397" s="344"/>
      <c r="S1397" s="344"/>
      <c r="T1397" s="345"/>
      <c r="AT1397" s="342" t="s">
        <v>148</v>
      </c>
      <c r="AU1397" s="342" t="s">
        <v>81</v>
      </c>
      <c r="AV1397" s="339" t="s">
        <v>79</v>
      </c>
      <c r="AW1397" s="339" t="s">
        <v>34</v>
      </c>
      <c r="AX1397" s="339" t="s">
        <v>71</v>
      </c>
      <c r="AY1397" s="342" t="s">
        <v>138</v>
      </c>
    </row>
    <row r="1398" spans="2:51" s="317" customFormat="1" ht="13.5">
      <c r="B1398" s="316"/>
      <c r="D1398" s="318" t="s">
        <v>148</v>
      </c>
      <c r="E1398" s="319" t="s">
        <v>5</v>
      </c>
      <c r="F1398" s="320" t="s">
        <v>79</v>
      </c>
      <c r="H1398" s="321">
        <v>1</v>
      </c>
      <c r="L1398" s="316"/>
      <c r="M1398" s="322"/>
      <c r="N1398" s="323"/>
      <c r="O1398" s="323"/>
      <c r="P1398" s="323"/>
      <c r="Q1398" s="323"/>
      <c r="R1398" s="323"/>
      <c r="S1398" s="323"/>
      <c r="T1398" s="324"/>
      <c r="AT1398" s="319" t="s">
        <v>148</v>
      </c>
      <c r="AU1398" s="319" t="s">
        <v>81</v>
      </c>
      <c r="AV1398" s="317" t="s">
        <v>81</v>
      </c>
      <c r="AW1398" s="317" t="s">
        <v>34</v>
      </c>
      <c r="AX1398" s="317" t="s">
        <v>71</v>
      </c>
      <c r="AY1398" s="319" t="s">
        <v>138</v>
      </c>
    </row>
    <row r="1399" spans="2:51" s="339" customFormat="1" ht="13.5">
      <c r="B1399" s="338"/>
      <c r="D1399" s="318" t="s">
        <v>148</v>
      </c>
      <c r="E1399" s="340" t="s">
        <v>5</v>
      </c>
      <c r="F1399" s="341" t="s">
        <v>186</v>
      </c>
      <c r="H1399" s="342" t="s">
        <v>5</v>
      </c>
      <c r="L1399" s="338"/>
      <c r="M1399" s="343"/>
      <c r="N1399" s="344"/>
      <c r="O1399" s="344"/>
      <c r="P1399" s="344"/>
      <c r="Q1399" s="344"/>
      <c r="R1399" s="344"/>
      <c r="S1399" s="344"/>
      <c r="T1399" s="345"/>
      <c r="AT1399" s="342" t="s">
        <v>148</v>
      </c>
      <c r="AU1399" s="342" t="s">
        <v>81</v>
      </c>
      <c r="AV1399" s="339" t="s">
        <v>79</v>
      </c>
      <c r="AW1399" s="339" t="s">
        <v>34</v>
      </c>
      <c r="AX1399" s="339" t="s">
        <v>71</v>
      </c>
      <c r="AY1399" s="342" t="s">
        <v>138</v>
      </c>
    </row>
    <row r="1400" spans="2:51" s="317" customFormat="1" ht="13.5">
      <c r="B1400" s="316"/>
      <c r="D1400" s="318" t="s">
        <v>148</v>
      </c>
      <c r="E1400" s="319" t="s">
        <v>5</v>
      </c>
      <c r="F1400" s="320" t="s">
        <v>139</v>
      </c>
      <c r="H1400" s="321">
        <v>3</v>
      </c>
      <c r="L1400" s="316"/>
      <c r="M1400" s="322"/>
      <c r="N1400" s="323"/>
      <c r="O1400" s="323"/>
      <c r="P1400" s="323"/>
      <c r="Q1400" s="323"/>
      <c r="R1400" s="323"/>
      <c r="S1400" s="323"/>
      <c r="T1400" s="324"/>
      <c r="AT1400" s="319" t="s">
        <v>148</v>
      </c>
      <c r="AU1400" s="319" t="s">
        <v>81</v>
      </c>
      <c r="AV1400" s="317" t="s">
        <v>81</v>
      </c>
      <c r="AW1400" s="317" t="s">
        <v>34</v>
      </c>
      <c r="AX1400" s="317" t="s">
        <v>71</v>
      </c>
      <c r="AY1400" s="319" t="s">
        <v>138</v>
      </c>
    </row>
    <row r="1401" spans="2:51" s="339" customFormat="1" ht="13.5">
      <c r="B1401" s="338"/>
      <c r="D1401" s="318" t="s">
        <v>148</v>
      </c>
      <c r="E1401" s="340" t="s">
        <v>5</v>
      </c>
      <c r="F1401" s="341" t="s">
        <v>162</v>
      </c>
      <c r="H1401" s="342" t="s">
        <v>5</v>
      </c>
      <c r="L1401" s="338"/>
      <c r="M1401" s="343"/>
      <c r="N1401" s="344"/>
      <c r="O1401" s="344"/>
      <c r="P1401" s="344"/>
      <c r="Q1401" s="344"/>
      <c r="R1401" s="344"/>
      <c r="S1401" s="344"/>
      <c r="T1401" s="345"/>
      <c r="AT1401" s="342" t="s">
        <v>148</v>
      </c>
      <c r="AU1401" s="342" t="s">
        <v>81</v>
      </c>
      <c r="AV1401" s="339" t="s">
        <v>79</v>
      </c>
      <c r="AW1401" s="339" t="s">
        <v>34</v>
      </c>
      <c r="AX1401" s="339" t="s">
        <v>71</v>
      </c>
      <c r="AY1401" s="342" t="s">
        <v>138</v>
      </c>
    </row>
    <row r="1402" spans="2:51" s="317" customFormat="1" ht="13.5">
      <c r="B1402" s="316"/>
      <c r="D1402" s="318" t="s">
        <v>148</v>
      </c>
      <c r="E1402" s="319" t="s">
        <v>5</v>
      </c>
      <c r="F1402" s="320" t="s">
        <v>79</v>
      </c>
      <c r="H1402" s="321">
        <v>1</v>
      </c>
      <c r="L1402" s="316"/>
      <c r="M1402" s="322"/>
      <c r="N1402" s="323"/>
      <c r="O1402" s="323"/>
      <c r="P1402" s="323"/>
      <c r="Q1402" s="323"/>
      <c r="R1402" s="323"/>
      <c r="S1402" s="323"/>
      <c r="T1402" s="324"/>
      <c r="AT1402" s="319" t="s">
        <v>148</v>
      </c>
      <c r="AU1402" s="319" t="s">
        <v>81</v>
      </c>
      <c r="AV1402" s="317" t="s">
        <v>81</v>
      </c>
      <c r="AW1402" s="317" t="s">
        <v>34</v>
      </c>
      <c r="AX1402" s="317" t="s">
        <v>71</v>
      </c>
      <c r="AY1402" s="319" t="s">
        <v>138</v>
      </c>
    </row>
    <row r="1403" spans="2:51" s="326" customFormat="1" ht="13.5">
      <c r="B1403" s="325"/>
      <c r="D1403" s="327" t="s">
        <v>148</v>
      </c>
      <c r="E1403" s="328" t="s">
        <v>5</v>
      </c>
      <c r="F1403" s="329" t="s">
        <v>151</v>
      </c>
      <c r="H1403" s="330">
        <v>9</v>
      </c>
      <c r="L1403" s="325"/>
      <c r="M1403" s="331"/>
      <c r="N1403" s="332"/>
      <c r="O1403" s="332"/>
      <c r="P1403" s="332"/>
      <c r="Q1403" s="332"/>
      <c r="R1403" s="332"/>
      <c r="S1403" s="332"/>
      <c r="T1403" s="333"/>
      <c r="AT1403" s="334" t="s">
        <v>148</v>
      </c>
      <c r="AU1403" s="334" t="s">
        <v>81</v>
      </c>
      <c r="AV1403" s="326" t="s">
        <v>146</v>
      </c>
      <c r="AW1403" s="326" t="s">
        <v>34</v>
      </c>
      <c r="AX1403" s="326" t="s">
        <v>79</v>
      </c>
      <c r="AY1403" s="334" t="s">
        <v>138</v>
      </c>
    </row>
    <row r="1404" spans="2:65" s="223" customFormat="1" ht="57" customHeight="1">
      <c r="B1404" s="224"/>
      <c r="C1404" s="305" t="s">
        <v>1530</v>
      </c>
      <c r="D1404" s="305" t="s">
        <v>141</v>
      </c>
      <c r="E1404" s="306" t="s">
        <v>1531</v>
      </c>
      <c r="F1404" s="307" t="s">
        <v>1532</v>
      </c>
      <c r="G1404" s="308" t="s">
        <v>281</v>
      </c>
      <c r="H1404" s="309">
        <v>1</v>
      </c>
      <c r="I1404" s="367">
        <v>0</v>
      </c>
      <c r="J1404" s="310">
        <f aca="true" t="shared" si="70" ref="J1404:J1413">ROUND(I1404*H1404,2)</f>
        <v>0</v>
      </c>
      <c r="K1404" s="307" t="s">
        <v>5</v>
      </c>
      <c r="L1404" s="224"/>
      <c r="M1404" s="311" t="s">
        <v>5</v>
      </c>
      <c r="N1404" s="312" t="s">
        <v>42</v>
      </c>
      <c r="O1404" s="225"/>
      <c r="P1404" s="313">
        <f aca="true" t="shared" si="71" ref="P1404:P1413">O1404*H1404</f>
        <v>0</v>
      </c>
      <c r="Q1404" s="313">
        <v>0</v>
      </c>
      <c r="R1404" s="313">
        <f aca="true" t="shared" si="72" ref="R1404:R1413">Q1404*H1404</f>
        <v>0</v>
      </c>
      <c r="S1404" s="313">
        <v>0.0015</v>
      </c>
      <c r="T1404" s="314">
        <f aca="true" t="shared" si="73" ref="T1404:T1413">S1404*H1404</f>
        <v>0.0015</v>
      </c>
      <c r="AR1404" s="213" t="s">
        <v>372</v>
      </c>
      <c r="AT1404" s="213" t="s">
        <v>141</v>
      </c>
      <c r="AU1404" s="213" t="s">
        <v>81</v>
      </c>
      <c r="AY1404" s="213" t="s">
        <v>138</v>
      </c>
      <c r="BE1404" s="315">
        <f aca="true" t="shared" si="74" ref="BE1404:BE1413">IF(N1404="základní",J1404,0)</f>
        <v>0</v>
      </c>
      <c r="BF1404" s="315">
        <f aca="true" t="shared" si="75" ref="BF1404:BF1413">IF(N1404="snížená",J1404,0)</f>
        <v>0</v>
      </c>
      <c r="BG1404" s="315">
        <f aca="true" t="shared" si="76" ref="BG1404:BG1413">IF(N1404="zákl. přenesená",J1404,0)</f>
        <v>0</v>
      </c>
      <c r="BH1404" s="315">
        <f aca="true" t="shared" si="77" ref="BH1404:BH1413">IF(N1404="sníž. přenesená",J1404,0)</f>
        <v>0</v>
      </c>
      <c r="BI1404" s="315">
        <f aca="true" t="shared" si="78" ref="BI1404:BI1413">IF(N1404="nulová",J1404,0)</f>
        <v>0</v>
      </c>
      <c r="BJ1404" s="213" t="s">
        <v>79</v>
      </c>
      <c r="BK1404" s="315">
        <f aca="true" t="shared" si="79" ref="BK1404:BK1413">ROUND(I1404*H1404,2)</f>
        <v>0</v>
      </c>
      <c r="BL1404" s="213" t="s">
        <v>372</v>
      </c>
      <c r="BM1404" s="213" t="s">
        <v>1533</v>
      </c>
    </row>
    <row r="1405" spans="2:65" s="223" customFormat="1" ht="57" customHeight="1">
      <c r="B1405" s="224"/>
      <c r="C1405" s="305" t="s">
        <v>1534</v>
      </c>
      <c r="D1405" s="305" t="s">
        <v>141</v>
      </c>
      <c r="E1405" s="306" t="s">
        <v>1535</v>
      </c>
      <c r="F1405" s="307" t="s">
        <v>1536</v>
      </c>
      <c r="G1405" s="308" t="s">
        <v>281</v>
      </c>
      <c r="H1405" s="309">
        <v>1</v>
      </c>
      <c r="I1405" s="367">
        <v>0</v>
      </c>
      <c r="J1405" s="310">
        <f t="shared" si="70"/>
        <v>0</v>
      </c>
      <c r="K1405" s="307" t="s">
        <v>5</v>
      </c>
      <c r="L1405" s="224"/>
      <c r="M1405" s="311" t="s">
        <v>5</v>
      </c>
      <c r="N1405" s="312" t="s">
        <v>42</v>
      </c>
      <c r="O1405" s="225"/>
      <c r="P1405" s="313">
        <f t="shared" si="71"/>
        <v>0</v>
      </c>
      <c r="Q1405" s="313">
        <v>0</v>
      </c>
      <c r="R1405" s="313">
        <f t="shared" si="72"/>
        <v>0</v>
      </c>
      <c r="S1405" s="313">
        <v>0.0015</v>
      </c>
      <c r="T1405" s="314">
        <f t="shared" si="73"/>
        <v>0.0015</v>
      </c>
      <c r="AR1405" s="213" t="s">
        <v>372</v>
      </c>
      <c r="AT1405" s="213" t="s">
        <v>141</v>
      </c>
      <c r="AU1405" s="213" t="s">
        <v>81</v>
      </c>
      <c r="AY1405" s="213" t="s">
        <v>138</v>
      </c>
      <c r="BE1405" s="315">
        <f t="shared" si="74"/>
        <v>0</v>
      </c>
      <c r="BF1405" s="315">
        <f t="shared" si="75"/>
        <v>0</v>
      </c>
      <c r="BG1405" s="315">
        <f t="shared" si="76"/>
        <v>0</v>
      </c>
      <c r="BH1405" s="315">
        <f t="shared" si="77"/>
        <v>0</v>
      </c>
      <c r="BI1405" s="315">
        <f t="shared" si="78"/>
        <v>0</v>
      </c>
      <c r="BJ1405" s="213" t="s">
        <v>79</v>
      </c>
      <c r="BK1405" s="315">
        <f t="shared" si="79"/>
        <v>0</v>
      </c>
      <c r="BL1405" s="213" t="s">
        <v>372</v>
      </c>
      <c r="BM1405" s="213" t="s">
        <v>1537</v>
      </c>
    </row>
    <row r="1406" spans="2:65" s="223" customFormat="1" ht="57" customHeight="1">
      <c r="B1406" s="224"/>
      <c r="C1406" s="305" t="s">
        <v>1538</v>
      </c>
      <c r="D1406" s="305" t="s">
        <v>141</v>
      </c>
      <c r="E1406" s="306" t="s">
        <v>1539</v>
      </c>
      <c r="F1406" s="307" t="s">
        <v>1540</v>
      </c>
      <c r="G1406" s="308" t="s">
        <v>281</v>
      </c>
      <c r="H1406" s="309">
        <v>1</v>
      </c>
      <c r="I1406" s="367">
        <v>0</v>
      </c>
      <c r="J1406" s="310">
        <f t="shared" si="70"/>
        <v>0</v>
      </c>
      <c r="K1406" s="307" t="s">
        <v>5</v>
      </c>
      <c r="L1406" s="224"/>
      <c r="M1406" s="311" t="s">
        <v>5</v>
      </c>
      <c r="N1406" s="312" t="s">
        <v>42</v>
      </c>
      <c r="O1406" s="225"/>
      <c r="P1406" s="313">
        <f t="shared" si="71"/>
        <v>0</v>
      </c>
      <c r="Q1406" s="313">
        <v>0</v>
      </c>
      <c r="R1406" s="313">
        <f t="shared" si="72"/>
        <v>0</v>
      </c>
      <c r="S1406" s="313">
        <v>0.0015</v>
      </c>
      <c r="T1406" s="314">
        <f t="shared" si="73"/>
        <v>0.0015</v>
      </c>
      <c r="AR1406" s="213" t="s">
        <v>372</v>
      </c>
      <c r="AT1406" s="213" t="s">
        <v>141</v>
      </c>
      <c r="AU1406" s="213" t="s">
        <v>81</v>
      </c>
      <c r="AY1406" s="213" t="s">
        <v>138</v>
      </c>
      <c r="BE1406" s="315">
        <f t="shared" si="74"/>
        <v>0</v>
      </c>
      <c r="BF1406" s="315">
        <f t="shared" si="75"/>
        <v>0</v>
      </c>
      <c r="BG1406" s="315">
        <f t="shared" si="76"/>
        <v>0</v>
      </c>
      <c r="BH1406" s="315">
        <f t="shared" si="77"/>
        <v>0</v>
      </c>
      <c r="BI1406" s="315">
        <f t="shared" si="78"/>
        <v>0</v>
      </c>
      <c r="BJ1406" s="213" t="s">
        <v>79</v>
      </c>
      <c r="BK1406" s="315">
        <f t="shared" si="79"/>
        <v>0</v>
      </c>
      <c r="BL1406" s="213" t="s">
        <v>372</v>
      </c>
      <c r="BM1406" s="213" t="s">
        <v>1541</v>
      </c>
    </row>
    <row r="1407" spans="2:65" s="223" customFormat="1" ht="57" customHeight="1">
      <c r="B1407" s="224"/>
      <c r="C1407" s="305" t="s">
        <v>1542</v>
      </c>
      <c r="D1407" s="305" t="s">
        <v>141</v>
      </c>
      <c r="E1407" s="306" t="s">
        <v>1543</v>
      </c>
      <c r="F1407" s="307" t="s">
        <v>1544</v>
      </c>
      <c r="G1407" s="308" t="s">
        <v>281</v>
      </c>
      <c r="H1407" s="309">
        <v>1</v>
      </c>
      <c r="I1407" s="367">
        <v>0</v>
      </c>
      <c r="J1407" s="310">
        <f t="shared" si="70"/>
        <v>0</v>
      </c>
      <c r="K1407" s="307" t="s">
        <v>5</v>
      </c>
      <c r="L1407" s="224"/>
      <c r="M1407" s="311" t="s">
        <v>5</v>
      </c>
      <c r="N1407" s="312" t="s">
        <v>42</v>
      </c>
      <c r="O1407" s="225"/>
      <c r="P1407" s="313">
        <f t="shared" si="71"/>
        <v>0</v>
      </c>
      <c r="Q1407" s="313">
        <v>0</v>
      </c>
      <c r="R1407" s="313">
        <f t="shared" si="72"/>
        <v>0</v>
      </c>
      <c r="S1407" s="313">
        <v>0.0015</v>
      </c>
      <c r="T1407" s="314">
        <f t="shared" si="73"/>
        <v>0.0015</v>
      </c>
      <c r="AR1407" s="213" t="s">
        <v>372</v>
      </c>
      <c r="AT1407" s="213" t="s">
        <v>141</v>
      </c>
      <c r="AU1407" s="213" t="s">
        <v>81</v>
      </c>
      <c r="AY1407" s="213" t="s">
        <v>138</v>
      </c>
      <c r="BE1407" s="315">
        <f t="shared" si="74"/>
        <v>0</v>
      </c>
      <c r="BF1407" s="315">
        <f t="shared" si="75"/>
        <v>0</v>
      </c>
      <c r="BG1407" s="315">
        <f t="shared" si="76"/>
        <v>0</v>
      </c>
      <c r="BH1407" s="315">
        <f t="shared" si="77"/>
        <v>0</v>
      </c>
      <c r="BI1407" s="315">
        <f t="shared" si="78"/>
        <v>0</v>
      </c>
      <c r="BJ1407" s="213" t="s">
        <v>79</v>
      </c>
      <c r="BK1407" s="315">
        <f t="shared" si="79"/>
        <v>0</v>
      </c>
      <c r="BL1407" s="213" t="s">
        <v>372</v>
      </c>
      <c r="BM1407" s="213" t="s">
        <v>1545</v>
      </c>
    </row>
    <row r="1408" spans="2:65" s="223" customFormat="1" ht="22.5" customHeight="1">
      <c r="B1408" s="224"/>
      <c r="C1408" s="305" t="s">
        <v>1546</v>
      </c>
      <c r="D1408" s="305" t="s">
        <v>141</v>
      </c>
      <c r="E1408" s="306" t="s">
        <v>1547</v>
      </c>
      <c r="F1408" s="307" t="s">
        <v>1548</v>
      </c>
      <c r="G1408" s="308" t="s">
        <v>281</v>
      </c>
      <c r="H1408" s="309">
        <v>6</v>
      </c>
      <c r="I1408" s="367">
        <v>0</v>
      </c>
      <c r="J1408" s="310">
        <f t="shared" si="70"/>
        <v>0</v>
      </c>
      <c r="K1408" s="307" t="s">
        <v>5</v>
      </c>
      <c r="L1408" s="224"/>
      <c r="M1408" s="311" t="s">
        <v>5</v>
      </c>
      <c r="N1408" s="312" t="s">
        <v>42</v>
      </c>
      <c r="O1408" s="225"/>
      <c r="P1408" s="313">
        <f t="shared" si="71"/>
        <v>0</v>
      </c>
      <c r="Q1408" s="313">
        <v>0</v>
      </c>
      <c r="R1408" s="313">
        <f t="shared" si="72"/>
        <v>0</v>
      </c>
      <c r="S1408" s="313">
        <v>0</v>
      </c>
      <c r="T1408" s="314">
        <f t="shared" si="73"/>
        <v>0</v>
      </c>
      <c r="AR1408" s="213" t="s">
        <v>372</v>
      </c>
      <c r="AT1408" s="213" t="s">
        <v>141</v>
      </c>
      <c r="AU1408" s="213" t="s">
        <v>81</v>
      </c>
      <c r="AY1408" s="213" t="s">
        <v>138</v>
      </c>
      <c r="BE1408" s="315">
        <f t="shared" si="74"/>
        <v>0</v>
      </c>
      <c r="BF1408" s="315">
        <f t="shared" si="75"/>
        <v>0</v>
      </c>
      <c r="BG1408" s="315">
        <f t="shared" si="76"/>
        <v>0</v>
      </c>
      <c r="BH1408" s="315">
        <f t="shared" si="77"/>
        <v>0</v>
      </c>
      <c r="BI1408" s="315">
        <f t="shared" si="78"/>
        <v>0</v>
      </c>
      <c r="BJ1408" s="213" t="s">
        <v>79</v>
      </c>
      <c r="BK1408" s="315">
        <f t="shared" si="79"/>
        <v>0</v>
      </c>
      <c r="BL1408" s="213" t="s">
        <v>372</v>
      </c>
      <c r="BM1408" s="213" t="s">
        <v>1549</v>
      </c>
    </row>
    <row r="1409" spans="2:65" s="223" customFormat="1" ht="22.5" customHeight="1">
      <c r="B1409" s="224"/>
      <c r="C1409" s="354" t="s">
        <v>1550</v>
      </c>
      <c r="D1409" s="354" t="s">
        <v>373</v>
      </c>
      <c r="E1409" s="355" t="s">
        <v>1551</v>
      </c>
      <c r="F1409" s="356" t="s">
        <v>1552</v>
      </c>
      <c r="G1409" s="357" t="s">
        <v>281</v>
      </c>
      <c r="H1409" s="358">
        <v>6</v>
      </c>
      <c r="I1409" s="368">
        <v>0</v>
      </c>
      <c r="J1409" s="359">
        <f t="shared" si="70"/>
        <v>0</v>
      </c>
      <c r="K1409" s="356" t="s">
        <v>5</v>
      </c>
      <c r="L1409" s="360"/>
      <c r="M1409" s="361" t="s">
        <v>5</v>
      </c>
      <c r="N1409" s="362" t="s">
        <v>42</v>
      </c>
      <c r="O1409" s="225"/>
      <c r="P1409" s="313">
        <f t="shared" si="71"/>
        <v>0</v>
      </c>
      <c r="Q1409" s="313">
        <v>0.0012</v>
      </c>
      <c r="R1409" s="313">
        <f t="shared" si="72"/>
        <v>0.0072</v>
      </c>
      <c r="S1409" s="313">
        <v>0</v>
      </c>
      <c r="T1409" s="314">
        <f t="shared" si="73"/>
        <v>0</v>
      </c>
      <c r="AR1409" s="213" t="s">
        <v>473</v>
      </c>
      <c r="AT1409" s="213" t="s">
        <v>373</v>
      </c>
      <c r="AU1409" s="213" t="s">
        <v>81</v>
      </c>
      <c r="AY1409" s="213" t="s">
        <v>138</v>
      </c>
      <c r="BE1409" s="315">
        <f t="shared" si="74"/>
        <v>0</v>
      </c>
      <c r="BF1409" s="315">
        <f t="shared" si="75"/>
        <v>0</v>
      </c>
      <c r="BG1409" s="315">
        <f t="shared" si="76"/>
        <v>0</v>
      </c>
      <c r="BH1409" s="315">
        <f t="shared" si="77"/>
        <v>0</v>
      </c>
      <c r="BI1409" s="315">
        <f t="shared" si="78"/>
        <v>0</v>
      </c>
      <c r="BJ1409" s="213" t="s">
        <v>79</v>
      </c>
      <c r="BK1409" s="315">
        <f t="shared" si="79"/>
        <v>0</v>
      </c>
      <c r="BL1409" s="213" t="s">
        <v>372</v>
      </c>
      <c r="BM1409" s="213" t="s">
        <v>1553</v>
      </c>
    </row>
    <row r="1410" spans="2:65" s="223" customFormat="1" ht="31.5" customHeight="1">
      <c r="B1410" s="224"/>
      <c r="C1410" s="305" t="s">
        <v>1554</v>
      </c>
      <c r="D1410" s="305" t="s">
        <v>141</v>
      </c>
      <c r="E1410" s="306" t="s">
        <v>1555</v>
      </c>
      <c r="F1410" s="307" t="s">
        <v>1556</v>
      </c>
      <c r="G1410" s="308" t="s">
        <v>281</v>
      </c>
      <c r="H1410" s="309">
        <v>2</v>
      </c>
      <c r="I1410" s="367">
        <v>0</v>
      </c>
      <c r="J1410" s="310">
        <f t="shared" si="70"/>
        <v>0</v>
      </c>
      <c r="K1410" s="307" t="s">
        <v>145</v>
      </c>
      <c r="L1410" s="224"/>
      <c r="M1410" s="311" t="s">
        <v>5</v>
      </c>
      <c r="N1410" s="312" t="s">
        <v>42</v>
      </c>
      <c r="O1410" s="225"/>
      <c r="P1410" s="313">
        <f t="shared" si="71"/>
        <v>0</v>
      </c>
      <c r="Q1410" s="313">
        <v>0.0004477323</v>
      </c>
      <c r="R1410" s="313">
        <f t="shared" si="72"/>
        <v>0.0008954646</v>
      </c>
      <c r="S1410" s="313">
        <v>0</v>
      </c>
      <c r="T1410" s="314">
        <f t="shared" si="73"/>
        <v>0</v>
      </c>
      <c r="AR1410" s="213" t="s">
        <v>372</v>
      </c>
      <c r="AT1410" s="213" t="s">
        <v>141</v>
      </c>
      <c r="AU1410" s="213" t="s">
        <v>81</v>
      </c>
      <c r="AY1410" s="213" t="s">
        <v>138</v>
      </c>
      <c r="BE1410" s="315">
        <f t="shared" si="74"/>
        <v>0</v>
      </c>
      <c r="BF1410" s="315">
        <f t="shared" si="75"/>
        <v>0</v>
      </c>
      <c r="BG1410" s="315">
        <f t="shared" si="76"/>
        <v>0</v>
      </c>
      <c r="BH1410" s="315">
        <f t="shared" si="77"/>
        <v>0</v>
      </c>
      <c r="BI1410" s="315">
        <f t="shared" si="78"/>
        <v>0</v>
      </c>
      <c r="BJ1410" s="213" t="s">
        <v>79</v>
      </c>
      <c r="BK1410" s="315">
        <f t="shared" si="79"/>
        <v>0</v>
      </c>
      <c r="BL1410" s="213" t="s">
        <v>372</v>
      </c>
      <c r="BM1410" s="213" t="s">
        <v>1557</v>
      </c>
    </row>
    <row r="1411" spans="2:65" s="223" customFormat="1" ht="31.5" customHeight="1">
      <c r="B1411" s="224"/>
      <c r="C1411" s="354" t="s">
        <v>1558</v>
      </c>
      <c r="D1411" s="354" t="s">
        <v>373</v>
      </c>
      <c r="E1411" s="355" t="s">
        <v>1559</v>
      </c>
      <c r="F1411" s="356" t="s">
        <v>1560</v>
      </c>
      <c r="G1411" s="357" t="s">
        <v>281</v>
      </c>
      <c r="H1411" s="358">
        <v>1</v>
      </c>
      <c r="I1411" s="368">
        <v>0</v>
      </c>
      <c r="J1411" s="359">
        <f t="shared" si="70"/>
        <v>0</v>
      </c>
      <c r="K1411" s="356" t="s">
        <v>5</v>
      </c>
      <c r="L1411" s="360"/>
      <c r="M1411" s="361" t="s">
        <v>5</v>
      </c>
      <c r="N1411" s="362" t="s">
        <v>42</v>
      </c>
      <c r="O1411" s="225"/>
      <c r="P1411" s="313">
        <f t="shared" si="71"/>
        <v>0</v>
      </c>
      <c r="Q1411" s="313">
        <v>0.016</v>
      </c>
      <c r="R1411" s="313">
        <f t="shared" si="72"/>
        <v>0.016</v>
      </c>
      <c r="S1411" s="313">
        <v>0</v>
      </c>
      <c r="T1411" s="314">
        <f t="shared" si="73"/>
        <v>0</v>
      </c>
      <c r="AR1411" s="213" t="s">
        <v>473</v>
      </c>
      <c r="AT1411" s="213" t="s">
        <v>373</v>
      </c>
      <c r="AU1411" s="213" t="s">
        <v>81</v>
      </c>
      <c r="AY1411" s="213" t="s">
        <v>138</v>
      </c>
      <c r="BE1411" s="315">
        <f t="shared" si="74"/>
        <v>0</v>
      </c>
      <c r="BF1411" s="315">
        <f t="shared" si="75"/>
        <v>0</v>
      </c>
      <c r="BG1411" s="315">
        <f t="shared" si="76"/>
        <v>0</v>
      </c>
      <c r="BH1411" s="315">
        <f t="shared" si="77"/>
        <v>0</v>
      </c>
      <c r="BI1411" s="315">
        <f t="shared" si="78"/>
        <v>0</v>
      </c>
      <c r="BJ1411" s="213" t="s">
        <v>79</v>
      </c>
      <c r="BK1411" s="315">
        <f t="shared" si="79"/>
        <v>0</v>
      </c>
      <c r="BL1411" s="213" t="s">
        <v>372</v>
      </c>
      <c r="BM1411" s="213" t="s">
        <v>1561</v>
      </c>
    </row>
    <row r="1412" spans="2:65" s="223" customFormat="1" ht="31.5" customHeight="1">
      <c r="B1412" s="224"/>
      <c r="C1412" s="354" t="s">
        <v>1562</v>
      </c>
      <c r="D1412" s="354" t="s">
        <v>373</v>
      </c>
      <c r="E1412" s="355" t="s">
        <v>1563</v>
      </c>
      <c r="F1412" s="356" t="s">
        <v>1564</v>
      </c>
      <c r="G1412" s="357" t="s">
        <v>281</v>
      </c>
      <c r="H1412" s="358">
        <v>1</v>
      </c>
      <c r="I1412" s="368">
        <v>0</v>
      </c>
      <c r="J1412" s="359">
        <f t="shared" si="70"/>
        <v>0</v>
      </c>
      <c r="K1412" s="356" t="s">
        <v>5</v>
      </c>
      <c r="L1412" s="360"/>
      <c r="M1412" s="361" t="s">
        <v>5</v>
      </c>
      <c r="N1412" s="362" t="s">
        <v>42</v>
      </c>
      <c r="O1412" s="225"/>
      <c r="P1412" s="313">
        <f t="shared" si="71"/>
        <v>0</v>
      </c>
      <c r="Q1412" s="313">
        <v>0.016</v>
      </c>
      <c r="R1412" s="313">
        <f t="shared" si="72"/>
        <v>0.016</v>
      </c>
      <c r="S1412" s="313">
        <v>0</v>
      </c>
      <c r="T1412" s="314">
        <f t="shared" si="73"/>
        <v>0</v>
      </c>
      <c r="AR1412" s="213" t="s">
        <v>473</v>
      </c>
      <c r="AT1412" s="213" t="s">
        <v>373</v>
      </c>
      <c r="AU1412" s="213" t="s">
        <v>81</v>
      </c>
      <c r="AY1412" s="213" t="s">
        <v>138</v>
      </c>
      <c r="BE1412" s="315">
        <f t="shared" si="74"/>
        <v>0</v>
      </c>
      <c r="BF1412" s="315">
        <f t="shared" si="75"/>
        <v>0</v>
      </c>
      <c r="BG1412" s="315">
        <f t="shared" si="76"/>
        <v>0</v>
      </c>
      <c r="BH1412" s="315">
        <f t="shared" si="77"/>
        <v>0</v>
      </c>
      <c r="BI1412" s="315">
        <f t="shared" si="78"/>
        <v>0</v>
      </c>
      <c r="BJ1412" s="213" t="s">
        <v>79</v>
      </c>
      <c r="BK1412" s="315">
        <f t="shared" si="79"/>
        <v>0</v>
      </c>
      <c r="BL1412" s="213" t="s">
        <v>372</v>
      </c>
      <c r="BM1412" s="213" t="s">
        <v>1565</v>
      </c>
    </row>
    <row r="1413" spans="2:65" s="223" customFormat="1" ht="31.5" customHeight="1">
      <c r="B1413" s="224"/>
      <c r="C1413" s="305" t="s">
        <v>1566</v>
      </c>
      <c r="D1413" s="305" t="s">
        <v>141</v>
      </c>
      <c r="E1413" s="306" t="s">
        <v>1567</v>
      </c>
      <c r="F1413" s="307" t="s">
        <v>1568</v>
      </c>
      <c r="G1413" s="308" t="s">
        <v>281</v>
      </c>
      <c r="H1413" s="309">
        <v>3</v>
      </c>
      <c r="I1413" s="367">
        <v>0</v>
      </c>
      <c r="J1413" s="310">
        <f t="shared" si="70"/>
        <v>0</v>
      </c>
      <c r="K1413" s="307" t="s">
        <v>145</v>
      </c>
      <c r="L1413" s="224"/>
      <c r="M1413" s="311" t="s">
        <v>5</v>
      </c>
      <c r="N1413" s="312" t="s">
        <v>42</v>
      </c>
      <c r="O1413" s="225"/>
      <c r="P1413" s="313">
        <f t="shared" si="71"/>
        <v>0</v>
      </c>
      <c r="Q1413" s="313">
        <v>0</v>
      </c>
      <c r="R1413" s="313">
        <f t="shared" si="72"/>
        <v>0</v>
      </c>
      <c r="S1413" s="313">
        <v>0.024</v>
      </c>
      <c r="T1413" s="314">
        <f t="shared" si="73"/>
        <v>0.07200000000000001</v>
      </c>
      <c r="AR1413" s="213" t="s">
        <v>372</v>
      </c>
      <c r="AT1413" s="213" t="s">
        <v>141</v>
      </c>
      <c r="AU1413" s="213" t="s">
        <v>81</v>
      </c>
      <c r="AY1413" s="213" t="s">
        <v>138</v>
      </c>
      <c r="BE1413" s="315">
        <f t="shared" si="74"/>
        <v>0</v>
      </c>
      <c r="BF1413" s="315">
        <f t="shared" si="75"/>
        <v>0</v>
      </c>
      <c r="BG1413" s="315">
        <f t="shared" si="76"/>
        <v>0</v>
      </c>
      <c r="BH1413" s="315">
        <f t="shared" si="77"/>
        <v>0</v>
      </c>
      <c r="BI1413" s="315">
        <f t="shared" si="78"/>
        <v>0</v>
      </c>
      <c r="BJ1413" s="213" t="s">
        <v>79</v>
      </c>
      <c r="BK1413" s="315">
        <f t="shared" si="79"/>
        <v>0</v>
      </c>
      <c r="BL1413" s="213" t="s">
        <v>372</v>
      </c>
      <c r="BM1413" s="213" t="s">
        <v>1569</v>
      </c>
    </row>
    <row r="1414" spans="2:51" s="339" customFormat="1" ht="13.5">
      <c r="B1414" s="338"/>
      <c r="D1414" s="318" t="s">
        <v>148</v>
      </c>
      <c r="E1414" s="340" t="s">
        <v>5</v>
      </c>
      <c r="F1414" s="341" t="s">
        <v>177</v>
      </c>
      <c r="H1414" s="342" t="s">
        <v>5</v>
      </c>
      <c r="L1414" s="338"/>
      <c r="M1414" s="343"/>
      <c r="N1414" s="344"/>
      <c r="O1414" s="344"/>
      <c r="P1414" s="344"/>
      <c r="Q1414" s="344"/>
      <c r="R1414" s="344"/>
      <c r="S1414" s="344"/>
      <c r="T1414" s="345"/>
      <c r="AT1414" s="342" t="s">
        <v>148</v>
      </c>
      <c r="AU1414" s="342" t="s">
        <v>81</v>
      </c>
      <c r="AV1414" s="339" t="s">
        <v>79</v>
      </c>
      <c r="AW1414" s="339" t="s">
        <v>34</v>
      </c>
      <c r="AX1414" s="339" t="s">
        <v>71</v>
      </c>
      <c r="AY1414" s="342" t="s">
        <v>138</v>
      </c>
    </row>
    <row r="1415" spans="2:51" s="317" customFormat="1" ht="13.5">
      <c r="B1415" s="316"/>
      <c r="D1415" s="318" t="s">
        <v>148</v>
      </c>
      <c r="E1415" s="319" t="s">
        <v>5</v>
      </c>
      <c r="F1415" s="320" t="s">
        <v>79</v>
      </c>
      <c r="H1415" s="321">
        <v>1</v>
      </c>
      <c r="L1415" s="316"/>
      <c r="M1415" s="322"/>
      <c r="N1415" s="323"/>
      <c r="O1415" s="323"/>
      <c r="P1415" s="323"/>
      <c r="Q1415" s="323"/>
      <c r="R1415" s="323"/>
      <c r="S1415" s="323"/>
      <c r="T1415" s="324"/>
      <c r="AT1415" s="319" t="s">
        <v>148</v>
      </c>
      <c r="AU1415" s="319" t="s">
        <v>81</v>
      </c>
      <c r="AV1415" s="317" t="s">
        <v>81</v>
      </c>
      <c r="AW1415" s="317" t="s">
        <v>34</v>
      </c>
      <c r="AX1415" s="317" t="s">
        <v>71</v>
      </c>
      <c r="AY1415" s="319" t="s">
        <v>138</v>
      </c>
    </row>
    <row r="1416" spans="2:51" s="339" customFormat="1" ht="13.5">
      <c r="B1416" s="338"/>
      <c r="D1416" s="318" t="s">
        <v>148</v>
      </c>
      <c r="E1416" s="340" t="s">
        <v>5</v>
      </c>
      <c r="F1416" s="341" t="s">
        <v>181</v>
      </c>
      <c r="H1416" s="342" t="s">
        <v>5</v>
      </c>
      <c r="L1416" s="338"/>
      <c r="M1416" s="343"/>
      <c r="N1416" s="344"/>
      <c r="O1416" s="344"/>
      <c r="P1416" s="344"/>
      <c r="Q1416" s="344"/>
      <c r="R1416" s="344"/>
      <c r="S1416" s="344"/>
      <c r="T1416" s="345"/>
      <c r="AT1416" s="342" t="s">
        <v>148</v>
      </c>
      <c r="AU1416" s="342" t="s">
        <v>81</v>
      </c>
      <c r="AV1416" s="339" t="s">
        <v>79</v>
      </c>
      <c r="AW1416" s="339" t="s">
        <v>34</v>
      </c>
      <c r="AX1416" s="339" t="s">
        <v>71</v>
      </c>
      <c r="AY1416" s="342" t="s">
        <v>138</v>
      </c>
    </row>
    <row r="1417" spans="2:51" s="317" customFormat="1" ht="13.5">
      <c r="B1417" s="316"/>
      <c r="D1417" s="318" t="s">
        <v>148</v>
      </c>
      <c r="E1417" s="319" t="s">
        <v>5</v>
      </c>
      <c r="F1417" s="320" t="s">
        <v>79</v>
      </c>
      <c r="H1417" s="321">
        <v>1</v>
      </c>
      <c r="L1417" s="316"/>
      <c r="M1417" s="322"/>
      <c r="N1417" s="323"/>
      <c r="O1417" s="323"/>
      <c r="P1417" s="323"/>
      <c r="Q1417" s="323"/>
      <c r="R1417" s="323"/>
      <c r="S1417" s="323"/>
      <c r="T1417" s="324"/>
      <c r="AT1417" s="319" t="s">
        <v>148</v>
      </c>
      <c r="AU1417" s="319" t="s">
        <v>81</v>
      </c>
      <c r="AV1417" s="317" t="s">
        <v>81</v>
      </c>
      <c r="AW1417" s="317" t="s">
        <v>34</v>
      </c>
      <c r="AX1417" s="317" t="s">
        <v>71</v>
      </c>
      <c r="AY1417" s="319" t="s">
        <v>138</v>
      </c>
    </row>
    <row r="1418" spans="2:51" s="339" customFormat="1" ht="13.5">
      <c r="B1418" s="338"/>
      <c r="D1418" s="318" t="s">
        <v>148</v>
      </c>
      <c r="E1418" s="340" t="s">
        <v>5</v>
      </c>
      <c r="F1418" s="341" t="s">
        <v>186</v>
      </c>
      <c r="H1418" s="342" t="s">
        <v>5</v>
      </c>
      <c r="L1418" s="338"/>
      <c r="M1418" s="343"/>
      <c r="N1418" s="344"/>
      <c r="O1418" s="344"/>
      <c r="P1418" s="344"/>
      <c r="Q1418" s="344"/>
      <c r="R1418" s="344"/>
      <c r="S1418" s="344"/>
      <c r="T1418" s="345"/>
      <c r="AT1418" s="342" t="s">
        <v>148</v>
      </c>
      <c r="AU1418" s="342" t="s">
        <v>81</v>
      </c>
      <c r="AV1418" s="339" t="s">
        <v>79</v>
      </c>
      <c r="AW1418" s="339" t="s">
        <v>34</v>
      </c>
      <c r="AX1418" s="339" t="s">
        <v>71</v>
      </c>
      <c r="AY1418" s="342" t="s">
        <v>138</v>
      </c>
    </row>
    <row r="1419" spans="2:51" s="317" customFormat="1" ht="13.5">
      <c r="B1419" s="316"/>
      <c r="D1419" s="318" t="s">
        <v>148</v>
      </c>
      <c r="E1419" s="319" t="s">
        <v>5</v>
      </c>
      <c r="F1419" s="320" t="s">
        <v>79</v>
      </c>
      <c r="H1419" s="321">
        <v>1</v>
      </c>
      <c r="L1419" s="316"/>
      <c r="M1419" s="322"/>
      <c r="N1419" s="323"/>
      <c r="O1419" s="323"/>
      <c r="P1419" s="323"/>
      <c r="Q1419" s="323"/>
      <c r="R1419" s="323"/>
      <c r="S1419" s="323"/>
      <c r="T1419" s="324"/>
      <c r="AT1419" s="319" t="s">
        <v>148</v>
      </c>
      <c r="AU1419" s="319" t="s">
        <v>81</v>
      </c>
      <c r="AV1419" s="317" t="s">
        <v>81</v>
      </c>
      <c r="AW1419" s="317" t="s">
        <v>34</v>
      </c>
      <c r="AX1419" s="317" t="s">
        <v>71</v>
      </c>
      <c r="AY1419" s="319" t="s">
        <v>138</v>
      </c>
    </row>
    <row r="1420" spans="2:51" s="326" customFormat="1" ht="13.5">
      <c r="B1420" s="325"/>
      <c r="D1420" s="327" t="s">
        <v>148</v>
      </c>
      <c r="E1420" s="328" t="s">
        <v>5</v>
      </c>
      <c r="F1420" s="329" t="s">
        <v>151</v>
      </c>
      <c r="H1420" s="330">
        <v>3</v>
      </c>
      <c r="L1420" s="325"/>
      <c r="M1420" s="331"/>
      <c r="N1420" s="332"/>
      <c r="O1420" s="332"/>
      <c r="P1420" s="332"/>
      <c r="Q1420" s="332"/>
      <c r="R1420" s="332"/>
      <c r="S1420" s="332"/>
      <c r="T1420" s="333"/>
      <c r="AT1420" s="334" t="s">
        <v>148</v>
      </c>
      <c r="AU1420" s="334" t="s">
        <v>81</v>
      </c>
      <c r="AV1420" s="326" t="s">
        <v>146</v>
      </c>
      <c r="AW1420" s="326" t="s">
        <v>34</v>
      </c>
      <c r="AX1420" s="326" t="s">
        <v>79</v>
      </c>
      <c r="AY1420" s="334" t="s">
        <v>138</v>
      </c>
    </row>
    <row r="1421" spans="2:65" s="223" customFormat="1" ht="22.5" customHeight="1">
      <c r="B1421" s="224"/>
      <c r="C1421" s="305" t="s">
        <v>1570</v>
      </c>
      <c r="D1421" s="305" t="s">
        <v>141</v>
      </c>
      <c r="E1421" s="306" t="s">
        <v>1571</v>
      </c>
      <c r="F1421" s="307" t="s">
        <v>1572</v>
      </c>
      <c r="G1421" s="308" t="s">
        <v>281</v>
      </c>
      <c r="H1421" s="309">
        <v>16</v>
      </c>
      <c r="I1421" s="367">
        <v>0</v>
      </c>
      <c r="J1421" s="310">
        <f>ROUND(I1421*H1421,2)</f>
        <v>0</v>
      </c>
      <c r="K1421" s="307" t="s">
        <v>5</v>
      </c>
      <c r="L1421" s="224"/>
      <c r="M1421" s="311" t="s">
        <v>5</v>
      </c>
      <c r="N1421" s="312" t="s">
        <v>42</v>
      </c>
      <c r="O1421" s="225"/>
      <c r="P1421" s="313">
        <f>O1421*H1421</f>
        <v>0</v>
      </c>
      <c r="Q1421" s="313">
        <v>0</v>
      </c>
      <c r="R1421" s="313">
        <f>Q1421*H1421</f>
        <v>0</v>
      </c>
      <c r="S1421" s="313">
        <v>0</v>
      </c>
      <c r="T1421" s="314">
        <f>S1421*H1421</f>
        <v>0</v>
      </c>
      <c r="AR1421" s="213" t="s">
        <v>372</v>
      </c>
      <c r="AT1421" s="213" t="s">
        <v>141</v>
      </c>
      <c r="AU1421" s="213" t="s">
        <v>81</v>
      </c>
      <c r="AY1421" s="213" t="s">
        <v>138</v>
      </c>
      <c r="BE1421" s="315">
        <f>IF(N1421="základní",J1421,0)</f>
        <v>0</v>
      </c>
      <c r="BF1421" s="315">
        <f>IF(N1421="snížená",J1421,0)</f>
        <v>0</v>
      </c>
      <c r="BG1421" s="315">
        <f>IF(N1421="zákl. přenesená",J1421,0)</f>
        <v>0</v>
      </c>
      <c r="BH1421" s="315">
        <f>IF(N1421="sníž. přenesená",J1421,0)</f>
        <v>0</v>
      </c>
      <c r="BI1421" s="315">
        <f>IF(N1421="nulová",J1421,0)</f>
        <v>0</v>
      </c>
      <c r="BJ1421" s="213" t="s">
        <v>79</v>
      </c>
      <c r="BK1421" s="315">
        <f>ROUND(I1421*H1421,2)</f>
        <v>0</v>
      </c>
      <c r="BL1421" s="213" t="s">
        <v>372</v>
      </c>
      <c r="BM1421" s="213" t="s">
        <v>1573</v>
      </c>
    </row>
    <row r="1422" spans="2:51" s="339" customFormat="1" ht="13.5">
      <c r="B1422" s="338"/>
      <c r="D1422" s="318" t="s">
        <v>148</v>
      </c>
      <c r="E1422" s="340" t="s">
        <v>5</v>
      </c>
      <c r="F1422" s="341" t="s">
        <v>177</v>
      </c>
      <c r="H1422" s="342" t="s">
        <v>5</v>
      </c>
      <c r="L1422" s="338"/>
      <c r="M1422" s="343"/>
      <c r="N1422" s="344"/>
      <c r="O1422" s="344"/>
      <c r="P1422" s="344"/>
      <c r="Q1422" s="344"/>
      <c r="R1422" s="344"/>
      <c r="S1422" s="344"/>
      <c r="T1422" s="345"/>
      <c r="AT1422" s="342" t="s">
        <v>148</v>
      </c>
      <c r="AU1422" s="342" t="s">
        <v>81</v>
      </c>
      <c r="AV1422" s="339" t="s">
        <v>79</v>
      </c>
      <c r="AW1422" s="339" t="s">
        <v>34</v>
      </c>
      <c r="AX1422" s="339" t="s">
        <v>71</v>
      </c>
      <c r="AY1422" s="342" t="s">
        <v>138</v>
      </c>
    </row>
    <row r="1423" spans="2:51" s="317" customFormat="1" ht="13.5">
      <c r="B1423" s="316"/>
      <c r="D1423" s="318" t="s">
        <v>148</v>
      </c>
      <c r="E1423" s="319" t="s">
        <v>5</v>
      </c>
      <c r="F1423" s="320" t="s">
        <v>146</v>
      </c>
      <c r="H1423" s="321">
        <v>4</v>
      </c>
      <c r="L1423" s="316"/>
      <c r="M1423" s="322"/>
      <c r="N1423" s="323"/>
      <c r="O1423" s="323"/>
      <c r="P1423" s="323"/>
      <c r="Q1423" s="323"/>
      <c r="R1423" s="323"/>
      <c r="S1423" s="323"/>
      <c r="T1423" s="324"/>
      <c r="AT1423" s="319" t="s">
        <v>148</v>
      </c>
      <c r="AU1423" s="319" t="s">
        <v>81</v>
      </c>
      <c r="AV1423" s="317" t="s">
        <v>81</v>
      </c>
      <c r="AW1423" s="317" t="s">
        <v>34</v>
      </c>
      <c r="AX1423" s="317" t="s">
        <v>71</v>
      </c>
      <c r="AY1423" s="319" t="s">
        <v>138</v>
      </c>
    </row>
    <row r="1424" spans="2:51" s="339" customFormat="1" ht="13.5">
      <c r="B1424" s="338"/>
      <c r="D1424" s="318" t="s">
        <v>148</v>
      </c>
      <c r="E1424" s="340" t="s">
        <v>5</v>
      </c>
      <c r="F1424" s="341" t="s">
        <v>181</v>
      </c>
      <c r="H1424" s="342" t="s">
        <v>5</v>
      </c>
      <c r="L1424" s="338"/>
      <c r="M1424" s="343"/>
      <c r="N1424" s="344"/>
      <c r="O1424" s="344"/>
      <c r="P1424" s="344"/>
      <c r="Q1424" s="344"/>
      <c r="R1424" s="344"/>
      <c r="S1424" s="344"/>
      <c r="T1424" s="345"/>
      <c r="AT1424" s="342" t="s">
        <v>148</v>
      </c>
      <c r="AU1424" s="342" t="s">
        <v>81</v>
      </c>
      <c r="AV1424" s="339" t="s">
        <v>79</v>
      </c>
      <c r="AW1424" s="339" t="s">
        <v>34</v>
      </c>
      <c r="AX1424" s="339" t="s">
        <v>71</v>
      </c>
      <c r="AY1424" s="342" t="s">
        <v>138</v>
      </c>
    </row>
    <row r="1425" spans="2:51" s="317" customFormat="1" ht="13.5">
      <c r="B1425" s="316"/>
      <c r="D1425" s="318" t="s">
        <v>148</v>
      </c>
      <c r="E1425" s="319" t="s">
        <v>5</v>
      </c>
      <c r="F1425" s="320" t="s">
        <v>81</v>
      </c>
      <c r="H1425" s="321">
        <v>2</v>
      </c>
      <c r="L1425" s="316"/>
      <c r="M1425" s="322"/>
      <c r="N1425" s="323"/>
      <c r="O1425" s="323"/>
      <c r="P1425" s="323"/>
      <c r="Q1425" s="323"/>
      <c r="R1425" s="323"/>
      <c r="S1425" s="323"/>
      <c r="T1425" s="324"/>
      <c r="AT1425" s="319" t="s">
        <v>148</v>
      </c>
      <c r="AU1425" s="319" t="s">
        <v>81</v>
      </c>
      <c r="AV1425" s="317" t="s">
        <v>81</v>
      </c>
      <c r="AW1425" s="317" t="s">
        <v>34</v>
      </c>
      <c r="AX1425" s="317" t="s">
        <v>71</v>
      </c>
      <c r="AY1425" s="319" t="s">
        <v>138</v>
      </c>
    </row>
    <row r="1426" spans="2:51" s="339" customFormat="1" ht="13.5">
      <c r="B1426" s="338"/>
      <c r="D1426" s="318" t="s">
        <v>148</v>
      </c>
      <c r="E1426" s="340" t="s">
        <v>5</v>
      </c>
      <c r="F1426" s="341" t="s">
        <v>183</v>
      </c>
      <c r="H1426" s="342" t="s">
        <v>5</v>
      </c>
      <c r="L1426" s="338"/>
      <c r="M1426" s="343"/>
      <c r="N1426" s="344"/>
      <c r="O1426" s="344"/>
      <c r="P1426" s="344"/>
      <c r="Q1426" s="344"/>
      <c r="R1426" s="344"/>
      <c r="S1426" s="344"/>
      <c r="T1426" s="345"/>
      <c r="AT1426" s="342" t="s">
        <v>148</v>
      </c>
      <c r="AU1426" s="342" t="s">
        <v>81</v>
      </c>
      <c r="AV1426" s="339" t="s">
        <v>79</v>
      </c>
      <c r="AW1426" s="339" t="s">
        <v>34</v>
      </c>
      <c r="AX1426" s="339" t="s">
        <v>71</v>
      </c>
      <c r="AY1426" s="342" t="s">
        <v>138</v>
      </c>
    </row>
    <row r="1427" spans="2:51" s="317" customFormat="1" ht="13.5">
      <c r="B1427" s="316"/>
      <c r="D1427" s="318" t="s">
        <v>148</v>
      </c>
      <c r="E1427" s="319" t="s">
        <v>5</v>
      </c>
      <c r="F1427" s="320" t="s">
        <v>139</v>
      </c>
      <c r="H1427" s="321">
        <v>3</v>
      </c>
      <c r="L1427" s="316"/>
      <c r="M1427" s="322"/>
      <c r="N1427" s="323"/>
      <c r="O1427" s="323"/>
      <c r="P1427" s="323"/>
      <c r="Q1427" s="323"/>
      <c r="R1427" s="323"/>
      <c r="S1427" s="323"/>
      <c r="T1427" s="324"/>
      <c r="AT1427" s="319" t="s">
        <v>148</v>
      </c>
      <c r="AU1427" s="319" t="s">
        <v>81</v>
      </c>
      <c r="AV1427" s="317" t="s">
        <v>81</v>
      </c>
      <c r="AW1427" s="317" t="s">
        <v>34</v>
      </c>
      <c r="AX1427" s="317" t="s">
        <v>71</v>
      </c>
      <c r="AY1427" s="319" t="s">
        <v>138</v>
      </c>
    </row>
    <row r="1428" spans="2:51" s="339" customFormat="1" ht="13.5">
      <c r="B1428" s="338"/>
      <c r="D1428" s="318" t="s">
        <v>148</v>
      </c>
      <c r="E1428" s="340" t="s">
        <v>5</v>
      </c>
      <c r="F1428" s="341" t="s">
        <v>186</v>
      </c>
      <c r="H1428" s="342" t="s">
        <v>5</v>
      </c>
      <c r="L1428" s="338"/>
      <c r="M1428" s="343"/>
      <c r="N1428" s="344"/>
      <c r="O1428" s="344"/>
      <c r="P1428" s="344"/>
      <c r="Q1428" s="344"/>
      <c r="R1428" s="344"/>
      <c r="S1428" s="344"/>
      <c r="T1428" s="345"/>
      <c r="AT1428" s="342" t="s">
        <v>148</v>
      </c>
      <c r="AU1428" s="342" t="s">
        <v>81</v>
      </c>
      <c r="AV1428" s="339" t="s">
        <v>79</v>
      </c>
      <c r="AW1428" s="339" t="s">
        <v>34</v>
      </c>
      <c r="AX1428" s="339" t="s">
        <v>71</v>
      </c>
      <c r="AY1428" s="342" t="s">
        <v>138</v>
      </c>
    </row>
    <row r="1429" spans="2:51" s="317" customFormat="1" ht="13.5">
      <c r="B1429" s="316"/>
      <c r="D1429" s="318" t="s">
        <v>148</v>
      </c>
      <c r="E1429" s="319" t="s">
        <v>5</v>
      </c>
      <c r="F1429" s="320" t="s">
        <v>139</v>
      </c>
      <c r="H1429" s="321">
        <v>3</v>
      </c>
      <c r="L1429" s="316"/>
      <c r="M1429" s="322"/>
      <c r="N1429" s="323"/>
      <c r="O1429" s="323"/>
      <c r="P1429" s="323"/>
      <c r="Q1429" s="323"/>
      <c r="R1429" s="323"/>
      <c r="S1429" s="323"/>
      <c r="T1429" s="324"/>
      <c r="AT1429" s="319" t="s">
        <v>148</v>
      </c>
      <c r="AU1429" s="319" t="s">
        <v>81</v>
      </c>
      <c r="AV1429" s="317" t="s">
        <v>81</v>
      </c>
      <c r="AW1429" s="317" t="s">
        <v>34</v>
      </c>
      <c r="AX1429" s="317" t="s">
        <v>71</v>
      </c>
      <c r="AY1429" s="319" t="s">
        <v>138</v>
      </c>
    </row>
    <row r="1430" spans="2:51" s="339" customFormat="1" ht="13.5">
      <c r="B1430" s="338"/>
      <c r="D1430" s="318" t="s">
        <v>148</v>
      </c>
      <c r="E1430" s="340" t="s">
        <v>5</v>
      </c>
      <c r="F1430" s="341" t="s">
        <v>162</v>
      </c>
      <c r="H1430" s="342" t="s">
        <v>5</v>
      </c>
      <c r="L1430" s="338"/>
      <c r="M1430" s="343"/>
      <c r="N1430" s="344"/>
      <c r="O1430" s="344"/>
      <c r="P1430" s="344"/>
      <c r="Q1430" s="344"/>
      <c r="R1430" s="344"/>
      <c r="S1430" s="344"/>
      <c r="T1430" s="345"/>
      <c r="AT1430" s="342" t="s">
        <v>148</v>
      </c>
      <c r="AU1430" s="342" t="s">
        <v>81</v>
      </c>
      <c r="AV1430" s="339" t="s">
        <v>79</v>
      </c>
      <c r="AW1430" s="339" t="s">
        <v>34</v>
      </c>
      <c r="AX1430" s="339" t="s">
        <v>71</v>
      </c>
      <c r="AY1430" s="342" t="s">
        <v>138</v>
      </c>
    </row>
    <row r="1431" spans="2:51" s="317" customFormat="1" ht="13.5">
      <c r="B1431" s="316"/>
      <c r="D1431" s="318" t="s">
        <v>148</v>
      </c>
      <c r="E1431" s="319" t="s">
        <v>5</v>
      </c>
      <c r="F1431" s="320" t="s">
        <v>146</v>
      </c>
      <c r="H1431" s="321">
        <v>4</v>
      </c>
      <c r="L1431" s="316"/>
      <c r="M1431" s="322"/>
      <c r="N1431" s="323"/>
      <c r="O1431" s="323"/>
      <c r="P1431" s="323"/>
      <c r="Q1431" s="323"/>
      <c r="R1431" s="323"/>
      <c r="S1431" s="323"/>
      <c r="T1431" s="324"/>
      <c r="AT1431" s="319" t="s">
        <v>148</v>
      </c>
      <c r="AU1431" s="319" t="s">
        <v>81</v>
      </c>
      <c r="AV1431" s="317" t="s">
        <v>81</v>
      </c>
      <c r="AW1431" s="317" t="s">
        <v>34</v>
      </c>
      <c r="AX1431" s="317" t="s">
        <v>71</v>
      </c>
      <c r="AY1431" s="319" t="s">
        <v>138</v>
      </c>
    </row>
    <row r="1432" spans="2:51" s="326" customFormat="1" ht="13.5">
      <c r="B1432" s="325"/>
      <c r="D1432" s="327" t="s">
        <v>148</v>
      </c>
      <c r="E1432" s="328" t="s">
        <v>5</v>
      </c>
      <c r="F1432" s="329" t="s">
        <v>151</v>
      </c>
      <c r="H1432" s="330">
        <v>16</v>
      </c>
      <c r="L1432" s="325"/>
      <c r="M1432" s="331"/>
      <c r="N1432" s="332"/>
      <c r="O1432" s="332"/>
      <c r="P1432" s="332"/>
      <c r="Q1432" s="332"/>
      <c r="R1432" s="332"/>
      <c r="S1432" s="332"/>
      <c r="T1432" s="333"/>
      <c r="AT1432" s="334" t="s">
        <v>148</v>
      </c>
      <c r="AU1432" s="334" t="s">
        <v>81</v>
      </c>
      <c r="AV1432" s="326" t="s">
        <v>146</v>
      </c>
      <c r="AW1432" s="326" t="s">
        <v>34</v>
      </c>
      <c r="AX1432" s="326" t="s">
        <v>79</v>
      </c>
      <c r="AY1432" s="334" t="s">
        <v>138</v>
      </c>
    </row>
    <row r="1433" spans="2:65" s="223" customFormat="1" ht="22.5" customHeight="1">
      <c r="B1433" s="224"/>
      <c r="C1433" s="305" t="s">
        <v>1574</v>
      </c>
      <c r="D1433" s="305" t="s">
        <v>141</v>
      </c>
      <c r="E1433" s="306" t="s">
        <v>1575</v>
      </c>
      <c r="F1433" s="307" t="s">
        <v>1576</v>
      </c>
      <c r="G1433" s="308" t="s">
        <v>281</v>
      </c>
      <c r="H1433" s="309">
        <v>2</v>
      </c>
      <c r="I1433" s="367">
        <v>0</v>
      </c>
      <c r="J1433" s="310">
        <f aca="true" t="shared" si="80" ref="J1433:J1441">ROUND(I1433*H1433,2)</f>
        <v>0</v>
      </c>
      <c r="K1433" s="307" t="s">
        <v>145</v>
      </c>
      <c r="L1433" s="224"/>
      <c r="M1433" s="311" t="s">
        <v>5</v>
      </c>
      <c r="N1433" s="312" t="s">
        <v>42</v>
      </c>
      <c r="O1433" s="225"/>
      <c r="P1433" s="313">
        <f aca="true" t="shared" si="81" ref="P1433:P1441">O1433*H1433</f>
        <v>0</v>
      </c>
      <c r="Q1433" s="313">
        <v>0</v>
      </c>
      <c r="R1433" s="313">
        <f aca="true" t="shared" si="82" ref="R1433:R1441">Q1433*H1433</f>
        <v>0</v>
      </c>
      <c r="S1433" s="313">
        <v>0</v>
      </c>
      <c r="T1433" s="314">
        <f aca="true" t="shared" si="83" ref="T1433:T1441">S1433*H1433</f>
        <v>0</v>
      </c>
      <c r="AR1433" s="213" t="s">
        <v>372</v>
      </c>
      <c r="AT1433" s="213" t="s">
        <v>141</v>
      </c>
      <c r="AU1433" s="213" t="s">
        <v>81</v>
      </c>
      <c r="AY1433" s="213" t="s">
        <v>138</v>
      </c>
      <c r="BE1433" s="315">
        <f aca="true" t="shared" si="84" ref="BE1433:BE1441">IF(N1433="základní",J1433,0)</f>
        <v>0</v>
      </c>
      <c r="BF1433" s="315">
        <f aca="true" t="shared" si="85" ref="BF1433:BF1441">IF(N1433="snížená",J1433,0)</f>
        <v>0</v>
      </c>
      <c r="BG1433" s="315">
        <f aca="true" t="shared" si="86" ref="BG1433:BG1441">IF(N1433="zákl. přenesená",J1433,0)</f>
        <v>0</v>
      </c>
      <c r="BH1433" s="315">
        <f aca="true" t="shared" si="87" ref="BH1433:BH1441">IF(N1433="sníž. přenesená",J1433,0)</f>
        <v>0</v>
      </c>
      <c r="BI1433" s="315">
        <f aca="true" t="shared" si="88" ref="BI1433:BI1441">IF(N1433="nulová",J1433,0)</f>
        <v>0</v>
      </c>
      <c r="BJ1433" s="213" t="s">
        <v>79</v>
      </c>
      <c r="BK1433" s="315">
        <f aca="true" t="shared" si="89" ref="BK1433:BK1441">ROUND(I1433*H1433,2)</f>
        <v>0</v>
      </c>
      <c r="BL1433" s="213" t="s">
        <v>372</v>
      </c>
      <c r="BM1433" s="213" t="s">
        <v>1577</v>
      </c>
    </row>
    <row r="1434" spans="2:65" s="223" customFormat="1" ht="22.5" customHeight="1">
      <c r="B1434" s="224"/>
      <c r="C1434" s="354" t="s">
        <v>1578</v>
      </c>
      <c r="D1434" s="354" t="s">
        <v>373</v>
      </c>
      <c r="E1434" s="355" t="s">
        <v>1579</v>
      </c>
      <c r="F1434" s="356" t="s">
        <v>1580</v>
      </c>
      <c r="G1434" s="357" t="s">
        <v>281</v>
      </c>
      <c r="H1434" s="358">
        <v>2</v>
      </c>
      <c r="I1434" s="368">
        <v>0</v>
      </c>
      <c r="J1434" s="359">
        <f t="shared" si="80"/>
        <v>0</v>
      </c>
      <c r="K1434" s="356" t="s">
        <v>5</v>
      </c>
      <c r="L1434" s="360"/>
      <c r="M1434" s="361" t="s">
        <v>5</v>
      </c>
      <c r="N1434" s="362" t="s">
        <v>42</v>
      </c>
      <c r="O1434" s="225"/>
      <c r="P1434" s="313">
        <f t="shared" si="81"/>
        <v>0</v>
      </c>
      <c r="Q1434" s="313">
        <v>0.00123</v>
      </c>
      <c r="R1434" s="313">
        <f t="shared" si="82"/>
        <v>0.00246</v>
      </c>
      <c r="S1434" s="313">
        <v>0</v>
      </c>
      <c r="T1434" s="314">
        <f t="shared" si="83"/>
        <v>0</v>
      </c>
      <c r="AR1434" s="213" t="s">
        <v>473</v>
      </c>
      <c r="AT1434" s="213" t="s">
        <v>373</v>
      </c>
      <c r="AU1434" s="213" t="s">
        <v>81</v>
      </c>
      <c r="AY1434" s="213" t="s">
        <v>138</v>
      </c>
      <c r="BE1434" s="315">
        <f t="shared" si="84"/>
        <v>0</v>
      </c>
      <c r="BF1434" s="315">
        <f t="shared" si="85"/>
        <v>0</v>
      </c>
      <c r="BG1434" s="315">
        <f t="shared" si="86"/>
        <v>0</v>
      </c>
      <c r="BH1434" s="315">
        <f t="shared" si="87"/>
        <v>0</v>
      </c>
      <c r="BI1434" s="315">
        <f t="shared" si="88"/>
        <v>0</v>
      </c>
      <c r="BJ1434" s="213" t="s">
        <v>79</v>
      </c>
      <c r="BK1434" s="315">
        <f t="shared" si="89"/>
        <v>0</v>
      </c>
      <c r="BL1434" s="213" t="s">
        <v>372</v>
      </c>
      <c r="BM1434" s="213" t="s">
        <v>1581</v>
      </c>
    </row>
    <row r="1435" spans="2:65" s="223" customFormat="1" ht="31.5" customHeight="1">
      <c r="B1435" s="224"/>
      <c r="C1435" s="305" t="s">
        <v>1582</v>
      </c>
      <c r="D1435" s="305" t="s">
        <v>141</v>
      </c>
      <c r="E1435" s="306" t="s">
        <v>1583</v>
      </c>
      <c r="F1435" s="307" t="s">
        <v>1584</v>
      </c>
      <c r="G1435" s="308" t="s">
        <v>281</v>
      </c>
      <c r="H1435" s="309">
        <v>1</v>
      </c>
      <c r="I1435" s="367">
        <v>0</v>
      </c>
      <c r="J1435" s="310">
        <f t="shared" si="80"/>
        <v>0</v>
      </c>
      <c r="K1435" s="307" t="s">
        <v>145</v>
      </c>
      <c r="L1435" s="224"/>
      <c r="M1435" s="311" t="s">
        <v>5</v>
      </c>
      <c r="N1435" s="312" t="s">
        <v>42</v>
      </c>
      <c r="O1435" s="225"/>
      <c r="P1435" s="313">
        <f t="shared" si="81"/>
        <v>0</v>
      </c>
      <c r="Q1435" s="313">
        <v>0</v>
      </c>
      <c r="R1435" s="313">
        <f t="shared" si="82"/>
        <v>0</v>
      </c>
      <c r="S1435" s="313">
        <v>0</v>
      </c>
      <c r="T1435" s="314">
        <f t="shared" si="83"/>
        <v>0</v>
      </c>
      <c r="AR1435" s="213" t="s">
        <v>372</v>
      </c>
      <c r="AT1435" s="213" t="s">
        <v>141</v>
      </c>
      <c r="AU1435" s="213" t="s">
        <v>81</v>
      </c>
      <c r="AY1435" s="213" t="s">
        <v>138</v>
      </c>
      <c r="BE1435" s="315">
        <f t="shared" si="84"/>
        <v>0</v>
      </c>
      <c r="BF1435" s="315">
        <f t="shared" si="85"/>
        <v>0</v>
      </c>
      <c r="BG1435" s="315">
        <f t="shared" si="86"/>
        <v>0</v>
      </c>
      <c r="BH1435" s="315">
        <f t="shared" si="87"/>
        <v>0</v>
      </c>
      <c r="BI1435" s="315">
        <f t="shared" si="88"/>
        <v>0</v>
      </c>
      <c r="BJ1435" s="213" t="s">
        <v>79</v>
      </c>
      <c r="BK1435" s="315">
        <f t="shared" si="89"/>
        <v>0</v>
      </c>
      <c r="BL1435" s="213" t="s">
        <v>372</v>
      </c>
      <c r="BM1435" s="213" t="s">
        <v>1585</v>
      </c>
    </row>
    <row r="1436" spans="2:65" s="223" customFormat="1" ht="22.5" customHeight="1">
      <c r="B1436" s="224"/>
      <c r="C1436" s="354" t="s">
        <v>1586</v>
      </c>
      <c r="D1436" s="354" t="s">
        <v>373</v>
      </c>
      <c r="E1436" s="355" t="s">
        <v>1587</v>
      </c>
      <c r="F1436" s="356" t="s">
        <v>1588</v>
      </c>
      <c r="G1436" s="357" t="s">
        <v>281</v>
      </c>
      <c r="H1436" s="358">
        <v>1</v>
      </c>
      <c r="I1436" s="368">
        <v>0</v>
      </c>
      <c r="J1436" s="359">
        <f t="shared" si="80"/>
        <v>0</v>
      </c>
      <c r="K1436" s="356" t="s">
        <v>5</v>
      </c>
      <c r="L1436" s="360"/>
      <c r="M1436" s="361" t="s">
        <v>5</v>
      </c>
      <c r="N1436" s="362" t="s">
        <v>42</v>
      </c>
      <c r="O1436" s="225"/>
      <c r="P1436" s="313">
        <f t="shared" si="81"/>
        <v>0</v>
      </c>
      <c r="Q1436" s="313">
        <v>0.00185</v>
      </c>
      <c r="R1436" s="313">
        <f t="shared" si="82"/>
        <v>0.00185</v>
      </c>
      <c r="S1436" s="313">
        <v>0</v>
      </c>
      <c r="T1436" s="314">
        <f t="shared" si="83"/>
        <v>0</v>
      </c>
      <c r="AR1436" s="213" t="s">
        <v>473</v>
      </c>
      <c r="AT1436" s="213" t="s">
        <v>373</v>
      </c>
      <c r="AU1436" s="213" t="s">
        <v>81</v>
      </c>
      <c r="AY1436" s="213" t="s">
        <v>138</v>
      </c>
      <c r="BE1436" s="315">
        <f t="shared" si="84"/>
        <v>0</v>
      </c>
      <c r="BF1436" s="315">
        <f t="shared" si="85"/>
        <v>0</v>
      </c>
      <c r="BG1436" s="315">
        <f t="shared" si="86"/>
        <v>0</v>
      </c>
      <c r="BH1436" s="315">
        <f t="shared" si="87"/>
        <v>0</v>
      </c>
      <c r="BI1436" s="315">
        <f t="shared" si="88"/>
        <v>0</v>
      </c>
      <c r="BJ1436" s="213" t="s">
        <v>79</v>
      </c>
      <c r="BK1436" s="315">
        <f t="shared" si="89"/>
        <v>0</v>
      </c>
      <c r="BL1436" s="213" t="s">
        <v>372</v>
      </c>
      <c r="BM1436" s="213" t="s">
        <v>1589</v>
      </c>
    </row>
    <row r="1437" spans="2:65" s="223" customFormat="1" ht="31.5" customHeight="1">
      <c r="B1437" s="224"/>
      <c r="C1437" s="305" t="s">
        <v>1590</v>
      </c>
      <c r="D1437" s="305" t="s">
        <v>141</v>
      </c>
      <c r="E1437" s="306" t="s">
        <v>1591</v>
      </c>
      <c r="F1437" s="307" t="s">
        <v>1592</v>
      </c>
      <c r="G1437" s="308" t="s">
        <v>281</v>
      </c>
      <c r="H1437" s="309">
        <v>3</v>
      </c>
      <c r="I1437" s="367">
        <v>0</v>
      </c>
      <c r="J1437" s="310">
        <f t="shared" si="80"/>
        <v>0</v>
      </c>
      <c r="K1437" s="307" t="s">
        <v>145</v>
      </c>
      <c r="L1437" s="224"/>
      <c r="M1437" s="311" t="s">
        <v>5</v>
      </c>
      <c r="N1437" s="312" t="s">
        <v>42</v>
      </c>
      <c r="O1437" s="225"/>
      <c r="P1437" s="313">
        <f t="shared" si="81"/>
        <v>0</v>
      </c>
      <c r="Q1437" s="313">
        <v>0</v>
      </c>
      <c r="R1437" s="313">
        <f t="shared" si="82"/>
        <v>0</v>
      </c>
      <c r="S1437" s="313">
        <v>0</v>
      </c>
      <c r="T1437" s="314">
        <f t="shared" si="83"/>
        <v>0</v>
      </c>
      <c r="AR1437" s="213" t="s">
        <v>372</v>
      </c>
      <c r="AT1437" s="213" t="s">
        <v>141</v>
      </c>
      <c r="AU1437" s="213" t="s">
        <v>81</v>
      </c>
      <c r="AY1437" s="213" t="s">
        <v>138</v>
      </c>
      <c r="BE1437" s="315">
        <f t="shared" si="84"/>
        <v>0</v>
      </c>
      <c r="BF1437" s="315">
        <f t="shared" si="85"/>
        <v>0</v>
      </c>
      <c r="BG1437" s="315">
        <f t="shared" si="86"/>
        <v>0</v>
      </c>
      <c r="BH1437" s="315">
        <f t="shared" si="87"/>
        <v>0</v>
      </c>
      <c r="BI1437" s="315">
        <f t="shared" si="88"/>
        <v>0</v>
      </c>
      <c r="BJ1437" s="213" t="s">
        <v>79</v>
      </c>
      <c r="BK1437" s="315">
        <f t="shared" si="89"/>
        <v>0</v>
      </c>
      <c r="BL1437" s="213" t="s">
        <v>372</v>
      </c>
      <c r="BM1437" s="213" t="s">
        <v>1593</v>
      </c>
    </row>
    <row r="1438" spans="2:65" s="223" customFormat="1" ht="22.5" customHeight="1">
      <c r="B1438" s="224"/>
      <c r="C1438" s="354" t="s">
        <v>1594</v>
      </c>
      <c r="D1438" s="354" t="s">
        <v>373</v>
      </c>
      <c r="E1438" s="355" t="s">
        <v>1595</v>
      </c>
      <c r="F1438" s="356" t="s">
        <v>1596</v>
      </c>
      <c r="G1438" s="357" t="s">
        <v>281</v>
      </c>
      <c r="H1438" s="358">
        <v>1</v>
      </c>
      <c r="I1438" s="368">
        <v>0</v>
      </c>
      <c r="J1438" s="359">
        <f t="shared" si="80"/>
        <v>0</v>
      </c>
      <c r="K1438" s="356" t="s">
        <v>5</v>
      </c>
      <c r="L1438" s="360"/>
      <c r="M1438" s="361" t="s">
        <v>5</v>
      </c>
      <c r="N1438" s="362" t="s">
        <v>42</v>
      </c>
      <c r="O1438" s="225"/>
      <c r="P1438" s="313">
        <f t="shared" si="81"/>
        <v>0</v>
      </c>
      <c r="Q1438" s="313">
        <v>0.00288</v>
      </c>
      <c r="R1438" s="313">
        <f t="shared" si="82"/>
        <v>0.00288</v>
      </c>
      <c r="S1438" s="313">
        <v>0</v>
      </c>
      <c r="T1438" s="314">
        <f t="shared" si="83"/>
        <v>0</v>
      </c>
      <c r="AR1438" s="213" t="s">
        <v>473</v>
      </c>
      <c r="AT1438" s="213" t="s">
        <v>373</v>
      </c>
      <c r="AU1438" s="213" t="s">
        <v>81</v>
      </c>
      <c r="AY1438" s="213" t="s">
        <v>138</v>
      </c>
      <c r="BE1438" s="315">
        <f t="shared" si="84"/>
        <v>0</v>
      </c>
      <c r="BF1438" s="315">
        <f t="shared" si="85"/>
        <v>0</v>
      </c>
      <c r="BG1438" s="315">
        <f t="shared" si="86"/>
        <v>0</v>
      </c>
      <c r="BH1438" s="315">
        <f t="shared" si="87"/>
        <v>0</v>
      </c>
      <c r="BI1438" s="315">
        <f t="shared" si="88"/>
        <v>0</v>
      </c>
      <c r="BJ1438" s="213" t="s">
        <v>79</v>
      </c>
      <c r="BK1438" s="315">
        <f t="shared" si="89"/>
        <v>0</v>
      </c>
      <c r="BL1438" s="213" t="s">
        <v>372</v>
      </c>
      <c r="BM1438" s="213" t="s">
        <v>1597</v>
      </c>
    </row>
    <row r="1439" spans="2:65" s="223" customFormat="1" ht="22.5" customHeight="1">
      <c r="B1439" s="224"/>
      <c r="C1439" s="354" t="s">
        <v>1598</v>
      </c>
      <c r="D1439" s="354" t="s">
        <v>373</v>
      </c>
      <c r="E1439" s="355" t="s">
        <v>1599</v>
      </c>
      <c r="F1439" s="356" t="s">
        <v>1600</v>
      </c>
      <c r="G1439" s="357" t="s">
        <v>281</v>
      </c>
      <c r="H1439" s="358">
        <v>1</v>
      </c>
      <c r="I1439" s="368">
        <v>0</v>
      </c>
      <c r="J1439" s="359">
        <f t="shared" si="80"/>
        <v>0</v>
      </c>
      <c r="K1439" s="356" t="s">
        <v>5</v>
      </c>
      <c r="L1439" s="360"/>
      <c r="M1439" s="361" t="s">
        <v>5</v>
      </c>
      <c r="N1439" s="362" t="s">
        <v>42</v>
      </c>
      <c r="O1439" s="225"/>
      <c r="P1439" s="313">
        <f t="shared" si="81"/>
        <v>0</v>
      </c>
      <c r="Q1439" s="313">
        <v>0.00288</v>
      </c>
      <c r="R1439" s="313">
        <f t="shared" si="82"/>
        <v>0.00288</v>
      </c>
      <c r="S1439" s="313">
        <v>0</v>
      </c>
      <c r="T1439" s="314">
        <f t="shared" si="83"/>
        <v>0</v>
      </c>
      <c r="AR1439" s="213" t="s">
        <v>473</v>
      </c>
      <c r="AT1439" s="213" t="s">
        <v>373</v>
      </c>
      <c r="AU1439" s="213" t="s">
        <v>81</v>
      </c>
      <c r="AY1439" s="213" t="s">
        <v>138</v>
      </c>
      <c r="BE1439" s="315">
        <f t="shared" si="84"/>
        <v>0</v>
      </c>
      <c r="BF1439" s="315">
        <f t="shared" si="85"/>
        <v>0</v>
      </c>
      <c r="BG1439" s="315">
        <f t="shared" si="86"/>
        <v>0</v>
      </c>
      <c r="BH1439" s="315">
        <f t="shared" si="87"/>
        <v>0</v>
      </c>
      <c r="BI1439" s="315">
        <f t="shared" si="88"/>
        <v>0</v>
      </c>
      <c r="BJ1439" s="213" t="s">
        <v>79</v>
      </c>
      <c r="BK1439" s="315">
        <f t="shared" si="89"/>
        <v>0</v>
      </c>
      <c r="BL1439" s="213" t="s">
        <v>372</v>
      </c>
      <c r="BM1439" s="213" t="s">
        <v>1601</v>
      </c>
    </row>
    <row r="1440" spans="2:65" s="223" customFormat="1" ht="22.5" customHeight="1">
      <c r="B1440" s="224"/>
      <c r="C1440" s="354" t="s">
        <v>1602</v>
      </c>
      <c r="D1440" s="354" t="s">
        <v>373</v>
      </c>
      <c r="E1440" s="355" t="s">
        <v>1603</v>
      </c>
      <c r="F1440" s="356" t="s">
        <v>1604</v>
      </c>
      <c r="G1440" s="357" t="s">
        <v>281</v>
      </c>
      <c r="H1440" s="358">
        <v>1</v>
      </c>
      <c r="I1440" s="368">
        <v>0</v>
      </c>
      <c r="J1440" s="359">
        <f t="shared" si="80"/>
        <v>0</v>
      </c>
      <c r="K1440" s="356" t="s">
        <v>5</v>
      </c>
      <c r="L1440" s="360"/>
      <c r="M1440" s="361" t="s">
        <v>5</v>
      </c>
      <c r="N1440" s="362" t="s">
        <v>42</v>
      </c>
      <c r="O1440" s="225"/>
      <c r="P1440" s="313">
        <f t="shared" si="81"/>
        <v>0</v>
      </c>
      <c r="Q1440" s="313">
        <v>0.00335</v>
      </c>
      <c r="R1440" s="313">
        <f t="shared" si="82"/>
        <v>0.00335</v>
      </c>
      <c r="S1440" s="313">
        <v>0</v>
      </c>
      <c r="T1440" s="314">
        <f t="shared" si="83"/>
        <v>0</v>
      </c>
      <c r="AR1440" s="213" t="s">
        <v>473</v>
      </c>
      <c r="AT1440" s="213" t="s">
        <v>373</v>
      </c>
      <c r="AU1440" s="213" t="s">
        <v>81</v>
      </c>
      <c r="AY1440" s="213" t="s">
        <v>138</v>
      </c>
      <c r="BE1440" s="315">
        <f t="shared" si="84"/>
        <v>0</v>
      </c>
      <c r="BF1440" s="315">
        <f t="shared" si="85"/>
        <v>0</v>
      </c>
      <c r="BG1440" s="315">
        <f t="shared" si="86"/>
        <v>0</v>
      </c>
      <c r="BH1440" s="315">
        <f t="shared" si="87"/>
        <v>0</v>
      </c>
      <c r="BI1440" s="315">
        <f t="shared" si="88"/>
        <v>0</v>
      </c>
      <c r="BJ1440" s="213" t="s">
        <v>79</v>
      </c>
      <c r="BK1440" s="315">
        <f t="shared" si="89"/>
        <v>0</v>
      </c>
      <c r="BL1440" s="213" t="s">
        <v>372</v>
      </c>
      <c r="BM1440" s="213" t="s">
        <v>1605</v>
      </c>
    </row>
    <row r="1441" spans="2:65" s="223" customFormat="1" ht="22.5" customHeight="1">
      <c r="B1441" s="224"/>
      <c r="C1441" s="305" t="s">
        <v>1606</v>
      </c>
      <c r="D1441" s="305" t="s">
        <v>141</v>
      </c>
      <c r="E1441" s="306" t="s">
        <v>1607</v>
      </c>
      <c r="F1441" s="307" t="s">
        <v>1608</v>
      </c>
      <c r="G1441" s="308" t="s">
        <v>281</v>
      </c>
      <c r="H1441" s="309">
        <v>4</v>
      </c>
      <c r="I1441" s="367">
        <v>0</v>
      </c>
      <c r="J1441" s="310">
        <f t="shared" si="80"/>
        <v>0</v>
      </c>
      <c r="K1441" s="307" t="s">
        <v>5</v>
      </c>
      <c r="L1441" s="224"/>
      <c r="M1441" s="311" t="s">
        <v>5</v>
      </c>
      <c r="N1441" s="312" t="s">
        <v>42</v>
      </c>
      <c r="O1441" s="225"/>
      <c r="P1441" s="313">
        <f t="shared" si="81"/>
        <v>0</v>
      </c>
      <c r="Q1441" s="313">
        <v>0</v>
      </c>
      <c r="R1441" s="313">
        <f t="shared" si="82"/>
        <v>0</v>
      </c>
      <c r="S1441" s="313">
        <v>0</v>
      </c>
      <c r="T1441" s="314">
        <f t="shared" si="83"/>
        <v>0</v>
      </c>
      <c r="AR1441" s="213" t="s">
        <v>372</v>
      </c>
      <c r="AT1441" s="213" t="s">
        <v>141</v>
      </c>
      <c r="AU1441" s="213" t="s">
        <v>81</v>
      </c>
      <c r="AY1441" s="213" t="s">
        <v>138</v>
      </c>
      <c r="BE1441" s="315">
        <f t="shared" si="84"/>
        <v>0</v>
      </c>
      <c r="BF1441" s="315">
        <f t="shared" si="85"/>
        <v>0</v>
      </c>
      <c r="BG1441" s="315">
        <f t="shared" si="86"/>
        <v>0</v>
      </c>
      <c r="BH1441" s="315">
        <f t="shared" si="87"/>
        <v>0</v>
      </c>
      <c r="BI1441" s="315">
        <f t="shared" si="88"/>
        <v>0</v>
      </c>
      <c r="BJ1441" s="213" t="s">
        <v>79</v>
      </c>
      <c r="BK1441" s="315">
        <f t="shared" si="89"/>
        <v>0</v>
      </c>
      <c r="BL1441" s="213" t="s">
        <v>372</v>
      </c>
      <c r="BM1441" s="213" t="s">
        <v>1609</v>
      </c>
    </row>
    <row r="1442" spans="2:51" s="339" customFormat="1" ht="13.5">
      <c r="B1442" s="338"/>
      <c r="D1442" s="318" t="s">
        <v>148</v>
      </c>
      <c r="E1442" s="340" t="s">
        <v>5</v>
      </c>
      <c r="F1442" s="341" t="s">
        <v>177</v>
      </c>
      <c r="H1442" s="342" t="s">
        <v>5</v>
      </c>
      <c r="L1442" s="338"/>
      <c r="M1442" s="343"/>
      <c r="N1442" s="344"/>
      <c r="O1442" s="344"/>
      <c r="P1442" s="344"/>
      <c r="Q1442" s="344"/>
      <c r="R1442" s="344"/>
      <c r="S1442" s="344"/>
      <c r="T1442" s="345"/>
      <c r="AT1442" s="342" t="s">
        <v>148</v>
      </c>
      <c r="AU1442" s="342" t="s">
        <v>81</v>
      </c>
      <c r="AV1442" s="339" t="s">
        <v>79</v>
      </c>
      <c r="AW1442" s="339" t="s">
        <v>34</v>
      </c>
      <c r="AX1442" s="339" t="s">
        <v>71</v>
      </c>
      <c r="AY1442" s="342" t="s">
        <v>138</v>
      </c>
    </row>
    <row r="1443" spans="2:51" s="317" customFormat="1" ht="13.5">
      <c r="B1443" s="316"/>
      <c r="D1443" s="318" t="s">
        <v>148</v>
      </c>
      <c r="E1443" s="319" t="s">
        <v>5</v>
      </c>
      <c r="F1443" s="320" t="s">
        <v>79</v>
      </c>
      <c r="H1443" s="321">
        <v>1</v>
      </c>
      <c r="L1443" s="316"/>
      <c r="M1443" s="322"/>
      <c r="N1443" s="323"/>
      <c r="O1443" s="323"/>
      <c r="P1443" s="323"/>
      <c r="Q1443" s="323"/>
      <c r="R1443" s="323"/>
      <c r="S1443" s="323"/>
      <c r="T1443" s="324"/>
      <c r="AT1443" s="319" t="s">
        <v>148</v>
      </c>
      <c r="AU1443" s="319" t="s">
        <v>81</v>
      </c>
      <c r="AV1443" s="317" t="s">
        <v>81</v>
      </c>
      <c r="AW1443" s="317" t="s">
        <v>34</v>
      </c>
      <c r="AX1443" s="317" t="s">
        <v>71</v>
      </c>
      <c r="AY1443" s="319" t="s">
        <v>138</v>
      </c>
    </row>
    <row r="1444" spans="2:51" s="339" customFormat="1" ht="13.5">
      <c r="B1444" s="338"/>
      <c r="D1444" s="318" t="s">
        <v>148</v>
      </c>
      <c r="E1444" s="340" t="s">
        <v>5</v>
      </c>
      <c r="F1444" s="341" t="s">
        <v>183</v>
      </c>
      <c r="H1444" s="342" t="s">
        <v>5</v>
      </c>
      <c r="L1444" s="338"/>
      <c r="M1444" s="343"/>
      <c r="N1444" s="344"/>
      <c r="O1444" s="344"/>
      <c r="P1444" s="344"/>
      <c r="Q1444" s="344"/>
      <c r="R1444" s="344"/>
      <c r="S1444" s="344"/>
      <c r="T1444" s="345"/>
      <c r="AT1444" s="342" t="s">
        <v>148</v>
      </c>
      <c r="AU1444" s="342" t="s">
        <v>81</v>
      </c>
      <c r="AV1444" s="339" t="s">
        <v>79</v>
      </c>
      <c r="AW1444" s="339" t="s">
        <v>34</v>
      </c>
      <c r="AX1444" s="339" t="s">
        <v>71</v>
      </c>
      <c r="AY1444" s="342" t="s">
        <v>138</v>
      </c>
    </row>
    <row r="1445" spans="2:51" s="317" customFormat="1" ht="13.5">
      <c r="B1445" s="316"/>
      <c r="D1445" s="318" t="s">
        <v>148</v>
      </c>
      <c r="E1445" s="319" t="s">
        <v>5</v>
      </c>
      <c r="F1445" s="320" t="s">
        <v>79</v>
      </c>
      <c r="H1445" s="321">
        <v>1</v>
      </c>
      <c r="L1445" s="316"/>
      <c r="M1445" s="322"/>
      <c r="N1445" s="323"/>
      <c r="O1445" s="323"/>
      <c r="P1445" s="323"/>
      <c r="Q1445" s="323"/>
      <c r="R1445" s="323"/>
      <c r="S1445" s="323"/>
      <c r="T1445" s="324"/>
      <c r="AT1445" s="319" t="s">
        <v>148</v>
      </c>
      <c r="AU1445" s="319" t="s">
        <v>81</v>
      </c>
      <c r="AV1445" s="317" t="s">
        <v>81</v>
      </c>
      <c r="AW1445" s="317" t="s">
        <v>34</v>
      </c>
      <c r="AX1445" s="317" t="s">
        <v>71</v>
      </c>
      <c r="AY1445" s="319" t="s">
        <v>138</v>
      </c>
    </row>
    <row r="1446" spans="2:51" s="339" customFormat="1" ht="13.5">
      <c r="B1446" s="338"/>
      <c r="D1446" s="318" t="s">
        <v>148</v>
      </c>
      <c r="E1446" s="340" t="s">
        <v>5</v>
      </c>
      <c r="F1446" s="341" t="s">
        <v>186</v>
      </c>
      <c r="H1446" s="342" t="s">
        <v>5</v>
      </c>
      <c r="L1446" s="338"/>
      <c r="M1446" s="343"/>
      <c r="N1446" s="344"/>
      <c r="O1446" s="344"/>
      <c r="P1446" s="344"/>
      <c r="Q1446" s="344"/>
      <c r="R1446" s="344"/>
      <c r="S1446" s="344"/>
      <c r="T1446" s="345"/>
      <c r="AT1446" s="342" t="s">
        <v>148</v>
      </c>
      <c r="AU1446" s="342" t="s">
        <v>81</v>
      </c>
      <c r="AV1446" s="339" t="s">
        <v>79</v>
      </c>
      <c r="AW1446" s="339" t="s">
        <v>34</v>
      </c>
      <c r="AX1446" s="339" t="s">
        <v>71</v>
      </c>
      <c r="AY1446" s="342" t="s">
        <v>138</v>
      </c>
    </row>
    <row r="1447" spans="2:51" s="317" customFormat="1" ht="13.5">
      <c r="B1447" s="316"/>
      <c r="D1447" s="318" t="s">
        <v>148</v>
      </c>
      <c r="E1447" s="319" t="s">
        <v>5</v>
      </c>
      <c r="F1447" s="320" t="s">
        <v>79</v>
      </c>
      <c r="H1447" s="321">
        <v>1</v>
      </c>
      <c r="L1447" s="316"/>
      <c r="M1447" s="322"/>
      <c r="N1447" s="323"/>
      <c r="O1447" s="323"/>
      <c r="P1447" s="323"/>
      <c r="Q1447" s="323"/>
      <c r="R1447" s="323"/>
      <c r="S1447" s="323"/>
      <c r="T1447" s="324"/>
      <c r="AT1447" s="319" t="s">
        <v>148</v>
      </c>
      <c r="AU1447" s="319" t="s">
        <v>81</v>
      </c>
      <c r="AV1447" s="317" t="s">
        <v>81</v>
      </c>
      <c r="AW1447" s="317" t="s">
        <v>34</v>
      </c>
      <c r="AX1447" s="317" t="s">
        <v>71</v>
      </c>
      <c r="AY1447" s="319" t="s">
        <v>138</v>
      </c>
    </row>
    <row r="1448" spans="2:51" s="339" customFormat="1" ht="13.5">
      <c r="B1448" s="338"/>
      <c r="D1448" s="318" t="s">
        <v>148</v>
      </c>
      <c r="E1448" s="340" t="s">
        <v>5</v>
      </c>
      <c r="F1448" s="341" t="s">
        <v>162</v>
      </c>
      <c r="H1448" s="342" t="s">
        <v>5</v>
      </c>
      <c r="L1448" s="338"/>
      <c r="M1448" s="343"/>
      <c r="N1448" s="344"/>
      <c r="O1448" s="344"/>
      <c r="P1448" s="344"/>
      <c r="Q1448" s="344"/>
      <c r="R1448" s="344"/>
      <c r="S1448" s="344"/>
      <c r="T1448" s="345"/>
      <c r="AT1448" s="342" t="s">
        <v>148</v>
      </c>
      <c r="AU1448" s="342" t="s">
        <v>81</v>
      </c>
      <c r="AV1448" s="339" t="s">
        <v>79</v>
      </c>
      <c r="AW1448" s="339" t="s">
        <v>34</v>
      </c>
      <c r="AX1448" s="339" t="s">
        <v>71</v>
      </c>
      <c r="AY1448" s="342" t="s">
        <v>138</v>
      </c>
    </row>
    <row r="1449" spans="2:51" s="317" customFormat="1" ht="13.5">
      <c r="B1449" s="316"/>
      <c r="D1449" s="318" t="s">
        <v>148</v>
      </c>
      <c r="E1449" s="319" t="s">
        <v>5</v>
      </c>
      <c r="F1449" s="320" t="s">
        <v>79</v>
      </c>
      <c r="H1449" s="321">
        <v>1</v>
      </c>
      <c r="L1449" s="316"/>
      <c r="M1449" s="322"/>
      <c r="N1449" s="323"/>
      <c r="O1449" s="323"/>
      <c r="P1449" s="323"/>
      <c r="Q1449" s="323"/>
      <c r="R1449" s="323"/>
      <c r="S1449" s="323"/>
      <c r="T1449" s="324"/>
      <c r="AT1449" s="319" t="s">
        <v>148</v>
      </c>
      <c r="AU1449" s="319" t="s">
        <v>81</v>
      </c>
      <c r="AV1449" s="317" t="s">
        <v>81</v>
      </c>
      <c r="AW1449" s="317" t="s">
        <v>34</v>
      </c>
      <c r="AX1449" s="317" t="s">
        <v>71</v>
      </c>
      <c r="AY1449" s="319" t="s">
        <v>138</v>
      </c>
    </row>
    <row r="1450" spans="2:51" s="326" customFormat="1" ht="13.5">
      <c r="B1450" s="325"/>
      <c r="D1450" s="327" t="s">
        <v>148</v>
      </c>
      <c r="E1450" s="328" t="s">
        <v>5</v>
      </c>
      <c r="F1450" s="329" t="s">
        <v>151</v>
      </c>
      <c r="H1450" s="330">
        <v>4</v>
      </c>
      <c r="L1450" s="325"/>
      <c r="M1450" s="331"/>
      <c r="N1450" s="332"/>
      <c r="O1450" s="332"/>
      <c r="P1450" s="332"/>
      <c r="Q1450" s="332"/>
      <c r="R1450" s="332"/>
      <c r="S1450" s="332"/>
      <c r="T1450" s="333"/>
      <c r="AT1450" s="334" t="s">
        <v>148</v>
      </c>
      <c r="AU1450" s="334" t="s">
        <v>81</v>
      </c>
      <c r="AV1450" s="326" t="s">
        <v>146</v>
      </c>
      <c r="AW1450" s="326" t="s">
        <v>34</v>
      </c>
      <c r="AX1450" s="326" t="s">
        <v>79</v>
      </c>
      <c r="AY1450" s="334" t="s">
        <v>138</v>
      </c>
    </row>
    <row r="1451" spans="2:65" s="223" customFormat="1" ht="22.5" customHeight="1">
      <c r="B1451" s="224"/>
      <c r="C1451" s="305" t="s">
        <v>1610</v>
      </c>
      <c r="D1451" s="305" t="s">
        <v>141</v>
      </c>
      <c r="E1451" s="306" t="s">
        <v>1611</v>
      </c>
      <c r="F1451" s="307" t="s">
        <v>1612</v>
      </c>
      <c r="G1451" s="308" t="s">
        <v>281</v>
      </c>
      <c r="H1451" s="309">
        <v>6</v>
      </c>
      <c r="I1451" s="367">
        <v>0</v>
      </c>
      <c r="J1451" s="310">
        <f aca="true" t="shared" si="90" ref="J1451:J1465">ROUND(I1451*H1451,2)</f>
        <v>0</v>
      </c>
      <c r="K1451" s="307" t="s">
        <v>145</v>
      </c>
      <c r="L1451" s="224"/>
      <c r="M1451" s="311" t="s">
        <v>5</v>
      </c>
      <c r="N1451" s="312" t="s">
        <v>42</v>
      </c>
      <c r="O1451" s="225"/>
      <c r="P1451" s="313">
        <f aca="true" t="shared" si="91" ref="P1451:P1465">O1451*H1451</f>
        <v>0</v>
      </c>
      <c r="Q1451" s="313">
        <v>0</v>
      </c>
      <c r="R1451" s="313">
        <f aca="true" t="shared" si="92" ref="R1451:R1465">Q1451*H1451</f>
        <v>0</v>
      </c>
      <c r="S1451" s="313">
        <v>0</v>
      </c>
      <c r="T1451" s="314">
        <f aca="true" t="shared" si="93" ref="T1451:T1465">S1451*H1451</f>
        <v>0</v>
      </c>
      <c r="AR1451" s="213" t="s">
        <v>372</v>
      </c>
      <c r="AT1451" s="213" t="s">
        <v>141</v>
      </c>
      <c r="AU1451" s="213" t="s">
        <v>81</v>
      </c>
      <c r="AY1451" s="213" t="s">
        <v>138</v>
      </c>
      <c r="BE1451" s="315">
        <f aca="true" t="shared" si="94" ref="BE1451:BE1465">IF(N1451="základní",J1451,0)</f>
        <v>0</v>
      </c>
      <c r="BF1451" s="315">
        <f aca="true" t="shared" si="95" ref="BF1451:BF1465">IF(N1451="snížená",J1451,0)</f>
        <v>0</v>
      </c>
      <c r="BG1451" s="315">
        <f aca="true" t="shared" si="96" ref="BG1451:BG1465">IF(N1451="zákl. přenesená",J1451,0)</f>
        <v>0</v>
      </c>
      <c r="BH1451" s="315">
        <f aca="true" t="shared" si="97" ref="BH1451:BH1465">IF(N1451="sníž. přenesená",J1451,0)</f>
        <v>0</v>
      </c>
      <c r="BI1451" s="315">
        <f aca="true" t="shared" si="98" ref="BI1451:BI1465">IF(N1451="nulová",J1451,0)</f>
        <v>0</v>
      </c>
      <c r="BJ1451" s="213" t="s">
        <v>79</v>
      </c>
      <c r="BK1451" s="315">
        <f aca="true" t="shared" si="99" ref="BK1451:BK1465">ROUND(I1451*H1451,2)</f>
        <v>0</v>
      </c>
      <c r="BL1451" s="213" t="s">
        <v>372</v>
      </c>
      <c r="BM1451" s="213" t="s">
        <v>1613</v>
      </c>
    </row>
    <row r="1452" spans="2:65" s="223" customFormat="1" ht="22.5" customHeight="1">
      <c r="B1452" s="224"/>
      <c r="C1452" s="354" t="s">
        <v>1614</v>
      </c>
      <c r="D1452" s="354" t="s">
        <v>373</v>
      </c>
      <c r="E1452" s="355" t="s">
        <v>1615</v>
      </c>
      <c r="F1452" s="356" t="s">
        <v>1616</v>
      </c>
      <c r="G1452" s="357" t="s">
        <v>281</v>
      </c>
      <c r="H1452" s="358">
        <v>1</v>
      </c>
      <c r="I1452" s="368">
        <v>0</v>
      </c>
      <c r="J1452" s="359">
        <f t="shared" si="90"/>
        <v>0</v>
      </c>
      <c r="K1452" s="356" t="s">
        <v>5</v>
      </c>
      <c r="L1452" s="360"/>
      <c r="M1452" s="361" t="s">
        <v>5</v>
      </c>
      <c r="N1452" s="362" t="s">
        <v>42</v>
      </c>
      <c r="O1452" s="225"/>
      <c r="P1452" s="313">
        <f t="shared" si="91"/>
        <v>0</v>
      </c>
      <c r="Q1452" s="313">
        <v>0.02644</v>
      </c>
      <c r="R1452" s="313">
        <f t="shared" si="92"/>
        <v>0.02644</v>
      </c>
      <c r="S1452" s="313">
        <v>0</v>
      </c>
      <c r="T1452" s="314">
        <f t="shared" si="93"/>
        <v>0</v>
      </c>
      <c r="AR1452" s="213" t="s">
        <v>473</v>
      </c>
      <c r="AT1452" s="213" t="s">
        <v>373</v>
      </c>
      <c r="AU1452" s="213" t="s">
        <v>81</v>
      </c>
      <c r="AY1452" s="213" t="s">
        <v>138</v>
      </c>
      <c r="BE1452" s="315">
        <f t="shared" si="94"/>
        <v>0</v>
      </c>
      <c r="BF1452" s="315">
        <f t="shared" si="95"/>
        <v>0</v>
      </c>
      <c r="BG1452" s="315">
        <f t="shared" si="96"/>
        <v>0</v>
      </c>
      <c r="BH1452" s="315">
        <f t="shared" si="97"/>
        <v>0</v>
      </c>
      <c r="BI1452" s="315">
        <f t="shared" si="98"/>
        <v>0</v>
      </c>
      <c r="BJ1452" s="213" t="s">
        <v>79</v>
      </c>
      <c r="BK1452" s="315">
        <f t="shared" si="99"/>
        <v>0</v>
      </c>
      <c r="BL1452" s="213" t="s">
        <v>372</v>
      </c>
      <c r="BM1452" s="213" t="s">
        <v>1617</v>
      </c>
    </row>
    <row r="1453" spans="2:65" s="223" customFormat="1" ht="22.5" customHeight="1">
      <c r="B1453" s="224"/>
      <c r="C1453" s="354" t="s">
        <v>1618</v>
      </c>
      <c r="D1453" s="354" t="s">
        <v>373</v>
      </c>
      <c r="E1453" s="355" t="s">
        <v>1619</v>
      </c>
      <c r="F1453" s="356" t="s">
        <v>1620</v>
      </c>
      <c r="G1453" s="357" t="s">
        <v>281</v>
      </c>
      <c r="H1453" s="358">
        <v>1</v>
      </c>
      <c r="I1453" s="368">
        <v>0</v>
      </c>
      <c r="J1453" s="359">
        <f t="shared" si="90"/>
        <v>0</v>
      </c>
      <c r="K1453" s="356" t="s">
        <v>5</v>
      </c>
      <c r="L1453" s="360"/>
      <c r="M1453" s="361" t="s">
        <v>5</v>
      </c>
      <c r="N1453" s="362" t="s">
        <v>42</v>
      </c>
      <c r="O1453" s="225"/>
      <c r="P1453" s="313">
        <f t="shared" si="91"/>
        <v>0</v>
      </c>
      <c r="Q1453" s="313">
        <v>0.02989</v>
      </c>
      <c r="R1453" s="313">
        <f t="shared" si="92"/>
        <v>0.02989</v>
      </c>
      <c r="S1453" s="313">
        <v>0</v>
      </c>
      <c r="T1453" s="314">
        <f t="shared" si="93"/>
        <v>0</v>
      </c>
      <c r="AR1453" s="213" t="s">
        <v>473</v>
      </c>
      <c r="AT1453" s="213" t="s">
        <v>373</v>
      </c>
      <c r="AU1453" s="213" t="s">
        <v>81</v>
      </c>
      <c r="AY1453" s="213" t="s">
        <v>138</v>
      </c>
      <c r="BE1453" s="315">
        <f t="shared" si="94"/>
        <v>0</v>
      </c>
      <c r="BF1453" s="315">
        <f t="shared" si="95"/>
        <v>0</v>
      </c>
      <c r="BG1453" s="315">
        <f t="shared" si="96"/>
        <v>0</v>
      </c>
      <c r="BH1453" s="315">
        <f t="shared" si="97"/>
        <v>0</v>
      </c>
      <c r="BI1453" s="315">
        <f t="shared" si="98"/>
        <v>0</v>
      </c>
      <c r="BJ1453" s="213" t="s">
        <v>79</v>
      </c>
      <c r="BK1453" s="315">
        <f t="shared" si="99"/>
        <v>0</v>
      </c>
      <c r="BL1453" s="213" t="s">
        <v>372</v>
      </c>
      <c r="BM1453" s="213" t="s">
        <v>1621</v>
      </c>
    </row>
    <row r="1454" spans="2:65" s="223" customFormat="1" ht="22.5" customHeight="1">
      <c r="B1454" s="224"/>
      <c r="C1454" s="354" t="s">
        <v>1622</v>
      </c>
      <c r="D1454" s="354" t="s">
        <v>373</v>
      </c>
      <c r="E1454" s="355" t="s">
        <v>1623</v>
      </c>
      <c r="F1454" s="356" t="s">
        <v>1624</v>
      </c>
      <c r="G1454" s="357" t="s">
        <v>281</v>
      </c>
      <c r="H1454" s="358">
        <v>1</v>
      </c>
      <c r="I1454" s="368">
        <v>0</v>
      </c>
      <c r="J1454" s="359">
        <f t="shared" si="90"/>
        <v>0</v>
      </c>
      <c r="K1454" s="356" t="s">
        <v>5</v>
      </c>
      <c r="L1454" s="360"/>
      <c r="M1454" s="361" t="s">
        <v>5</v>
      </c>
      <c r="N1454" s="362" t="s">
        <v>42</v>
      </c>
      <c r="O1454" s="225"/>
      <c r="P1454" s="313">
        <f t="shared" si="91"/>
        <v>0</v>
      </c>
      <c r="Q1454" s="313">
        <v>0.0374</v>
      </c>
      <c r="R1454" s="313">
        <f t="shared" si="92"/>
        <v>0.0374</v>
      </c>
      <c r="S1454" s="313">
        <v>0</v>
      </c>
      <c r="T1454" s="314">
        <f t="shared" si="93"/>
        <v>0</v>
      </c>
      <c r="AR1454" s="213" t="s">
        <v>473</v>
      </c>
      <c r="AT1454" s="213" t="s">
        <v>373</v>
      </c>
      <c r="AU1454" s="213" t="s">
        <v>81</v>
      </c>
      <c r="AY1454" s="213" t="s">
        <v>138</v>
      </c>
      <c r="BE1454" s="315">
        <f t="shared" si="94"/>
        <v>0</v>
      </c>
      <c r="BF1454" s="315">
        <f t="shared" si="95"/>
        <v>0</v>
      </c>
      <c r="BG1454" s="315">
        <f t="shared" si="96"/>
        <v>0</v>
      </c>
      <c r="BH1454" s="315">
        <f t="shared" si="97"/>
        <v>0</v>
      </c>
      <c r="BI1454" s="315">
        <f t="shared" si="98"/>
        <v>0</v>
      </c>
      <c r="BJ1454" s="213" t="s">
        <v>79</v>
      </c>
      <c r="BK1454" s="315">
        <f t="shared" si="99"/>
        <v>0</v>
      </c>
      <c r="BL1454" s="213" t="s">
        <v>372</v>
      </c>
      <c r="BM1454" s="213" t="s">
        <v>1625</v>
      </c>
    </row>
    <row r="1455" spans="2:65" s="223" customFormat="1" ht="22.5" customHeight="1">
      <c r="B1455" s="224"/>
      <c r="C1455" s="354" t="s">
        <v>1626</v>
      </c>
      <c r="D1455" s="354" t="s">
        <v>373</v>
      </c>
      <c r="E1455" s="355" t="s">
        <v>1627</v>
      </c>
      <c r="F1455" s="356" t="s">
        <v>1628</v>
      </c>
      <c r="G1455" s="357" t="s">
        <v>281</v>
      </c>
      <c r="H1455" s="358">
        <v>1</v>
      </c>
      <c r="I1455" s="368">
        <v>0</v>
      </c>
      <c r="J1455" s="359">
        <f t="shared" si="90"/>
        <v>0</v>
      </c>
      <c r="K1455" s="356" t="s">
        <v>5</v>
      </c>
      <c r="L1455" s="360"/>
      <c r="M1455" s="361" t="s">
        <v>5</v>
      </c>
      <c r="N1455" s="362" t="s">
        <v>42</v>
      </c>
      <c r="O1455" s="225"/>
      <c r="P1455" s="313">
        <f t="shared" si="91"/>
        <v>0</v>
      </c>
      <c r="Q1455" s="313">
        <v>0.04085</v>
      </c>
      <c r="R1455" s="313">
        <f t="shared" si="92"/>
        <v>0.04085</v>
      </c>
      <c r="S1455" s="313">
        <v>0</v>
      </c>
      <c r="T1455" s="314">
        <f t="shared" si="93"/>
        <v>0</v>
      </c>
      <c r="AR1455" s="213" t="s">
        <v>473</v>
      </c>
      <c r="AT1455" s="213" t="s">
        <v>373</v>
      </c>
      <c r="AU1455" s="213" t="s">
        <v>81</v>
      </c>
      <c r="AY1455" s="213" t="s">
        <v>138</v>
      </c>
      <c r="BE1455" s="315">
        <f t="shared" si="94"/>
        <v>0</v>
      </c>
      <c r="BF1455" s="315">
        <f t="shared" si="95"/>
        <v>0</v>
      </c>
      <c r="BG1455" s="315">
        <f t="shared" si="96"/>
        <v>0</v>
      </c>
      <c r="BH1455" s="315">
        <f t="shared" si="97"/>
        <v>0</v>
      </c>
      <c r="BI1455" s="315">
        <f t="shared" si="98"/>
        <v>0</v>
      </c>
      <c r="BJ1455" s="213" t="s">
        <v>79</v>
      </c>
      <c r="BK1455" s="315">
        <f t="shared" si="99"/>
        <v>0</v>
      </c>
      <c r="BL1455" s="213" t="s">
        <v>372</v>
      </c>
      <c r="BM1455" s="213" t="s">
        <v>1629</v>
      </c>
    </row>
    <row r="1456" spans="2:65" s="223" customFormat="1" ht="22.5" customHeight="1">
      <c r="B1456" s="224"/>
      <c r="C1456" s="354" t="s">
        <v>1630</v>
      </c>
      <c r="D1456" s="354" t="s">
        <v>373</v>
      </c>
      <c r="E1456" s="355" t="s">
        <v>1631</v>
      </c>
      <c r="F1456" s="356" t="s">
        <v>1632</v>
      </c>
      <c r="G1456" s="357" t="s">
        <v>281</v>
      </c>
      <c r="H1456" s="358">
        <v>1</v>
      </c>
      <c r="I1456" s="368">
        <v>0</v>
      </c>
      <c r="J1456" s="359">
        <f t="shared" si="90"/>
        <v>0</v>
      </c>
      <c r="K1456" s="356" t="s">
        <v>5</v>
      </c>
      <c r="L1456" s="360"/>
      <c r="M1456" s="361" t="s">
        <v>5</v>
      </c>
      <c r="N1456" s="362" t="s">
        <v>42</v>
      </c>
      <c r="O1456" s="225"/>
      <c r="P1456" s="313">
        <f t="shared" si="91"/>
        <v>0</v>
      </c>
      <c r="Q1456" s="313">
        <v>0.0443</v>
      </c>
      <c r="R1456" s="313">
        <f t="shared" si="92"/>
        <v>0.0443</v>
      </c>
      <c r="S1456" s="313">
        <v>0</v>
      </c>
      <c r="T1456" s="314">
        <f t="shared" si="93"/>
        <v>0</v>
      </c>
      <c r="AR1456" s="213" t="s">
        <v>473</v>
      </c>
      <c r="AT1456" s="213" t="s">
        <v>373</v>
      </c>
      <c r="AU1456" s="213" t="s">
        <v>81</v>
      </c>
      <c r="AY1456" s="213" t="s">
        <v>138</v>
      </c>
      <c r="BE1456" s="315">
        <f t="shared" si="94"/>
        <v>0</v>
      </c>
      <c r="BF1456" s="315">
        <f t="shared" si="95"/>
        <v>0</v>
      </c>
      <c r="BG1456" s="315">
        <f t="shared" si="96"/>
        <v>0</v>
      </c>
      <c r="BH1456" s="315">
        <f t="shared" si="97"/>
        <v>0</v>
      </c>
      <c r="BI1456" s="315">
        <f t="shared" si="98"/>
        <v>0</v>
      </c>
      <c r="BJ1456" s="213" t="s">
        <v>79</v>
      </c>
      <c r="BK1456" s="315">
        <f t="shared" si="99"/>
        <v>0</v>
      </c>
      <c r="BL1456" s="213" t="s">
        <v>372</v>
      </c>
      <c r="BM1456" s="213" t="s">
        <v>1633</v>
      </c>
    </row>
    <row r="1457" spans="2:65" s="223" customFormat="1" ht="22.5" customHeight="1">
      <c r="B1457" s="224"/>
      <c r="C1457" s="354" t="s">
        <v>1634</v>
      </c>
      <c r="D1457" s="354" t="s">
        <v>373</v>
      </c>
      <c r="E1457" s="355" t="s">
        <v>1635</v>
      </c>
      <c r="F1457" s="356" t="s">
        <v>1636</v>
      </c>
      <c r="G1457" s="357" t="s">
        <v>281</v>
      </c>
      <c r="H1457" s="358">
        <v>1</v>
      </c>
      <c r="I1457" s="368">
        <v>0</v>
      </c>
      <c r="J1457" s="359">
        <f t="shared" si="90"/>
        <v>0</v>
      </c>
      <c r="K1457" s="356" t="s">
        <v>5</v>
      </c>
      <c r="L1457" s="360"/>
      <c r="M1457" s="361" t="s">
        <v>5</v>
      </c>
      <c r="N1457" s="362" t="s">
        <v>42</v>
      </c>
      <c r="O1457" s="225"/>
      <c r="P1457" s="313">
        <f t="shared" si="91"/>
        <v>0</v>
      </c>
      <c r="Q1457" s="313">
        <v>0.05844</v>
      </c>
      <c r="R1457" s="313">
        <f t="shared" si="92"/>
        <v>0.05844</v>
      </c>
      <c r="S1457" s="313">
        <v>0</v>
      </c>
      <c r="T1457" s="314">
        <f t="shared" si="93"/>
        <v>0</v>
      </c>
      <c r="AR1457" s="213" t="s">
        <v>473</v>
      </c>
      <c r="AT1457" s="213" t="s">
        <v>373</v>
      </c>
      <c r="AU1457" s="213" t="s">
        <v>81</v>
      </c>
      <c r="AY1457" s="213" t="s">
        <v>138</v>
      </c>
      <c r="BE1457" s="315">
        <f t="shared" si="94"/>
        <v>0</v>
      </c>
      <c r="BF1457" s="315">
        <f t="shared" si="95"/>
        <v>0</v>
      </c>
      <c r="BG1457" s="315">
        <f t="shared" si="96"/>
        <v>0</v>
      </c>
      <c r="BH1457" s="315">
        <f t="shared" si="97"/>
        <v>0</v>
      </c>
      <c r="BI1457" s="315">
        <f t="shared" si="98"/>
        <v>0</v>
      </c>
      <c r="BJ1457" s="213" t="s">
        <v>79</v>
      </c>
      <c r="BK1457" s="315">
        <f t="shared" si="99"/>
        <v>0</v>
      </c>
      <c r="BL1457" s="213" t="s">
        <v>372</v>
      </c>
      <c r="BM1457" s="213" t="s">
        <v>1637</v>
      </c>
    </row>
    <row r="1458" spans="2:65" s="223" customFormat="1" ht="22.5" customHeight="1">
      <c r="B1458" s="224"/>
      <c r="C1458" s="305" t="s">
        <v>1638</v>
      </c>
      <c r="D1458" s="305" t="s">
        <v>141</v>
      </c>
      <c r="E1458" s="306" t="s">
        <v>1639</v>
      </c>
      <c r="F1458" s="307" t="s">
        <v>1640</v>
      </c>
      <c r="G1458" s="308" t="s">
        <v>281</v>
      </c>
      <c r="H1458" s="309">
        <v>6</v>
      </c>
      <c r="I1458" s="367">
        <v>0</v>
      </c>
      <c r="J1458" s="310">
        <f t="shared" si="90"/>
        <v>0</v>
      </c>
      <c r="K1458" s="307" t="s">
        <v>145</v>
      </c>
      <c r="L1458" s="224"/>
      <c r="M1458" s="311" t="s">
        <v>5</v>
      </c>
      <c r="N1458" s="312" t="s">
        <v>42</v>
      </c>
      <c r="O1458" s="225"/>
      <c r="P1458" s="313">
        <f t="shared" si="91"/>
        <v>0</v>
      </c>
      <c r="Q1458" s="313">
        <v>0</v>
      </c>
      <c r="R1458" s="313">
        <f t="shared" si="92"/>
        <v>0</v>
      </c>
      <c r="S1458" s="313">
        <v>0</v>
      </c>
      <c r="T1458" s="314">
        <f t="shared" si="93"/>
        <v>0</v>
      </c>
      <c r="AR1458" s="213" t="s">
        <v>372</v>
      </c>
      <c r="AT1458" s="213" t="s">
        <v>141</v>
      </c>
      <c r="AU1458" s="213" t="s">
        <v>81</v>
      </c>
      <c r="AY1458" s="213" t="s">
        <v>138</v>
      </c>
      <c r="BE1458" s="315">
        <f t="shared" si="94"/>
        <v>0</v>
      </c>
      <c r="BF1458" s="315">
        <f t="shared" si="95"/>
        <v>0</v>
      </c>
      <c r="BG1458" s="315">
        <f t="shared" si="96"/>
        <v>0</v>
      </c>
      <c r="BH1458" s="315">
        <f t="shared" si="97"/>
        <v>0</v>
      </c>
      <c r="BI1458" s="315">
        <f t="shared" si="98"/>
        <v>0</v>
      </c>
      <c r="BJ1458" s="213" t="s">
        <v>79</v>
      </c>
      <c r="BK1458" s="315">
        <f t="shared" si="99"/>
        <v>0</v>
      </c>
      <c r="BL1458" s="213" t="s">
        <v>372</v>
      </c>
      <c r="BM1458" s="213" t="s">
        <v>1641</v>
      </c>
    </row>
    <row r="1459" spans="2:65" s="223" customFormat="1" ht="31.5" customHeight="1">
      <c r="B1459" s="224"/>
      <c r="C1459" s="354" t="s">
        <v>1642</v>
      </c>
      <c r="D1459" s="354" t="s">
        <v>373</v>
      </c>
      <c r="E1459" s="355" t="s">
        <v>1643</v>
      </c>
      <c r="F1459" s="356" t="s">
        <v>1644</v>
      </c>
      <c r="G1459" s="357" t="s">
        <v>281</v>
      </c>
      <c r="H1459" s="358">
        <v>1</v>
      </c>
      <c r="I1459" s="368">
        <v>0</v>
      </c>
      <c r="J1459" s="359">
        <f t="shared" si="90"/>
        <v>0</v>
      </c>
      <c r="K1459" s="356" t="s">
        <v>5</v>
      </c>
      <c r="L1459" s="360"/>
      <c r="M1459" s="361" t="s">
        <v>5</v>
      </c>
      <c r="N1459" s="362" t="s">
        <v>42</v>
      </c>
      <c r="O1459" s="225"/>
      <c r="P1459" s="313">
        <f t="shared" si="91"/>
        <v>0</v>
      </c>
      <c r="Q1459" s="313">
        <v>0.00494</v>
      </c>
      <c r="R1459" s="313">
        <f t="shared" si="92"/>
        <v>0.00494</v>
      </c>
      <c r="S1459" s="313">
        <v>0</v>
      </c>
      <c r="T1459" s="314">
        <f t="shared" si="93"/>
        <v>0</v>
      </c>
      <c r="AR1459" s="213" t="s">
        <v>473</v>
      </c>
      <c r="AT1459" s="213" t="s">
        <v>373</v>
      </c>
      <c r="AU1459" s="213" t="s">
        <v>81</v>
      </c>
      <c r="AY1459" s="213" t="s">
        <v>138</v>
      </c>
      <c r="BE1459" s="315">
        <f t="shared" si="94"/>
        <v>0</v>
      </c>
      <c r="BF1459" s="315">
        <f t="shared" si="95"/>
        <v>0</v>
      </c>
      <c r="BG1459" s="315">
        <f t="shared" si="96"/>
        <v>0</v>
      </c>
      <c r="BH1459" s="315">
        <f t="shared" si="97"/>
        <v>0</v>
      </c>
      <c r="BI1459" s="315">
        <f t="shared" si="98"/>
        <v>0</v>
      </c>
      <c r="BJ1459" s="213" t="s">
        <v>79</v>
      </c>
      <c r="BK1459" s="315">
        <f t="shared" si="99"/>
        <v>0</v>
      </c>
      <c r="BL1459" s="213" t="s">
        <v>372</v>
      </c>
      <c r="BM1459" s="213" t="s">
        <v>1645</v>
      </c>
    </row>
    <row r="1460" spans="2:65" s="223" customFormat="1" ht="31.5" customHeight="1">
      <c r="B1460" s="224"/>
      <c r="C1460" s="354" t="s">
        <v>1646</v>
      </c>
      <c r="D1460" s="354" t="s">
        <v>373</v>
      </c>
      <c r="E1460" s="355" t="s">
        <v>1647</v>
      </c>
      <c r="F1460" s="356" t="s">
        <v>1648</v>
      </c>
      <c r="G1460" s="357" t="s">
        <v>281</v>
      </c>
      <c r="H1460" s="358">
        <v>1</v>
      </c>
      <c r="I1460" s="368">
        <v>0</v>
      </c>
      <c r="J1460" s="359">
        <f t="shared" si="90"/>
        <v>0</v>
      </c>
      <c r="K1460" s="356" t="s">
        <v>5</v>
      </c>
      <c r="L1460" s="360"/>
      <c r="M1460" s="361" t="s">
        <v>5</v>
      </c>
      <c r="N1460" s="362" t="s">
        <v>42</v>
      </c>
      <c r="O1460" s="225"/>
      <c r="P1460" s="313">
        <f t="shared" si="91"/>
        <v>0</v>
      </c>
      <c r="Q1460" s="313">
        <v>0.00629</v>
      </c>
      <c r="R1460" s="313">
        <f t="shared" si="92"/>
        <v>0.00629</v>
      </c>
      <c r="S1460" s="313">
        <v>0</v>
      </c>
      <c r="T1460" s="314">
        <f t="shared" si="93"/>
        <v>0</v>
      </c>
      <c r="AR1460" s="213" t="s">
        <v>473</v>
      </c>
      <c r="AT1460" s="213" t="s">
        <v>373</v>
      </c>
      <c r="AU1460" s="213" t="s">
        <v>81</v>
      </c>
      <c r="AY1460" s="213" t="s">
        <v>138</v>
      </c>
      <c r="BE1460" s="315">
        <f t="shared" si="94"/>
        <v>0</v>
      </c>
      <c r="BF1460" s="315">
        <f t="shared" si="95"/>
        <v>0</v>
      </c>
      <c r="BG1460" s="315">
        <f t="shared" si="96"/>
        <v>0</v>
      </c>
      <c r="BH1460" s="315">
        <f t="shared" si="97"/>
        <v>0</v>
      </c>
      <c r="BI1460" s="315">
        <f t="shared" si="98"/>
        <v>0</v>
      </c>
      <c r="BJ1460" s="213" t="s">
        <v>79</v>
      </c>
      <c r="BK1460" s="315">
        <f t="shared" si="99"/>
        <v>0</v>
      </c>
      <c r="BL1460" s="213" t="s">
        <v>372</v>
      </c>
      <c r="BM1460" s="213" t="s">
        <v>1649</v>
      </c>
    </row>
    <row r="1461" spans="2:65" s="223" customFormat="1" ht="31.5" customHeight="1">
      <c r="B1461" s="224"/>
      <c r="C1461" s="354" t="s">
        <v>1650</v>
      </c>
      <c r="D1461" s="354" t="s">
        <v>373</v>
      </c>
      <c r="E1461" s="355" t="s">
        <v>1651</v>
      </c>
      <c r="F1461" s="356" t="s">
        <v>1652</v>
      </c>
      <c r="G1461" s="357" t="s">
        <v>281</v>
      </c>
      <c r="H1461" s="358">
        <v>1</v>
      </c>
      <c r="I1461" s="368">
        <v>0</v>
      </c>
      <c r="J1461" s="359">
        <f t="shared" si="90"/>
        <v>0</v>
      </c>
      <c r="K1461" s="356" t="s">
        <v>5</v>
      </c>
      <c r="L1461" s="360"/>
      <c r="M1461" s="361" t="s">
        <v>5</v>
      </c>
      <c r="N1461" s="362" t="s">
        <v>42</v>
      </c>
      <c r="O1461" s="225"/>
      <c r="P1461" s="313">
        <f t="shared" si="91"/>
        <v>0</v>
      </c>
      <c r="Q1461" s="313">
        <v>0.00768</v>
      </c>
      <c r="R1461" s="313">
        <f t="shared" si="92"/>
        <v>0.00768</v>
      </c>
      <c r="S1461" s="313">
        <v>0</v>
      </c>
      <c r="T1461" s="314">
        <f t="shared" si="93"/>
        <v>0</v>
      </c>
      <c r="AR1461" s="213" t="s">
        <v>473</v>
      </c>
      <c r="AT1461" s="213" t="s">
        <v>373</v>
      </c>
      <c r="AU1461" s="213" t="s">
        <v>81</v>
      </c>
      <c r="AY1461" s="213" t="s">
        <v>138</v>
      </c>
      <c r="BE1461" s="315">
        <f t="shared" si="94"/>
        <v>0</v>
      </c>
      <c r="BF1461" s="315">
        <f t="shared" si="95"/>
        <v>0</v>
      </c>
      <c r="BG1461" s="315">
        <f t="shared" si="96"/>
        <v>0</v>
      </c>
      <c r="BH1461" s="315">
        <f t="shared" si="97"/>
        <v>0</v>
      </c>
      <c r="BI1461" s="315">
        <f t="shared" si="98"/>
        <v>0</v>
      </c>
      <c r="BJ1461" s="213" t="s">
        <v>79</v>
      </c>
      <c r="BK1461" s="315">
        <f t="shared" si="99"/>
        <v>0</v>
      </c>
      <c r="BL1461" s="213" t="s">
        <v>372</v>
      </c>
      <c r="BM1461" s="213" t="s">
        <v>1653</v>
      </c>
    </row>
    <row r="1462" spans="2:65" s="223" customFormat="1" ht="31.5" customHeight="1">
      <c r="B1462" s="224"/>
      <c r="C1462" s="354" t="s">
        <v>1654</v>
      </c>
      <c r="D1462" s="354" t="s">
        <v>373</v>
      </c>
      <c r="E1462" s="355" t="s">
        <v>1655</v>
      </c>
      <c r="F1462" s="356" t="s">
        <v>1656</v>
      </c>
      <c r="G1462" s="357" t="s">
        <v>281</v>
      </c>
      <c r="H1462" s="358">
        <v>1</v>
      </c>
      <c r="I1462" s="368">
        <v>0</v>
      </c>
      <c r="J1462" s="359">
        <f t="shared" si="90"/>
        <v>0</v>
      </c>
      <c r="K1462" s="356" t="s">
        <v>5</v>
      </c>
      <c r="L1462" s="360"/>
      <c r="M1462" s="361" t="s">
        <v>5</v>
      </c>
      <c r="N1462" s="362" t="s">
        <v>42</v>
      </c>
      <c r="O1462" s="225"/>
      <c r="P1462" s="313">
        <f t="shared" si="91"/>
        <v>0</v>
      </c>
      <c r="Q1462" s="313">
        <v>0.00905</v>
      </c>
      <c r="R1462" s="313">
        <f t="shared" si="92"/>
        <v>0.00905</v>
      </c>
      <c r="S1462" s="313">
        <v>0</v>
      </c>
      <c r="T1462" s="314">
        <f t="shared" si="93"/>
        <v>0</v>
      </c>
      <c r="AR1462" s="213" t="s">
        <v>473</v>
      </c>
      <c r="AT1462" s="213" t="s">
        <v>373</v>
      </c>
      <c r="AU1462" s="213" t="s">
        <v>81</v>
      </c>
      <c r="AY1462" s="213" t="s">
        <v>138</v>
      </c>
      <c r="BE1462" s="315">
        <f t="shared" si="94"/>
        <v>0</v>
      </c>
      <c r="BF1462" s="315">
        <f t="shared" si="95"/>
        <v>0</v>
      </c>
      <c r="BG1462" s="315">
        <f t="shared" si="96"/>
        <v>0</v>
      </c>
      <c r="BH1462" s="315">
        <f t="shared" si="97"/>
        <v>0</v>
      </c>
      <c r="BI1462" s="315">
        <f t="shared" si="98"/>
        <v>0</v>
      </c>
      <c r="BJ1462" s="213" t="s">
        <v>79</v>
      </c>
      <c r="BK1462" s="315">
        <f t="shared" si="99"/>
        <v>0</v>
      </c>
      <c r="BL1462" s="213" t="s">
        <v>372</v>
      </c>
      <c r="BM1462" s="213" t="s">
        <v>1657</v>
      </c>
    </row>
    <row r="1463" spans="2:65" s="223" customFormat="1" ht="31.5" customHeight="1">
      <c r="B1463" s="224"/>
      <c r="C1463" s="354" t="s">
        <v>1658</v>
      </c>
      <c r="D1463" s="354" t="s">
        <v>373</v>
      </c>
      <c r="E1463" s="355" t="s">
        <v>1659</v>
      </c>
      <c r="F1463" s="356" t="s">
        <v>1660</v>
      </c>
      <c r="G1463" s="357" t="s">
        <v>281</v>
      </c>
      <c r="H1463" s="358">
        <v>1</v>
      </c>
      <c r="I1463" s="368">
        <v>0</v>
      </c>
      <c r="J1463" s="359">
        <f t="shared" si="90"/>
        <v>0</v>
      </c>
      <c r="K1463" s="356" t="s">
        <v>5</v>
      </c>
      <c r="L1463" s="360"/>
      <c r="M1463" s="361" t="s">
        <v>5</v>
      </c>
      <c r="N1463" s="362" t="s">
        <v>42</v>
      </c>
      <c r="O1463" s="225"/>
      <c r="P1463" s="313">
        <f t="shared" si="91"/>
        <v>0</v>
      </c>
      <c r="Q1463" s="313">
        <v>0.01042</v>
      </c>
      <c r="R1463" s="313">
        <f t="shared" si="92"/>
        <v>0.01042</v>
      </c>
      <c r="S1463" s="313">
        <v>0</v>
      </c>
      <c r="T1463" s="314">
        <f t="shared" si="93"/>
        <v>0</v>
      </c>
      <c r="AR1463" s="213" t="s">
        <v>473</v>
      </c>
      <c r="AT1463" s="213" t="s">
        <v>373</v>
      </c>
      <c r="AU1463" s="213" t="s">
        <v>81</v>
      </c>
      <c r="AY1463" s="213" t="s">
        <v>138</v>
      </c>
      <c r="BE1463" s="315">
        <f t="shared" si="94"/>
        <v>0</v>
      </c>
      <c r="BF1463" s="315">
        <f t="shared" si="95"/>
        <v>0</v>
      </c>
      <c r="BG1463" s="315">
        <f t="shared" si="96"/>
        <v>0</v>
      </c>
      <c r="BH1463" s="315">
        <f t="shared" si="97"/>
        <v>0</v>
      </c>
      <c r="BI1463" s="315">
        <f t="shared" si="98"/>
        <v>0</v>
      </c>
      <c r="BJ1463" s="213" t="s">
        <v>79</v>
      </c>
      <c r="BK1463" s="315">
        <f t="shared" si="99"/>
        <v>0</v>
      </c>
      <c r="BL1463" s="213" t="s">
        <v>372</v>
      </c>
      <c r="BM1463" s="213" t="s">
        <v>1661</v>
      </c>
    </row>
    <row r="1464" spans="2:65" s="223" customFormat="1" ht="31.5" customHeight="1">
      <c r="B1464" s="224"/>
      <c r="C1464" s="354" t="s">
        <v>1662</v>
      </c>
      <c r="D1464" s="354" t="s">
        <v>373</v>
      </c>
      <c r="E1464" s="355" t="s">
        <v>1663</v>
      </c>
      <c r="F1464" s="356" t="s">
        <v>1664</v>
      </c>
      <c r="G1464" s="357" t="s">
        <v>281</v>
      </c>
      <c r="H1464" s="358">
        <v>1</v>
      </c>
      <c r="I1464" s="368">
        <v>0</v>
      </c>
      <c r="J1464" s="359">
        <f t="shared" si="90"/>
        <v>0</v>
      </c>
      <c r="K1464" s="356" t="s">
        <v>5</v>
      </c>
      <c r="L1464" s="360"/>
      <c r="M1464" s="361" t="s">
        <v>5</v>
      </c>
      <c r="N1464" s="362" t="s">
        <v>42</v>
      </c>
      <c r="O1464" s="225"/>
      <c r="P1464" s="313">
        <f t="shared" si="91"/>
        <v>0</v>
      </c>
      <c r="Q1464" s="313">
        <v>0.1444</v>
      </c>
      <c r="R1464" s="313">
        <f t="shared" si="92"/>
        <v>0.1444</v>
      </c>
      <c r="S1464" s="313">
        <v>0</v>
      </c>
      <c r="T1464" s="314">
        <f t="shared" si="93"/>
        <v>0</v>
      </c>
      <c r="AR1464" s="213" t="s">
        <v>473</v>
      </c>
      <c r="AT1464" s="213" t="s">
        <v>373</v>
      </c>
      <c r="AU1464" s="213" t="s">
        <v>81</v>
      </c>
      <c r="AY1464" s="213" t="s">
        <v>138</v>
      </c>
      <c r="BE1464" s="315">
        <f t="shared" si="94"/>
        <v>0</v>
      </c>
      <c r="BF1464" s="315">
        <f t="shared" si="95"/>
        <v>0</v>
      </c>
      <c r="BG1464" s="315">
        <f t="shared" si="96"/>
        <v>0</v>
      </c>
      <c r="BH1464" s="315">
        <f t="shared" si="97"/>
        <v>0</v>
      </c>
      <c r="BI1464" s="315">
        <f t="shared" si="98"/>
        <v>0</v>
      </c>
      <c r="BJ1464" s="213" t="s">
        <v>79</v>
      </c>
      <c r="BK1464" s="315">
        <f t="shared" si="99"/>
        <v>0</v>
      </c>
      <c r="BL1464" s="213" t="s">
        <v>372</v>
      </c>
      <c r="BM1464" s="213" t="s">
        <v>1665</v>
      </c>
    </row>
    <row r="1465" spans="2:65" s="223" customFormat="1" ht="22.5" customHeight="1">
      <c r="B1465" s="224"/>
      <c r="C1465" s="305" t="s">
        <v>1666</v>
      </c>
      <c r="D1465" s="305" t="s">
        <v>141</v>
      </c>
      <c r="E1465" s="306" t="s">
        <v>1667</v>
      </c>
      <c r="F1465" s="307" t="s">
        <v>1668</v>
      </c>
      <c r="G1465" s="308" t="s">
        <v>281</v>
      </c>
      <c r="H1465" s="309">
        <v>4</v>
      </c>
      <c r="I1465" s="367">
        <v>0</v>
      </c>
      <c r="J1465" s="310">
        <f t="shared" si="90"/>
        <v>0</v>
      </c>
      <c r="K1465" s="307" t="s">
        <v>145</v>
      </c>
      <c r="L1465" s="224"/>
      <c r="M1465" s="311" t="s">
        <v>5</v>
      </c>
      <c r="N1465" s="312" t="s">
        <v>42</v>
      </c>
      <c r="O1465" s="225"/>
      <c r="P1465" s="313">
        <f t="shared" si="91"/>
        <v>0</v>
      </c>
      <c r="Q1465" s="313">
        <v>0</v>
      </c>
      <c r="R1465" s="313">
        <f t="shared" si="92"/>
        <v>0</v>
      </c>
      <c r="S1465" s="313">
        <v>0.1104</v>
      </c>
      <c r="T1465" s="314">
        <f t="shared" si="93"/>
        <v>0.4416</v>
      </c>
      <c r="AR1465" s="213" t="s">
        <v>372</v>
      </c>
      <c r="AT1465" s="213" t="s">
        <v>141</v>
      </c>
      <c r="AU1465" s="213" t="s">
        <v>81</v>
      </c>
      <c r="AY1465" s="213" t="s">
        <v>138</v>
      </c>
      <c r="BE1465" s="315">
        <f t="shared" si="94"/>
        <v>0</v>
      </c>
      <c r="BF1465" s="315">
        <f t="shared" si="95"/>
        <v>0</v>
      </c>
      <c r="BG1465" s="315">
        <f t="shared" si="96"/>
        <v>0</v>
      </c>
      <c r="BH1465" s="315">
        <f t="shared" si="97"/>
        <v>0</v>
      </c>
      <c r="BI1465" s="315">
        <f t="shared" si="98"/>
        <v>0</v>
      </c>
      <c r="BJ1465" s="213" t="s">
        <v>79</v>
      </c>
      <c r="BK1465" s="315">
        <f t="shared" si="99"/>
        <v>0</v>
      </c>
      <c r="BL1465" s="213" t="s">
        <v>372</v>
      </c>
      <c r="BM1465" s="213" t="s">
        <v>1669</v>
      </c>
    </row>
    <row r="1466" spans="2:51" s="339" customFormat="1" ht="13.5">
      <c r="B1466" s="338"/>
      <c r="D1466" s="318" t="s">
        <v>148</v>
      </c>
      <c r="E1466" s="340" t="s">
        <v>5</v>
      </c>
      <c r="F1466" s="341" t="s">
        <v>177</v>
      </c>
      <c r="H1466" s="342" t="s">
        <v>5</v>
      </c>
      <c r="L1466" s="338"/>
      <c r="M1466" s="343"/>
      <c r="N1466" s="344"/>
      <c r="O1466" s="344"/>
      <c r="P1466" s="344"/>
      <c r="Q1466" s="344"/>
      <c r="R1466" s="344"/>
      <c r="S1466" s="344"/>
      <c r="T1466" s="345"/>
      <c r="AT1466" s="342" t="s">
        <v>148</v>
      </c>
      <c r="AU1466" s="342" t="s">
        <v>81</v>
      </c>
      <c r="AV1466" s="339" t="s">
        <v>79</v>
      </c>
      <c r="AW1466" s="339" t="s">
        <v>34</v>
      </c>
      <c r="AX1466" s="339" t="s">
        <v>71</v>
      </c>
      <c r="AY1466" s="342" t="s">
        <v>138</v>
      </c>
    </row>
    <row r="1467" spans="2:51" s="317" customFormat="1" ht="13.5">
      <c r="B1467" s="316"/>
      <c r="D1467" s="318" t="s">
        <v>148</v>
      </c>
      <c r="E1467" s="319" t="s">
        <v>5</v>
      </c>
      <c r="F1467" s="320" t="s">
        <v>79</v>
      </c>
      <c r="H1467" s="321">
        <v>1</v>
      </c>
      <c r="L1467" s="316"/>
      <c r="M1467" s="322"/>
      <c r="N1467" s="323"/>
      <c r="O1467" s="323"/>
      <c r="P1467" s="323"/>
      <c r="Q1467" s="323"/>
      <c r="R1467" s="323"/>
      <c r="S1467" s="323"/>
      <c r="T1467" s="324"/>
      <c r="AT1467" s="319" t="s">
        <v>148</v>
      </c>
      <c r="AU1467" s="319" t="s">
        <v>81</v>
      </c>
      <c r="AV1467" s="317" t="s">
        <v>81</v>
      </c>
      <c r="AW1467" s="317" t="s">
        <v>34</v>
      </c>
      <c r="AX1467" s="317" t="s">
        <v>71</v>
      </c>
      <c r="AY1467" s="319" t="s">
        <v>138</v>
      </c>
    </row>
    <row r="1468" spans="2:51" s="339" customFormat="1" ht="13.5">
      <c r="B1468" s="338"/>
      <c r="D1468" s="318" t="s">
        <v>148</v>
      </c>
      <c r="E1468" s="340" t="s">
        <v>5</v>
      </c>
      <c r="F1468" s="341" t="s">
        <v>183</v>
      </c>
      <c r="H1468" s="342" t="s">
        <v>5</v>
      </c>
      <c r="L1468" s="338"/>
      <c r="M1468" s="343"/>
      <c r="N1468" s="344"/>
      <c r="O1468" s="344"/>
      <c r="P1468" s="344"/>
      <c r="Q1468" s="344"/>
      <c r="R1468" s="344"/>
      <c r="S1468" s="344"/>
      <c r="T1468" s="345"/>
      <c r="AT1468" s="342" t="s">
        <v>148</v>
      </c>
      <c r="AU1468" s="342" t="s">
        <v>81</v>
      </c>
      <c r="AV1468" s="339" t="s">
        <v>79</v>
      </c>
      <c r="AW1468" s="339" t="s">
        <v>34</v>
      </c>
      <c r="AX1468" s="339" t="s">
        <v>71</v>
      </c>
      <c r="AY1468" s="342" t="s">
        <v>138</v>
      </c>
    </row>
    <row r="1469" spans="2:51" s="317" customFormat="1" ht="13.5">
      <c r="B1469" s="316"/>
      <c r="D1469" s="318" t="s">
        <v>148</v>
      </c>
      <c r="E1469" s="319" t="s">
        <v>5</v>
      </c>
      <c r="F1469" s="320" t="s">
        <v>139</v>
      </c>
      <c r="H1469" s="321">
        <v>3</v>
      </c>
      <c r="L1469" s="316"/>
      <c r="M1469" s="322"/>
      <c r="N1469" s="323"/>
      <c r="O1469" s="323"/>
      <c r="P1469" s="323"/>
      <c r="Q1469" s="323"/>
      <c r="R1469" s="323"/>
      <c r="S1469" s="323"/>
      <c r="T1469" s="324"/>
      <c r="AT1469" s="319" t="s">
        <v>148</v>
      </c>
      <c r="AU1469" s="319" t="s">
        <v>81</v>
      </c>
      <c r="AV1469" s="317" t="s">
        <v>81</v>
      </c>
      <c r="AW1469" s="317" t="s">
        <v>34</v>
      </c>
      <c r="AX1469" s="317" t="s">
        <v>71</v>
      </c>
      <c r="AY1469" s="319" t="s">
        <v>138</v>
      </c>
    </row>
    <row r="1470" spans="2:51" s="326" customFormat="1" ht="13.5">
      <c r="B1470" s="325"/>
      <c r="D1470" s="327" t="s">
        <v>148</v>
      </c>
      <c r="E1470" s="328" t="s">
        <v>5</v>
      </c>
      <c r="F1470" s="329" t="s">
        <v>151</v>
      </c>
      <c r="H1470" s="330">
        <v>4</v>
      </c>
      <c r="L1470" s="325"/>
      <c r="M1470" s="331"/>
      <c r="N1470" s="332"/>
      <c r="O1470" s="332"/>
      <c r="P1470" s="332"/>
      <c r="Q1470" s="332"/>
      <c r="R1470" s="332"/>
      <c r="S1470" s="332"/>
      <c r="T1470" s="333"/>
      <c r="AT1470" s="334" t="s">
        <v>148</v>
      </c>
      <c r="AU1470" s="334" t="s">
        <v>81</v>
      </c>
      <c r="AV1470" s="326" t="s">
        <v>146</v>
      </c>
      <c r="AW1470" s="326" t="s">
        <v>34</v>
      </c>
      <c r="AX1470" s="326" t="s">
        <v>79</v>
      </c>
      <c r="AY1470" s="334" t="s">
        <v>138</v>
      </c>
    </row>
    <row r="1471" spans="2:65" s="223" customFormat="1" ht="31.5" customHeight="1">
      <c r="B1471" s="224"/>
      <c r="C1471" s="305" t="s">
        <v>1670</v>
      </c>
      <c r="D1471" s="305" t="s">
        <v>141</v>
      </c>
      <c r="E1471" s="306" t="s">
        <v>1671</v>
      </c>
      <c r="F1471" s="307" t="s">
        <v>1672</v>
      </c>
      <c r="G1471" s="308" t="s">
        <v>552</v>
      </c>
      <c r="H1471" s="309">
        <v>0.679</v>
      </c>
      <c r="I1471" s="367">
        <v>0</v>
      </c>
      <c r="J1471" s="310">
        <f>ROUND(I1471*H1471,2)</f>
        <v>0</v>
      </c>
      <c r="K1471" s="307" t="s">
        <v>145</v>
      </c>
      <c r="L1471" s="224"/>
      <c r="M1471" s="311" t="s">
        <v>5</v>
      </c>
      <c r="N1471" s="312" t="s">
        <v>42</v>
      </c>
      <c r="O1471" s="225"/>
      <c r="P1471" s="313">
        <f>O1471*H1471</f>
        <v>0</v>
      </c>
      <c r="Q1471" s="313">
        <v>0</v>
      </c>
      <c r="R1471" s="313">
        <f>Q1471*H1471</f>
        <v>0</v>
      </c>
      <c r="S1471" s="313">
        <v>0</v>
      </c>
      <c r="T1471" s="314">
        <f>S1471*H1471</f>
        <v>0</v>
      </c>
      <c r="AR1471" s="213" t="s">
        <v>372</v>
      </c>
      <c r="AT1471" s="213" t="s">
        <v>141</v>
      </c>
      <c r="AU1471" s="213" t="s">
        <v>81</v>
      </c>
      <c r="AY1471" s="213" t="s">
        <v>138</v>
      </c>
      <c r="BE1471" s="315">
        <f>IF(N1471="základní",J1471,0)</f>
        <v>0</v>
      </c>
      <c r="BF1471" s="315">
        <f>IF(N1471="snížená",J1471,0)</f>
        <v>0</v>
      </c>
      <c r="BG1471" s="315">
        <f>IF(N1471="zákl. přenesená",J1471,0)</f>
        <v>0</v>
      </c>
      <c r="BH1471" s="315">
        <f>IF(N1471="sníž. přenesená",J1471,0)</f>
        <v>0</v>
      </c>
      <c r="BI1471" s="315">
        <f>IF(N1471="nulová",J1471,0)</f>
        <v>0</v>
      </c>
      <c r="BJ1471" s="213" t="s">
        <v>79</v>
      </c>
      <c r="BK1471" s="315">
        <f>ROUND(I1471*H1471,2)</f>
        <v>0</v>
      </c>
      <c r="BL1471" s="213" t="s">
        <v>372</v>
      </c>
      <c r="BM1471" s="213" t="s">
        <v>1673</v>
      </c>
    </row>
    <row r="1472" spans="2:63" s="292" customFormat="1" ht="29.85" customHeight="1">
      <c r="B1472" s="291"/>
      <c r="D1472" s="302" t="s">
        <v>70</v>
      </c>
      <c r="E1472" s="303" t="s">
        <v>1674</v>
      </c>
      <c r="F1472" s="303" t="s">
        <v>1675</v>
      </c>
      <c r="J1472" s="304">
        <f>BK1472</f>
        <v>0</v>
      </c>
      <c r="L1472" s="291"/>
      <c r="M1472" s="296"/>
      <c r="N1472" s="297"/>
      <c r="O1472" s="297"/>
      <c r="P1472" s="298">
        <f>SUM(P1473:P1664)</f>
        <v>0</v>
      </c>
      <c r="Q1472" s="297"/>
      <c r="R1472" s="298">
        <f>SUM(R1473:R1664)</f>
        <v>9.754604583098</v>
      </c>
      <c r="S1472" s="297"/>
      <c r="T1472" s="299">
        <f>SUM(T1473:T1664)</f>
        <v>8.10355</v>
      </c>
      <c r="AR1472" s="293" t="s">
        <v>81</v>
      </c>
      <c r="AT1472" s="300" t="s">
        <v>70</v>
      </c>
      <c r="AU1472" s="300" t="s">
        <v>79</v>
      </c>
      <c r="AY1472" s="293" t="s">
        <v>138</v>
      </c>
      <c r="BK1472" s="301">
        <f>SUM(BK1473:BK1664)</f>
        <v>0</v>
      </c>
    </row>
    <row r="1473" spans="2:65" s="223" customFormat="1" ht="22.5" customHeight="1">
      <c r="B1473" s="224"/>
      <c r="C1473" s="305" t="s">
        <v>1676</v>
      </c>
      <c r="D1473" s="305" t="s">
        <v>141</v>
      </c>
      <c r="E1473" s="306" t="s">
        <v>1677</v>
      </c>
      <c r="F1473" s="307" t="s">
        <v>1678</v>
      </c>
      <c r="G1473" s="308" t="s">
        <v>144</v>
      </c>
      <c r="H1473" s="309">
        <v>90.678</v>
      </c>
      <c r="I1473" s="367">
        <v>0</v>
      </c>
      <c r="J1473" s="310">
        <f>ROUND(I1473*H1473,2)</f>
        <v>0</v>
      </c>
      <c r="K1473" s="307" t="s">
        <v>145</v>
      </c>
      <c r="L1473" s="224"/>
      <c r="M1473" s="311" t="s">
        <v>5</v>
      </c>
      <c r="N1473" s="312" t="s">
        <v>42</v>
      </c>
      <c r="O1473" s="225"/>
      <c r="P1473" s="313">
        <f>O1473*H1473</f>
        <v>0</v>
      </c>
      <c r="Q1473" s="313">
        <v>0</v>
      </c>
      <c r="R1473" s="313">
        <f>Q1473*H1473</f>
        <v>0</v>
      </c>
      <c r="S1473" s="313">
        <v>0.0033</v>
      </c>
      <c r="T1473" s="314">
        <f>S1473*H1473</f>
        <v>0.2992374</v>
      </c>
      <c r="AR1473" s="213" t="s">
        <v>372</v>
      </c>
      <c r="AT1473" s="213" t="s">
        <v>141</v>
      </c>
      <c r="AU1473" s="213" t="s">
        <v>81</v>
      </c>
      <c r="AY1473" s="213" t="s">
        <v>138</v>
      </c>
      <c r="BE1473" s="315">
        <f>IF(N1473="základní",J1473,0)</f>
        <v>0</v>
      </c>
      <c r="BF1473" s="315">
        <f>IF(N1473="snížená",J1473,0)</f>
        <v>0</v>
      </c>
      <c r="BG1473" s="315">
        <f>IF(N1473="zákl. přenesená",J1473,0)</f>
        <v>0</v>
      </c>
      <c r="BH1473" s="315">
        <f>IF(N1473="sníž. přenesená",J1473,0)</f>
        <v>0</v>
      </c>
      <c r="BI1473" s="315">
        <f>IF(N1473="nulová",J1473,0)</f>
        <v>0</v>
      </c>
      <c r="BJ1473" s="213" t="s">
        <v>79</v>
      </c>
      <c r="BK1473" s="315">
        <f>ROUND(I1473*H1473,2)</f>
        <v>0</v>
      </c>
      <c r="BL1473" s="213" t="s">
        <v>372</v>
      </c>
      <c r="BM1473" s="213" t="s">
        <v>1679</v>
      </c>
    </row>
    <row r="1474" spans="2:51" s="339" customFormat="1" ht="13.5">
      <c r="B1474" s="338"/>
      <c r="D1474" s="318" t="s">
        <v>148</v>
      </c>
      <c r="E1474" s="340" t="s">
        <v>5</v>
      </c>
      <c r="F1474" s="341" t="s">
        <v>177</v>
      </c>
      <c r="H1474" s="342" t="s">
        <v>5</v>
      </c>
      <c r="L1474" s="338"/>
      <c r="M1474" s="343"/>
      <c r="N1474" s="344"/>
      <c r="O1474" s="344"/>
      <c r="P1474" s="344"/>
      <c r="Q1474" s="344"/>
      <c r="R1474" s="344"/>
      <c r="S1474" s="344"/>
      <c r="T1474" s="345"/>
      <c r="AT1474" s="342" t="s">
        <v>148</v>
      </c>
      <c r="AU1474" s="342" t="s">
        <v>81</v>
      </c>
      <c r="AV1474" s="339" t="s">
        <v>79</v>
      </c>
      <c r="AW1474" s="339" t="s">
        <v>34</v>
      </c>
      <c r="AX1474" s="339" t="s">
        <v>71</v>
      </c>
      <c r="AY1474" s="342" t="s">
        <v>138</v>
      </c>
    </row>
    <row r="1475" spans="2:51" s="317" customFormat="1" ht="13.5">
      <c r="B1475" s="316"/>
      <c r="D1475" s="318" t="s">
        <v>148</v>
      </c>
      <c r="E1475" s="319" t="s">
        <v>5</v>
      </c>
      <c r="F1475" s="320" t="s">
        <v>1680</v>
      </c>
      <c r="H1475" s="321">
        <v>20.493</v>
      </c>
      <c r="L1475" s="316"/>
      <c r="M1475" s="322"/>
      <c r="N1475" s="323"/>
      <c r="O1475" s="323"/>
      <c r="P1475" s="323"/>
      <c r="Q1475" s="323"/>
      <c r="R1475" s="323"/>
      <c r="S1475" s="323"/>
      <c r="T1475" s="324"/>
      <c r="AT1475" s="319" t="s">
        <v>148</v>
      </c>
      <c r="AU1475" s="319" t="s">
        <v>81</v>
      </c>
      <c r="AV1475" s="317" t="s">
        <v>81</v>
      </c>
      <c r="AW1475" s="317" t="s">
        <v>34</v>
      </c>
      <c r="AX1475" s="317" t="s">
        <v>71</v>
      </c>
      <c r="AY1475" s="319" t="s">
        <v>138</v>
      </c>
    </row>
    <row r="1476" spans="2:51" s="317" customFormat="1" ht="13.5">
      <c r="B1476" s="316"/>
      <c r="D1476" s="318" t="s">
        <v>148</v>
      </c>
      <c r="E1476" s="319" t="s">
        <v>5</v>
      </c>
      <c r="F1476" s="320" t="s">
        <v>1681</v>
      </c>
      <c r="H1476" s="321">
        <v>-1.32</v>
      </c>
      <c r="L1476" s="316"/>
      <c r="M1476" s="322"/>
      <c r="N1476" s="323"/>
      <c r="O1476" s="323"/>
      <c r="P1476" s="323"/>
      <c r="Q1476" s="323"/>
      <c r="R1476" s="323"/>
      <c r="S1476" s="323"/>
      <c r="T1476" s="324"/>
      <c r="AT1476" s="319" t="s">
        <v>148</v>
      </c>
      <c r="AU1476" s="319" t="s">
        <v>81</v>
      </c>
      <c r="AV1476" s="317" t="s">
        <v>81</v>
      </c>
      <c r="AW1476" s="317" t="s">
        <v>34</v>
      </c>
      <c r="AX1476" s="317" t="s">
        <v>71</v>
      </c>
      <c r="AY1476" s="319" t="s">
        <v>138</v>
      </c>
    </row>
    <row r="1477" spans="2:51" s="317" customFormat="1" ht="13.5">
      <c r="B1477" s="316"/>
      <c r="D1477" s="318" t="s">
        <v>148</v>
      </c>
      <c r="E1477" s="319" t="s">
        <v>5</v>
      </c>
      <c r="F1477" s="320" t="s">
        <v>1682</v>
      </c>
      <c r="H1477" s="321">
        <v>-0.72</v>
      </c>
      <c r="L1477" s="316"/>
      <c r="M1477" s="322"/>
      <c r="N1477" s="323"/>
      <c r="O1477" s="323"/>
      <c r="P1477" s="323"/>
      <c r="Q1477" s="323"/>
      <c r="R1477" s="323"/>
      <c r="S1477" s="323"/>
      <c r="T1477" s="324"/>
      <c r="AT1477" s="319" t="s">
        <v>148</v>
      </c>
      <c r="AU1477" s="319" t="s">
        <v>81</v>
      </c>
      <c r="AV1477" s="317" t="s">
        <v>81</v>
      </c>
      <c r="AW1477" s="317" t="s">
        <v>34</v>
      </c>
      <c r="AX1477" s="317" t="s">
        <v>71</v>
      </c>
      <c r="AY1477" s="319" t="s">
        <v>138</v>
      </c>
    </row>
    <row r="1478" spans="2:51" s="317" customFormat="1" ht="13.5">
      <c r="B1478" s="316"/>
      <c r="D1478" s="318" t="s">
        <v>148</v>
      </c>
      <c r="E1478" s="319" t="s">
        <v>5</v>
      </c>
      <c r="F1478" s="320" t="s">
        <v>1683</v>
      </c>
      <c r="H1478" s="321">
        <v>30.294</v>
      </c>
      <c r="L1478" s="316"/>
      <c r="M1478" s="322"/>
      <c r="N1478" s="323"/>
      <c r="O1478" s="323"/>
      <c r="P1478" s="323"/>
      <c r="Q1478" s="323"/>
      <c r="R1478" s="323"/>
      <c r="S1478" s="323"/>
      <c r="T1478" s="324"/>
      <c r="AT1478" s="319" t="s">
        <v>148</v>
      </c>
      <c r="AU1478" s="319" t="s">
        <v>81</v>
      </c>
      <c r="AV1478" s="317" t="s">
        <v>81</v>
      </c>
      <c r="AW1478" s="317" t="s">
        <v>34</v>
      </c>
      <c r="AX1478" s="317" t="s">
        <v>71</v>
      </c>
      <c r="AY1478" s="319" t="s">
        <v>138</v>
      </c>
    </row>
    <row r="1479" spans="2:51" s="317" customFormat="1" ht="13.5">
      <c r="B1479" s="316"/>
      <c r="D1479" s="318" t="s">
        <v>148</v>
      </c>
      <c r="E1479" s="319" t="s">
        <v>5</v>
      </c>
      <c r="F1479" s="320" t="s">
        <v>1684</v>
      </c>
      <c r="H1479" s="321">
        <v>-1.411</v>
      </c>
      <c r="L1479" s="316"/>
      <c r="M1479" s="322"/>
      <c r="N1479" s="323"/>
      <c r="O1479" s="323"/>
      <c r="P1479" s="323"/>
      <c r="Q1479" s="323"/>
      <c r="R1479" s="323"/>
      <c r="S1479" s="323"/>
      <c r="T1479" s="324"/>
      <c r="AT1479" s="319" t="s">
        <v>148</v>
      </c>
      <c r="AU1479" s="319" t="s">
        <v>81</v>
      </c>
      <c r="AV1479" s="317" t="s">
        <v>81</v>
      </c>
      <c r="AW1479" s="317" t="s">
        <v>34</v>
      </c>
      <c r="AX1479" s="317" t="s">
        <v>71</v>
      </c>
      <c r="AY1479" s="319" t="s">
        <v>138</v>
      </c>
    </row>
    <row r="1480" spans="2:51" s="317" customFormat="1" ht="13.5">
      <c r="B1480" s="316"/>
      <c r="D1480" s="318" t="s">
        <v>148</v>
      </c>
      <c r="E1480" s="319" t="s">
        <v>5</v>
      </c>
      <c r="F1480" s="320" t="s">
        <v>1685</v>
      </c>
      <c r="H1480" s="321">
        <v>-3.392</v>
      </c>
      <c r="L1480" s="316"/>
      <c r="M1480" s="322"/>
      <c r="N1480" s="323"/>
      <c r="O1480" s="323"/>
      <c r="P1480" s="323"/>
      <c r="Q1480" s="323"/>
      <c r="R1480" s="323"/>
      <c r="S1480" s="323"/>
      <c r="T1480" s="324"/>
      <c r="AT1480" s="319" t="s">
        <v>148</v>
      </c>
      <c r="AU1480" s="319" t="s">
        <v>81</v>
      </c>
      <c r="AV1480" s="317" t="s">
        <v>81</v>
      </c>
      <c r="AW1480" s="317" t="s">
        <v>34</v>
      </c>
      <c r="AX1480" s="317" t="s">
        <v>71</v>
      </c>
      <c r="AY1480" s="319" t="s">
        <v>138</v>
      </c>
    </row>
    <row r="1481" spans="2:51" s="317" customFormat="1" ht="13.5">
      <c r="B1481" s="316"/>
      <c r="D1481" s="318" t="s">
        <v>148</v>
      </c>
      <c r="E1481" s="319" t="s">
        <v>5</v>
      </c>
      <c r="F1481" s="320" t="s">
        <v>1686</v>
      </c>
      <c r="H1481" s="321">
        <v>-3.597</v>
      </c>
      <c r="L1481" s="316"/>
      <c r="M1481" s="322"/>
      <c r="N1481" s="323"/>
      <c r="O1481" s="323"/>
      <c r="P1481" s="323"/>
      <c r="Q1481" s="323"/>
      <c r="R1481" s="323"/>
      <c r="S1481" s="323"/>
      <c r="T1481" s="324"/>
      <c r="AT1481" s="319" t="s">
        <v>148</v>
      </c>
      <c r="AU1481" s="319" t="s">
        <v>81</v>
      </c>
      <c r="AV1481" s="317" t="s">
        <v>81</v>
      </c>
      <c r="AW1481" s="317" t="s">
        <v>34</v>
      </c>
      <c r="AX1481" s="317" t="s">
        <v>71</v>
      </c>
      <c r="AY1481" s="319" t="s">
        <v>138</v>
      </c>
    </row>
    <row r="1482" spans="2:51" s="317" customFormat="1" ht="13.5">
      <c r="B1482" s="316"/>
      <c r="D1482" s="318" t="s">
        <v>148</v>
      </c>
      <c r="E1482" s="319" t="s">
        <v>5</v>
      </c>
      <c r="F1482" s="320" t="s">
        <v>1680</v>
      </c>
      <c r="H1482" s="321">
        <v>20.493</v>
      </c>
      <c r="L1482" s="316"/>
      <c r="M1482" s="322"/>
      <c r="N1482" s="323"/>
      <c r="O1482" s="323"/>
      <c r="P1482" s="323"/>
      <c r="Q1482" s="323"/>
      <c r="R1482" s="323"/>
      <c r="S1482" s="323"/>
      <c r="T1482" s="324"/>
      <c r="AT1482" s="319" t="s">
        <v>148</v>
      </c>
      <c r="AU1482" s="319" t="s">
        <v>81</v>
      </c>
      <c r="AV1482" s="317" t="s">
        <v>81</v>
      </c>
      <c r="AW1482" s="317" t="s">
        <v>34</v>
      </c>
      <c r="AX1482" s="317" t="s">
        <v>71</v>
      </c>
      <c r="AY1482" s="319" t="s">
        <v>138</v>
      </c>
    </row>
    <row r="1483" spans="2:51" s="317" customFormat="1" ht="13.5">
      <c r="B1483" s="316"/>
      <c r="D1483" s="318" t="s">
        <v>148</v>
      </c>
      <c r="E1483" s="319" t="s">
        <v>5</v>
      </c>
      <c r="F1483" s="320" t="s">
        <v>1687</v>
      </c>
      <c r="H1483" s="321">
        <v>-1.548</v>
      </c>
      <c r="L1483" s="316"/>
      <c r="M1483" s="322"/>
      <c r="N1483" s="323"/>
      <c r="O1483" s="323"/>
      <c r="P1483" s="323"/>
      <c r="Q1483" s="323"/>
      <c r="R1483" s="323"/>
      <c r="S1483" s="323"/>
      <c r="T1483" s="324"/>
      <c r="AT1483" s="319" t="s">
        <v>148</v>
      </c>
      <c r="AU1483" s="319" t="s">
        <v>81</v>
      </c>
      <c r="AV1483" s="317" t="s">
        <v>81</v>
      </c>
      <c r="AW1483" s="317" t="s">
        <v>34</v>
      </c>
      <c r="AX1483" s="317" t="s">
        <v>71</v>
      </c>
      <c r="AY1483" s="319" t="s">
        <v>138</v>
      </c>
    </row>
    <row r="1484" spans="2:51" s="347" customFormat="1" ht="13.5">
      <c r="B1484" s="346"/>
      <c r="D1484" s="318" t="s">
        <v>148</v>
      </c>
      <c r="E1484" s="348" t="s">
        <v>5</v>
      </c>
      <c r="F1484" s="349" t="s">
        <v>180</v>
      </c>
      <c r="H1484" s="350">
        <v>59.292</v>
      </c>
      <c r="L1484" s="346"/>
      <c r="M1484" s="351"/>
      <c r="N1484" s="352"/>
      <c r="O1484" s="352"/>
      <c r="P1484" s="352"/>
      <c r="Q1484" s="352"/>
      <c r="R1484" s="352"/>
      <c r="S1484" s="352"/>
      <c r="T1484" s="353"/>
      <c r="AT1484" s="348" t="s">
        <v>148</v>
      </c>
      <c r="AU1484" s="348" t="s">
        <v>81</v>
      </c>
      <c r="AV1484" s="347" t="s">
        <v>139</v>
      </c>
      <c r="AW1484" s="347" t="s">
        <v>34</v>
      </c>
      <c r="AX1484" s="347" t="s">
        <v>71</v>
      </c>
      <c r="AY1484" s="348" t="s">
        <v>138</v>
      </c>
    </row>
    <row r="1485" spans="2:51" s="339" customFormat="1" ht="13.5">
      <c r="B1485" s="338"/>
      <c r="D1485" s="318" t="s">
        <v>148</v>
      </c>
      <c r="E1485" s="340" t="s">
        <v>5</v>
      </c>
      <c r="F1485" s="341" t="s">
        <v>183</v>
      </c>
      <c r="H1485" s="342" t="s">
        <v>5</v>
      </c>
      <c r="L1485" s="338"/>
      <c r="M1485" s="343"/>
      <c r="N1485" s="344"/>
      <c r="O1485" s="344"/>
      <c r="P1485" s="344"/>
      <c r="Q1485" s="344"/>
      <c r="R1485" s="344"/>
      <c r="S1485" s="344"/>
      <c r="T1485" s="345"/>
      <c r="AT1485" s="342" t="s">
        <v>148</v>
      </c>
      <c r="AU1485" s="342" t="s">
        <v>81</v>
      </c>
      <c r="AV1485" s="339" t="s">
        <v>79</v>
      </c>
      <c r="AW1485" s="339" t="s">
        <v>34</v>
      </c>
      <c r="AX1485" s="339" t="s">
        <v>71</v>
      </c>
      <c r="AY1485" s="342" t="s">
        <v>138</v>
      </c>
    </row>
    <row r="1486" spans="2:51" s="317" customFormat="1" ht="13.5">
      <c r="B1486" s="316"/>
      <c r="D1486" s="318" t="s">
        <v>148</v>
      </c>
      <c r="E1486" s="319" t="s">
        <v>5</v>
      </c>
      <c r="F1486" s="320" t="s">
        <v>1688</v>
      </c>
      <c r="H1486" s="321">
        <v>19.293</v>
      </c>
      <c r="L1486" s="316"/>
      <c r="M1486" s="322"/>
      <c r="N1486" s="323"/>
      <c r="O1486" s="323"/>
      <c r="P1486" s="323"/>
      <c r="Q1486" s="323"/>
      <c r="R1486" s="323"/>
      <c r="S1486" s="323"/>
      <c r="T1486" s="324"/>
      <c r="AT1486" s="319" t="s">
        <v>148</v>
      </c>
      <c r="AU1486" s="319" t="s">
        <v>81</v>
      </c>
      <c r="AV1486" s="317" t="s">
        <v>81</v>
      </c>
      <c r="AW1486" s="317" t="s">
        <v>34</v>
      </c>
      <c r="AX1486" s="317" t="s">
        <v>71</v>
      </c>
      <c r="AY1486" s="319" t="s">
        <v>138</v>
      </c>
    </row>
    <row r="1487" spans="2:51" s="317" customFormat="1" ht="13.5">
      <c r="B1487" s="316"/>
      <c r="D1487" s="318" t="s">
        <v>148</v>
      </c>
      <c r="E1487" s="319" t="s">
        <v>5</v>
      </c>
      <c r="F1487" s="320" t="s">
        <v>1689</v>
      </c>
      <c r="H1487" s="321">
        <v>-3.186</v>
      </c>
      <c r="L1487" s="316"/>
      <c r="M1487" s="322"/>
      <c r="N1487" s="323"/>
      <c r="O1487" s="323"/>
      <c r="P1487" s="323"/>
      <c r="Q1487" s="323"/>
      <c r="R1487" s="323"/>
      <c r="S1487" s="323"/>
      <c r="T1487" s="324"/>
      <c r="AT1487" s="319" t="s">
        <v>148</v>
      </c>
      <c r="AU1487" s="319" t="s">
        <v>81</v>
      </c>
      <c r="AV1487" s="317" t="s">
        <v>81</v>
      </c>
      <c r="AW1487" s="317" t="s">
        <v>34</v>
      </c>
      <c r="AX1487" s="317" t="s">
        <v>71</v>
      </c>
      <c r="AY1487" s="319" t="s">
        <v>138</v>
      </c>
    </row>
    <row r="1488" spans="2:51" s="317" customFormat="1" ht="13.5">
      <c r="B1488" s="316"/>
      <c r="D1488" s="318" t="s">
        <v>148</v>
      </c>
      <c r="E1488" s="319" t="s">
        <v>5</v>
      </c>
      <c r="F1488" s="320" t="s">
        <v>1690</v>
      </c>
      <c r="H1488" s="321">
        <v>26.315</v>
      </c>
      <c r="L1488" s="316"/>
      <c r="M1488" s="322"/>
      <c r="N1488" s="323"/>
      <c r="O1488" s="323"/>
      <c r="P1488" s="323"/>
      <c r="Q1488" s="323"/>
      <c r="R1488" s="323"/>
      <c r="S1488" s="323"/>
      <c r="T1488" s="324"/>
      <c r="AT1488" s="319" t="s">
        <v>148</v>
      </c>
      <c r="AU1488" s="319" t="s">
        <v>81</v>
      </c>
      <c r="AV1488" s="317" t="s">
        <v>81</v>
      </c>
      <c r="AW1488" s="317" t="s">
        <v>34</v>
      </c>
      <c r="AX1488" s="317" t="s">
        <v>71</v>
      </c>
      <c r="AY1488" s="319" t="s">
        <v>138</v>
      </c>
    </row>
    <row r="1489" spans="2:51" s="317" customFormat="1" ht="13.5">
      <c r="B1489" s="316"/>
      <c r="D1489" s="318" t="s">
        <v>148</v>
      </c>
      <c r="E1489" s="319" t="s">
        <v>5</v>
      </c>
      <c r="F1489" s="320" t="s">
        <v>1691</v>
      </c>
      <c r="H1489" s="321">
        <v>-3.128</v>
      </c>
      <c r="L1489" s="316"/>
      <c r="M1489" s="322"/>
      <c r="N1489" s="323"/>
      <c r="O1489" s="323"/>
      <c r="P1489" s="323"/>
      <c r="Q1489" s="323"/>
      <c r="R1489" s="323"/>
      <c r="S1489" s="323"/>
      <c r="T1489" s="324"/>
      <c r="AT1489" s="319" t="s">
        <v>148</v>
      </c>
      <c r="AU1489" s="319" t="s">
        <v>81</v>
      </c>
      <c r="AV1489" s="317" t="s">
        <v>81</v>
      </c>
      <c r="AW1489" s="317" t="s">
        <v>34</v>
      </c>
      <c r="AX1489" s="317" t="s">
        <v>71</v>
      </c>
      <c r="AY1489" s="319" t="s">
        <v>138</v>
      </c>
    </row>
    <row r="1490" spans="2:51" s="317" customFormat="1" ht="13.5">
      <c r="B1490" s="316"/>
      <c r="D1490" s="318" t="s">
        <v>148</v>
      </c>
      <c r="E1490" s="319" t="s">
        <v>5</v>
      </c>
      <c r="F1490" s="320" t="s">
        <v>1692</v>
      </c>
      <c r="H1490" s="321">
        <v>-3.832</v>
      </c>
      <c r="L1490" s="316"/>
      <c r="M1490" s="322"/>
      <c r="N1490" s="323"/>
      <c r="O1490" s="323"/>
      <c r="P1490" s="323"/>
      <c r="Q1490" s="323"/>
      <c r="R1490" s="323"/>
      <c r="S1490" s="323"/>
      <c r="T1490" s="324"/>
      <c r="AT1490" s="319" t="s">
        <v>148</v>
      </c>
      <c r="AU1490" s="319" t="s">
        <v>81</v>
      </c>
      <c r="AV1490" s="317" t="s">
        <v>81</v>
      </c>
      <c r="AW1490" s="317" t="s">
        <v>34</v>
      </c>
      <c r="AX1490" s="317" t="s">
        <v>71</v>
      </c>
      <c r="AY1490" s="319" t="s">
        <v>138</v>
      </c>
    </row>
    <row r="1491" spans="2:51" s="317" customFormat="1" ht="13.5">
      <c r="B1491" s="316"/>
      <c r="D1491" s="318" t="s">
        <v>148</v>
      </c>
      <c r="E1491" s="319" t="s">
        <v>5</v>
      </c>
      <c r="F1491" s="320" t="s">
        <v>1693</v>
      </c>
      <c r="H1491" s="321">
        <v>-2.338</v>
      </c>
      <c r="L1491" s="316"/>
      <c r="M1491" s="322"/>
      <c r="N1491" s="323"/>
      <c r="O1491" s="323"/>
      <c r="P1491" s="323"/>
      <c r="Q1491" s="323"/>
      <c r="R1491" s="323"/>
      <c r="S1491" s="323"/>
      <c r="T1491" s="324"/>
      <c r="AT1491" s="319" t="s">
        <v>148</v>
      </c>
      <c r="AU1491" s="319" t="s">
        <v>81</v>
      </c>
      <c r="AV1491" s="317" t="s">
        <v>81</v>
      </c>
      <c r="AW1491" s="317" t="s">
        <v>34</v>
      </c>
      <c r="AX1491" s="317" t="s">
        <v>71</v>
      </c>
      <c r="AY1491" s="319" t="s">
        <v>138</v>
      </c>
    </row>
    <row r="1492" spans="2:51" s="317" customFormat="1" ht="13.5">
      <c r="B1492" s="316"/>
      <c r="D1492" s="318" t="s">
        <v>148</v>
      </c>
      <c r="E1492" s="319" t="s">
        <v>5</v>
      </c>
      <c r="F1492" s="320" t="s">
        <v>1694</v>
      </c>
      <c r="H1492" s="321">
        <v>-1.738</v>
      </c>
      <c r="L1492" s="316"/>
      <c r="M1492" s="322"/>
      <c r="N1492" s="323"/>
      <c r="O1492" s="323"/>
      <c r="P1492" s="323"/>
      <c r="Q1492" s="323"/>
      <c r="R1492" s="323"/>
      <c r="S1492" s="323"/>
      <c r="T1492" s="324"/>
      <c r="AT1492" s="319" t="s">
        <v>148</v>
      </c>
      <c r="AU1492" s="319" t="s">
        <v>81</v>
      </c>
      <c r="AV1492" s="317" t="s">
        <v>81</v>
      </c>
      <c r="AW1492" s="317" t="s">
        <v>34</v>
      </c>
      <c r="AX1492" s="317" t="s">
        <v>71</v>
      </c>
      <c r="AY1492" s="319" t="s">
        <v>138</v>
      </c>
    </row>
    <row r="1493" spans="2:51" s="347" customFormat="1" ht="13.5">
      <c r="B1493" s="346"/>
      <c r="D1493" s="318" t="s">
        <v>148</v>
      </c>
      <c r="E1493" s="348" t="s">
        <v>5</v>
      </c>
      <c r="F1493" s="349" t="s">
        <v>180</v>
      </c>
      <c r="H1493" s="350">
        <v>31.386</v>
      </c>
      <c r="L1493" s="346"/>
      <c r="M1493" s="351"/>
      <c r="N1493" s="352"/>
      <c r="O1493" s="352"/>
      <c r="P1493" s="352"/>
      <c r="Q1493" s="352"/>
      <c r="R1493" s="352"/>
      <c r="S1493" s="352"/>
      <c r="T1493" s="353"/>
      <c r="AT1493" s="348" t="s">
        <v>148</v>
      </c>
      <c r="AU1493" s="348" t="s">
        <v>81</v>
      </c>
      <c r="AV1493" s="347" t="s">
        <v>139</v>
      </c>
      <c r="AW1493" s="347" t="s">
        <v>34</v>
      </c>
      <c r="AX1493" s="347" t="s">
        <v>71</v>
      </c>
      <c r="AY1493" s="348" t="s">
        <v>138</v>
      </c>
    </row>
    <row r="1494" spans="2:51" s="326" customFormat="1" ht="13.5">
      <c r="B1494" s="325"/>
      <c r="D1494" s="327" t="s">
        <v>148</v>
      </c>
      <c r="E1494" s="328" t="s">
        <v>5</v>
      </c>
      <c r="F1494" s="329" t="s">
        <v>151</v>
      </c>
      <c r="H1494" s="330">
        <v>90.678</v>
      </c>
      <c r="L1494" s="325"/>
      <c r="M1494" s="331"/>
      <c r="N1494" s="332"/>
      <c r="O1494" s="332"/>
      <c r="P1494" s="332"/>
      <c r="Q1494" s="332"/>
      <c r="R1494" s="332"/>
      <c r="S1494" s="332"/>
      <c r="T1494" s="333"/>
      <c r="AT1494" s="334" t="s">
        <v>148</v>
      </c>
      <c r="AU1494" s="334" t="s">
        <v>81</v>
      </c>
      <c r="AV1494" s="326" t="s">
        <v>146</v>
      </c>
      <c r="AW1494" s="326" t="s">
        <v>34</v>
      </c>
      <c r="AX1494" s="326" t="s">
        <v>79</v>
      </c>
      <c r="AY1494" s="334" t="s">
        <v>138</v>
      </c>
    </row>
    <row r="1495" spans="2:65" s="223" customFormat="1" ht="22.5" customHeight="1">
      <c r="B1495" s="224"/>
      <c r="C1495" s="305" t="s">
        <v>1695</v>
      </c>
      <c r="D1495" s="305" t="s">
        <v>141</v>
      </c>
      <c r="E1495" s="306" t="s">
        <v>1696</v>
      </c>
      <c r="F1495" s="307" t="s">
        <v>1697</v>
      </c>
      <c r="G1495" s="308" t="s">
        <v>144</v>
      </c>
      <c r="H1495" s="309">
        <v>90.678</v>
      </c>
      <c r="I1495" s="367">
        <v>0</v>
      </c>
      <c r="J1495" s="310">
        <f>ROUND(I1495*H1495,2)</f>
        <v>0</v>
      </c>
      <c r="K1495" s="307" t="s">
        <v>145</v>
      </c>
      <c r="L1495" s="224"/>
      <c r="M1495" s="311" t="s">
        <v>5</v>
      </c>
      <c r="N1495" s="312" t="s">
        <v>42</v>
      </c>
      <c r="O1495" s="225"/>
      <c r="P1495" s="313">
        <f>O1495*H1495</f>
        <v>0</v>
      </c>
      <c r="Q1495" s="313">
        <v>0</v>
      </c>
      <c r="R1495" s="313">
        <f>Q1495*H1495</f>
        <v>0</v>
      </c>
      <c r="S1495" s="313">
        <v>0.0102</v>
      </c>
      <c r="T1495" s="314">
        <f>S1495*H1495</f>
        <v>0.9249156000000001</v>
      </c>
      <c r="AR1495" s="213" t="s">
        <v>372</v>
      </c>
      <c r="AT1495" s="213" t="s">
        <v>141</v>
      </c>
      <c r="AU1495" s="213" t="s">
        <v>81</v>
      </c>
      <c r="AY1495" s="213" t="s">
        <v>138</v>
      </c>
      <c r="BE1495" s="315">
        <f>IF(N1495="základní",J1495,0)</f>
        <v>0</v>
      </c>
      <c r="BF1495" s="315">
        <f>IF(N1495="snížená",J1495,0)</f>
        <v>0</v>
      </c>
      <c r="BG1495" s="315">
        <f>IF(N1495="zákl. přenesená",J1495,0)</f>
        <v>0</v>
      </c>
      <c r="BH1495" s="315">
        <f>IF(N1495="sníž. přenesená",J1495,0)</f>
        <v>0</v>
      </c>
      <c r="BI1495" s="315">
        <f>IF(N1495="nulová",J1495,0)</f>
        <v>0</v>
      </c>
      <c r="BJ1495" s="213" t="s">
        <v>79</v>
      </c>
      <c r="BK1495" s="315">
        <f>ROUND(I1495*H1495,2)</f>
        <v>0</v>
      </c>
      <c r="BL1495" s="213" t="s">
        <v>372</v>
      </c>
      <c r="BM1495" s="213" t="s">
        <v>1698</v>
      </c>
    </row>
    <row r="1496" spans="2:51" s="339" customFormat="1" ht="13.5">
      <c r="B1496" s="338"/>
      <c r="D1496" s="318" t="s">
        <v>148</v>
      </c>
      <c r="E1496" s="340" t="s">
        <v>5</v>
      </c>
      <c r="F1496" s="341" t="s">
        <v>177</v>
      </c>
      <c r="H1496" s="342" t="s">
        <v>5</v>
      </c>
      <c r="L1496" s="338"/>
      <c r="M1496" s="343"/>
      <c r="N1496" s="344"/>
      <c r="O1496" s="344"/>
      <c r="P1496" s="344"/>
      <c r="Q1496" s="344"/>
      <c r="R1496" s="344"/>
      <c r="S1496" s="344"/>
      <c r="T1496" s="345"/>
      <c r="AT1496" s="342" t="s">
        <v>148</v>
      </c>
      <c r="AU1496" s="342" t="s">
        <v>81</v>
      </c>
      <c r="AV1496" s="339" t="s">
        <v>79</v>
      </c>
      <c r="AW1496" s="339" t="s">
        <v>34</v>
      </c>
      <c r="AX1496" s="339" t="s">
        <v>71</v>
      </c>
      <c r="AY1496" s="342" t="s">
        <v>138</v>
      </c>
    </row>
    <row r="1497" spans="2:51" s="317" customFormat="1" ht="13.5">
      <c r="B1497" s="316"/>
      <c r="D1497" s="318" t="s">
        <v>148</v>
      </c>
      <c r="E1497" s="319" t="s">
        <v>5</v>
      </c>
      <c r="F1497" s="320" t="s">
        <v>1680</v>
      </c>
      <c r="H1497" s="321">
        <v>20.493</v>
      </c>
      <c r="L1497" s="316"/>
      <c r="M1497" s="322"/>
      <c r="N1497" s="323"/>
      <c r="O1497" s="323"/>
      <c r="P1497" s="323"/>
      <c r="Q1497" s="323"/>
      <c r="R1497" s="323"/>
      <c r="S1497" s="323"/>
      <c r="T1497" s="324"/>
      <c r="AT1497" s="319" t="s">
        <v>148</v>
      </c>
      <c r="AU1497" s="319" t="s">
        <v>81</v>
      </c>
      <c r="AV1497" s="317" t="s">
        <v>81</v>
      </c>
      <c r="AW1497" s="317" t="s">
        <v>34</v>
      </c>
      <c r="AX1497" s="317" t="s">
        <v>71</v>
      </c>
      <c r="AY1497" s="319" t="s">
        <v>138</v>
      </c>
    </row>
    <row r="1498" spans="2:51" s="317" customFormat="1" ht="13.5">
      <c r="B1498" s="316"/>
      <c r="D1498" s="318" t="s">
        <v>148</v>
      </c>
      <c r="E1498" s="319" t="s">
        <v>5</v>
      </c>
      <c r="F1498" s="320" t="s">
        <v>1681</v>
      </c>
      <c r="H1498" s="321">
        <v>-1.32</v>
      </c>
      <c r="L1498" s="316"/>
      <c r="M1498" s="322"/>
      <c r="N1498" s="323"/>
      <c r="O1498" s="323"/>
      <c r="P1498" s="323"/>
      <c r="Q1498" s="323"/>
      <c r="R1498" s="323"/>
      <c r="S1498" s="323"/>
      <c r="T1498" s="324"/>
      <c r="AT1498" s="319" t="s">
        <v>148</v>
      </c>
      <c r="AU1498" s="319" t="s">
        <v>81</v>
      </c>
      <c r="AV1498" s="317" t="s">
        <v>81</v>
      </c>
      <c r="AW1498" s="317" t="s">
        <v>34</v>
      </c>
      <c r="AX1498" s="317" t="s">
        <v>71</v>
      </c>
      <c r="AY1498" s="319" t="s">
        <v>138</v>
      </c>
    </row>
    <row r="1499" spans="2:51" s="317" customFormat="1" ht="13.5">
      <c r="B1499" s="316"/>
      <c r="D1499" s="318" t="s">
        <v>148</v>
      </c>
      <c r="E1499" s="319" t="s">
        <v>5</v>
      </c>
      <c r="F1499" s="320" t="s">
        <v>1682</v>
      </c>
      <c r="H1499" s="321">
        <v>-0.72</v>
      </c>
      <c r="L1499" s="316"/>
      <c r="M1499" s="322"/>
      <c r="N1499" s="323"/>
      <c r="O1499" s="323"/>
      <c r="P1499" s="323"/>
      <c r="Q1499" s="323"/>
      <c r="R1499" s="323"/>
      <c r="S1499" s="323"/>
      <c r="T1499" s="324"/>
      <c r="AT1499" s="319" t="s">
        <v>148</v>
      </c>
      <c r="AU1499" s="319" t="s">
        <v>81</v>
      </c>
      <c r="AV1499" s="317" t="s">
        <v>81</v>
      </c>
      <c r="AW1499" s="317" t="s">
        <v>34</v>
      </c>
      <c r="AX1499" s="317" t="s">
        <v>71</v>
      </c>
      <c r="AY1499" s="319" t="s">
        <v>138</v>
      </c>
    </row>
    <row r="1500" spans="2:51" s="317" customFormat="1" ht="13.5">
      <c r="B1500" s="316"/>
      <c r="D1500" s="318" t="s">
        <v>148</v>
      </c>
      <c r="E1500" s="319" t="s">
        <v>5</v>
      </c>
      <c r="F1500" s="320" t="s">
        <v>1683</v>
      </c>
      <c r="H1500" s="321">
        <v>30.294</v>
      </c>
      <c r="L1500" s="316"/>
      <c r="M1500" s="322"/>
      <c r="N1500" s="323"/>
      <c r="O1500" s="323"/>
      <c r="P1500" s="323"/>
      <c r="Q1500" s="323"/>
      <c r="R1500" s="323"/>
      <c r="S1500" s="323"/>
      <c r="T1500" s="324"/>
      <c r="AT1500" s="319" t="s">
        <v>148</v>
      </c>
      <c r="AU1500" s="319" t="s">
        <v>81</v>
      </c>
      <c r="AV1500" s="317" t="s">
        <v>81</v>
      </c>
      <c r="AW1500" s="317" t="s">
        <v>34</v>
      </c>
      <c r="AX1500" s="317" t="s">
        <v>71</v>
      </c>
      <c r="AY1500" s="319" t="s">
        <v>138</v>
      </c>
    </row>
    <row r="1501" spans="2:51" s="317" customFormat="1" ht="13.5">
      <c r="B1501" s="316"/>
      <c r="D1501" s="318" t="s">
        <v>148</v>
      </c>
      <c r="E1501" s="319" t="s">
        <v>5</v>
      </c>
      <c r="F1501" s="320" t="s">
        <v>1684</v>
      </c>
      <c r="H1501" s="321">
        <v>-1.411</v>
      </c>
      <c r="L1501" s="316"/>
      <c r="M1501" s="322"/>
      <c r="N1501" s="323"/>
      <c r="O1501" s="323"/>
      <c r="P1501" s="323"/>
      <c r="Q1501" s="323"/>
      <c r="R1501" s="323"/>
      <c r="S1501" s="323"/>
      <c r="T1501" s="324"/>
      <c r="AT1501" s="319" t="s">
        <v>148</v>
      </c>
      <c r="AU1501" s="319" t="s">
        <v>81</v>
      </c>
      <c r="AV1501" s="317" t="s">
        <v>81</v>
      </c>
      <c r="AW1501" s="317" t="s">
        <v>34</v>
      </c>
      <c r="AX1501" s="317" t="s">
        <v>71</v>
      </c>
      <c r="AY1501" s="319" t="s">
        <v>138</v>
      </c>
    </row>
    <row r="1502" spans="2:51" s="317" customFormat="1" ht="13.5">
      <c r="B1502" s="316"/>
      <c r="D1502" s="318" t="s">
        <v>148</v>
      </c>
      <c r="E1502" s="319" t="s">
        <v>5</v>
      </c>
      <c r="F1502" s="320" t="s">
        <v>1685</v>
      </c>
      <c r="H1502" s="321">
        <v>-3.392</v>
      </c>
      <c r="L1502" s="316"/>
      <c r="M1502" s="322"/>
      <c r="N1502" s="323"/>
      <c r="O1502" s="323"/>
      <c r="P1502" s="323"/>
      <c r="Q1502" s="323"/>
      <c r="R1502" s="323"/>
      <c r="S1502" s="323"/>
      <c r="T1502" s="324"/>
      <c r="AT1502" s="319" t="s">
        <v>148</v>
      </c>
      <c r="AU1502" s="319" t="s">
        <v>81</v>
      </c>
      <c r="AV1502" s="317" t="s">
        <v>81</v>
      </c>
      <c r="AW1502" s="317" t="s">
        <v>34</v>
      </c>
      <c r="AX1502" s="317" t="s">
        <v>71</v>
      </c>
      <c r="AY1502" s="319" t="s">
        <v>138</v>
      </c>
    </row>
    <row r="1503" spans="2:51" s="317" customFormat="1" ht="13.5">
      <c r="B1503" s="316"/>
      <c r="D1503" s="318" t="s">
        <v>148</v>
      </c>
      <c r="E1503" s="319" t="s">
        <v>5</v>
      </c>
      <c r="F1503" s="320" t="s">
        <v>1686</v>
      </c>
      <c r="H1503" s="321">
        <v>-3.597</v>
      </c>
      <c r="L1503" s="316"/>
      <c r="M1503" s="322"/>
      <c r="N1503" s="323"/>
      <c r="O1503" s="323"/>
      <c r="P1503" s="323"/>
      <c r="Q1503" s="323"/>
      <c r="R1503" s="323"/>
      <c r="S1503" s="323"/>
      <c r="T1503" s="324"/>
      <c r="AT1503" s="319" t="s">
        <v>148</v>
      </c>
      <c r="AU1503" s="319" t="s">
        <v>81</v>
      </c>
      <c r="AV1503" s="317" t="s">
        <v>81</v>
      </c>
      <c r="AW1503" s="317" t="s">
        <v>34</v>
      </c>
      <c r="AX1503" s="317" t="s">
        <v>71</v>
      </c>
      <c r="AY1503" s="319" t="s">
        <v>138</v>
      </c>
    </row>
    <row r="1504" spans="2:51" s="317" customFormat="1" ht="13.5">
      <c r="B1504" s="316"/>
      <c r="D1504" s="318" t="s">
        <v>148</v>
      </c>
      <c r="E1504" s="319" t="s">
        <v>5</v>
      </c>
      <c r="F1504" s="320" t="s">
        <v>1680</v>
      </c>
      <c r="H1504" s="321">
        <v>20.493</v>
      </c>
      <c r="L1504" s="316"/>
      <c r="M1504" s="322"/>
      <c r="N1504" s="323"/>
      <c r="O1504" s="323"/>
      <c r="P1504" s="323"/>
      <c r="Q1504" s="323"/>
      <c r="R1504" s="323"/>
      <c r="S1504" s="323"/>
      <c r="T1504" s="324"/>
      <c r="AT1504" s="319" t="s">
        <v>148</v>
      </c>
      <c r="AU1504" s="319" t="s">
        <v>81</v>
      </c>
      <c r="AV1504" s="317" t="s">
        <v>81</v>
      </c>
      <c r="AW1504" s="317" t="s">
        <v>34</v>
      </c>
      <c r="AX1504" s="317" t="s">
        <v>71</v>
      </c>
      <c r="AY1504" s="319" t="s">
        <v>138</v>
      </c>
    </row>
    <row r="1505" spans="2:51" s="317" customFormat="1" ht="13.5">
      <c r="B1505" s="316"/>
      <c r="D1505" s="318" t="s">
        <v>148</v>
      </c>
      <c r="E1505" s="319" t="s">
        <v>5</v>
      </c>
      <c r="F1505" s="320" t="s">
        <v>1687</v>
      </c>
      <c r="H1505" s="321">
        <v>-1.548</v>
      </c>
      <c r="L1505" s="316"/>
      <c r="M1505" s="322"/>
      <c r="N1505" s="323"/>
      <c r="O1505" s="323"/>
      <c r="P1505" s="323"/>
      <c r="Q1505" s="323"/>
      <c r="R1505" s="323"/>
      <c r="S1505" s="323"/>
      <c r="T1505" s="324"/>
      <c r="AT1505" s="319" t="s">
        <v>148</v>
      </c>
      <c r="AU1505" s="319" t="s">
        <v>81</v>
      </c>
      <c r="AV1505" s="317" t="s">
        <v>81</v>
      </c>
      <c r="AW1505" s="317" t="s">
        <v>34</v>
      </c>
      <c r="AX1505" s="317" t="s">
        <v>71</v>
      </c>
      <c r="AY1505" s="319" t="s">
        <v>138</v>
      </c>
    </row>
    <row r="1506" spans="2:51" s="347" customFormat="1" ht="13.5">
      <c r="B1506" s="346"/>
      <c r="D1506" s="318" t="s">
        <v>148</v>
      </c>
      <c r="E1506" s="348" t="s">
        <v>5</v>
      </c>
      <c r="F1506" s="349" t="s">
        <v>180</v>
      </c>
      <c r="H1506" s="350">
        <v>59.292</v>
      </c>
      <c r="L1506" s="346"/>
      <c r="M1506" s="351"/>
      <c r="N1506" s="352"/>
      <c r="O1506" s="352"/>
      <c r="P1506" s="352"/>
      <c r="Q1506" s="352"/>
      <c r="R1506" s="352"/>
      <c r="S1506" s="352"/>
      <c r="T1506" s="353"/>
      <c r="AT1506" s="348" t="s">
        <v>148</v>
      </c>
      <c r="AU1506" s="348" t="s">
        <v>81</v>
      </c>
      <c r="AV1506" s="347" t="s">
        <v>139</v>
      </c>
      <c r="AW1506" s="347" t="s">
        <v>34</v>
      </c>
      <c r="AX1506" s="347" t="s">
        <v>71</v>
      </c>
      <c r="AY1506" s="348" t="s">
        <v>138</v>
      </c>
    </row>
    <row r="1507" spans="2:51" s="339" customFormat="1" ht="13.5">
      <c r="B1507" s="338"/>
      <c r="D1507" s="318" t="s">
        <v>148</v>
      </c>
      <c r="E1507" s="340" t="s">
        <v>5</v>
      </c>
      <c r="F1507" s="341" t="s">
        <v>183</v>
      </c>
      <c r="H1507" s="342" t="s">
        <v>5</v>
      </c>
      <c r="L1507" s="338"/>
      <c r="M1507" s="343"/>
      <c r="N1507" s="344"/>
      <c r="O1507" s="344"/>
      <c r="P1507" s="344"/>
      <c r="Q1507" s="344"/>
      <c r="R1507" s="344"/>
      <c r="S1507" s="344"/>
      <c r="T1507" s="345"/>
      <c r="AT1507" s="342" t="s">
        <v>148</v>
      </c>
      <c r="AU1507" s="342" t="s">
        <v>81</v>
      </c>
      <c r="AV1507" s="339" t="s">
        <v>79</v>
      </c>
      <c r="AW1507" s="339" t="s">
        <v>34</v>
      </c>
      <c r="AX1507" s="339" t="s">
        <v>71</v>
      </c>
      <c r="AY1507" s="342" t="s">
        <v>138</v>
      </c>
    </row>
    <row r="1508" spans="2:51" s="317" customFormat="1" ht="13.5">
      <c r="B1508" s="316"/>
      <c r="D1508" s="318" t="s">
        <v>148</v>
      </c>
      <c r="E1508" s="319" t="s">
        <v>5</v>
      </c>
      <c r="F1508" s="320" t="s">
        <v>1688</v>
      </c>
      <c r="H1508" s="321">
        <v>19.293</v>
      </c>
      <c r="L1508" s="316"/>
      <c r="M1508" s="322"/>
      <c r="N1508" s="323"/>
      <c r="O1508" s="323"/>
      <c r="P1508" s="323"/>
      <c r="Q1508" s="323"/>
      <c r="R1508" s="323"/>
      <c r="S1508" s="323"/>
      <c r="T1508" s="324"/>
      <c r="AT1508" s="319" t="s">
        <v>148</v>
      </c>
      <c r="AU1508" s="319" t="s">
        <v>81</v>
      </c>
      <c r="AV1508" s="317" t="s">
        <v>81</v>
      </c>
      <c r="AW1508" s="317" t="s">
        <v>34</v>
      </c>
      <c r="AX1508" s="317" t="s">
        <v>71</v>
      </c>
      <c r="AY1508" s="319" t="s">
        <v>138</v>
      </c>
    </row>
    <row r="1509" spans="2:51" s="317" customFormat="1" ht="13.5">
      <c r="B1509" s="316"/>
      <c r="D1509" s="318" t="s">
        <v>148</v>
      </c>
      <c r="E1509" s="319" t="s">
        <v>5</v>
      </c>
      <c r="F1509" s="320" t="s">
        <v>1689</v>
      </c>
      <c r="H1509" s="321">
        <v>-3.186</v>
      </c>
      <c r="L1509" s="316"/>
      <c r="M1509" s="322"/>
      <c r="N1509" s="323"/>
      <c r="O1509" s="323"/>
      <c r="P1509" s="323"/>
      <c r="Q1509" s="323"/>
      <c r="R1509" s="323"/>
      <c r="S1509" s="323"/>
      <c r="T1509" s="324"/>
      <c r="AT1509" s="319" t="s">
        <v>148</v>
      </c>
      <c r="AU1509" s="319" t="s">
        <v>81</v>
      </c>
      <c r="AV1509" s="317" t="s">
        <v>81</v>
      </c>
      <c r="AW1509" s="317" t="s">
        <v>34</v>
      </c>
      <c r="AX1509" s="317" t="s">
        <v>71</v>
      </c>
      <c r="AY1509" s="319" t="s">
        <v>138</v>
      </c>
    </row>
    <row r="1510" spans="2:51" s="317" customFormat="1" ht="13.5">
      <c r="B1510" s="316"/>
      <c r="D1510" s="318" t="s">
        <v>148</v>
      </c>
      <c r="E1510" s="319" t="s">
        <v>5</v>
      </c>
      <c r="F1510" s="320" t="s">
        <v>1690</v>
      </c>
      <c r="H1510" s="321">
        <v>26.315</v>
      </c>
      <c r="L1510" s="316"/>
      <c r="M1510" s="322"/>
      <c r="N1510" s="323"/>
      <c r="O1510" s="323"/>
      <c r="P1510" s="323"/>
      <c r="Q1510" s="323"/>
      <c r="R1510" s="323"/>
      <c r="S1510" s="323"/>
      <c r="T1510" s="324"/>
      <c r="AT1510" s="319" t="s">
        <v>148</v>
      </c>
      <c r="AU1510" s="319" t="s">
        <v>81</v>
      </c>
      <c r="AV1510" s="317" t="s">
        <v>81</v>
      </c>
      <c r="AW1510" s="317" t="s">
        <v>34</v>
      </c>
      <c r="AX1510" s="317" t="s">
        <v>71</v>
      </c>
      <c r="AY1510" s="319" t="s">
        <v>138</v>
      </c>
    </row>
    <row r="1511" spans="2:51" s="317" customFormat="1" ht="13.5">
      <c r="B1511" s="316"/>
      <c r="D1511" s="318" t="s">
        <v>148</v>
      </c>
      <c r="E1511" s="319" t="s">
        <v>5</v>
      </c>
      <c r="F1511" s="320" t="s">
        <v>1691</v>
      </c>
      <c r="H1511" s="321">
        <v>-3.128</v>
      </c>
      <c r="L1511" s="316"/>
      <c r="M1511" s="322"/>
      <c r="N1511" s="323"/>
      <c r="O1511" s="323"/>
      <c r="P1511" s="323"/>
      <c r="Q1511" s="323"/>
      <c r="R1511" s="323"/>
      <c r="S1511" s="323"/>
      <c r="T1511" s="324"/>
      <c r="AT1511" s="319" t="s">
        <v>148</v>
      </c>
      <c r="AU1511" s="319" t="s">
        <v>81</v>
      </c>
      <c r="AV1511" s="317" t="s">
        <v>81</v>
      </c>
      <c r="AW1511" s="317" t="s">
        <v>34</v>
      </c>
      <c r="AX1511" s="317" t="s">
        <v>71</v>
      </c>
      <c r="AY1511" s="319" t="s">
        <v>138</v>
      </c>
    </row>
    <row r="1512" spans="2:51" s="317" customFormat="1" ht="13.5">
      <c r="B1512" s="316"/>
      <c r="D1512" s="318" t="s">
        <v>148</v>
      </c>
      <c r="E1512" s="319" t="s">
        <v>5</v>
      </c>
      <c r="F1512" s="320" t="s">
        <v>1692</v>
      </c>
      <c r="H1512" s="321">
        <v>-3.832</v>
      </c>
      <c r="L1512" s="316"/>
      <c r="M1512" s="322"/>
      <c r="N1512" s="323"/>
      <c r="O1512" s="323"/>
      <c r="P1512" s="323"/>
      <c r="Q1512" s="323"/>
      <c r="R1512" s="323"/>
      <c r="S1512" s="323"/>
      <c r="T1512" s="324"/>
      <c r="AT1512" s="319" t="s">
        <v>148</v>
      </c>
      <c r="AU1512" s="319" t="s">
        <v>81</v>
      </c>
      <c r="AV1512" s="317" t="s">
        <v>81</v>
      </c>
      <c r="AW1512" s="317" t="s">
        <v>34</v>
      </c>
      <c r="AX1512" s="317" t="s">
        <v>71</v>
      </c>
      <c r="AY1512" s="319" t="s">
        <v>138</v>
      </c>
    </row>
    <row r="1513" spans="2:51" s="317" customFormat="1" ht="13.5">
      <c r="B1513" s="316"/>
      <c r="D1513" s="318" t="s">
        <v>148</v>
      </c>
      <c r="E1513" s="319" t="s">
        <v>5</v>
      </c>
      <c r="F1513" s="320" t="s">
        <v>1693</v>
      </c>
      <c r="H1513" s="321">
        <v>-2.338</v>
      </c>
      <c r="L1513" s="316"/>
      <c r="M1513" s="322"/>
      <c r="N1513" s="323"/>
      <c r="O1513" s="323"/>
      <c r="P1513" s="323"/>
      <c r="Q1513" s="323"/>
      <c r="R1513" s="323"/>
      <c r="S1513" s="323"/>
      <c r="T1513" s="324"/>
      <c r="AT1513" s="319" t="s">
        <v>148</v>
      </c>
      <c r="AU1513" s="319" t="s">
        <v>81</v>
      </c>
      <c r="AV1513" s="317" t="s">
        <v>81</v>
      </c>
      <c r="AW1513" s="317" t="s">
        <v>34</v>
      </c>
      <c r="AX1513" s="317" t="s">
        <v>71</v>
      </c>
      <c r="AY1513" s="319" t="s">
        <v>138</v>
      </c>
    </row>
    <row r="1514" spans="2:51" s="317" customFormat="1" ht="13.5">
      <c r="B1514" s="316"/>
      <c r="D1514" s="318" t="s">
        <v>148</v>
      </c>
      <c r="E1514" s="319" t="s">
        <v>5</v>
      </c>
      <c r="F1514" s="320" t="s">
        <v>1694</v>
      </c>
      <c r="H1514" s="321">
        <v>-1.738</v>
      </c>
      <c r="L1514" s="316"/>
      <c r="M1514" s="322"/>
      <c r="N1514" s="323"/>
      <c r="O1514" s="323"/>
      <c r="P1514" s="323"/>
      <c r="Q1514" s="323"/>
      <c r="R1514" s="323"/>
      <c r="S1514" s="323"/>
      <c r="T1514" s="324"/>
      <c r="AT1514" s="319" t="s">
        <v>148</v>
      </c>
      <c r="AU1514" s="319" t="s">
        <v>81</v>
      </c>
      <c r="AV1514" s="317" t="s">
        <v>81</v>
      </c>
      <c r="AW1514" s="317" t="s">
        <v>34</v>
      </c>
      <c r="AX1514" s="317" t="s">
        <v>71</v>
      </c>
      <c r="AY1514" s="319" t="s">
        <v>138</v>
      </c>
    </row>
    <row r="1515" spans="2:51" s="347" customFormat="1" ht="13.5">
      <c r="B1515" s="346"/>
      <c r="D1515" s="318" t="s">
        <v>148</v>
      </c>
      <c r="E1515" s="348" t="s">
        <v>5</v>
      </c>
      <c r="F1515" s="349" t="s">
        <v>180</v>
      </c>
      <c r="H1515" s="350">
        <v>31.386</v>
      </c>
      <c r="L1515" s="346"/>
      <c r="M1515" s="351"/>
      <c r="N1515" s="352"/>
      <c r="O1515" s="352"/>
      <c r="P1515" s="352"/>
      <c r="Q1515" s="352"/>
      <c r="R1515" s="352"/>
      <c r="S1515" s="352"/>
      <c r="T1515" s="353"/>
      <c r="AT1515" s="348" t="s">
        <v>148</v>
      </c>
      <c r="AU1515" s="348" t="s">
        <v>81</v>
      </c>
      <c r="AV1515" s="347" t="s">
        <v>139</v>
      </c>
      <c r="AW1515" s="347" t="s">
        <v>34</v>
      </c>
      <c r="AX1515" s="347" t="s">
        <v>71</v>
      </c>
      <c r="AY1515" s="348" t="s">
        <v>138</v>
      </c>
    </row>
    <row r="1516" spans="2:51" s="326" customFormat="1" ht="13.5">
      <c r="B1516" s="325"/>
      <c r="D1516" s="327" t="s">
        <v>148</v>
      </c>
      <c r="E1516" s="328" t="s">
        <v>5</v>
      </c>
      <c r="F1516" s="329" t="s">
        <v>151</v>
      </c>
      <c r="H1516" s="330">
        <v>90.678</v>
      </c>
      <c r="L1516" s="325"/>
      <c r="M1516" s="331"/>
      <c r="N1516" s="332"/>
      <c r="O1516" s="332"/>
      <c r="P1516" s="332"/>
      <c r="Q1516" s="332"/>
      <c r="R1516" s="332"/>
      <c r="S1516" s="332"/>
      <c r="T1516" s="333"/>
      <c r="AT1516" s="334" t="s">
        <v>148</v>
      </c>
      <c r="AU1516" s="334" t="s">
        <v>81</v>
      </c>
      <c r="AV1516" s="326" t="s">
        <v>146</v>
      </c>
      <c r="AW1516" s="326" t="s">
        <v>34</v>
      </c>
      <c r="AX1516" s="326" t="s">
        <v>79</v>
      </c>
      <c r="AY1516" s="334" t="s">
        <v>138</v>
      </c>
    </row>
    <row r="1517" spans="2:65" s="223" customFormat="1" ht="31.5" customHeight="1">
      <c r="B1517" s="224"/>
      <c r="C1517" s="305" t="s">
        <v>1699</v>
      </c>
      <c r="D1517" s="305" t="s">
        <v>141</v>
      </c>
      <c r="E1517" s="306" t="s">
        <v>1700</v>
      </c>
      <c r="F1517" s="307" t="s">
        <v>1701</v>
      </c>
      <c r="G1517" s="308" t="s">
        <v>338</v>
      </c>
      <c r="H1517" s="309">
        <v>4.92</v>
      </c>
      <c r="I1517" s="367">
        <v>0</v>
      </c>
      <c r="J1517" s="310">
        <f>ROUND(I1517*H1517,2)</f>
        <v>0</v>
      </c>
      <c r="K1517" s="307" t="s">
        <v>145</v>
      </c>
      <c r="L1517" s="224"/>
      <c r="M1517" s="311" t="s">
        <v>5</v>
      </c>
      <c r="N1517" s="312" t="s">
        <v>42</v>
      </c>
      <c r="O1517" s="225"/>
      <c r="P1517" s="313">
        <f>O1517*H1517</f>
        <v>0</v>
      </c>
      <c r="Q1517" s="313">
        <v>5.64E-05</v>
      </c>
      <c r="R1517" s="313">
        <f>Q1517*H1517</f>
        <v>0.000277488</v>
      </c>
      <c r="S1517" s="313">
        <v>0</v>
      </c>
      <c r="T1517" s="314">
        <f>S1517*H1517</f>
        <v>0</v>
      </c>
      <c r="AR1517" s="213" t="s">
        <v>372</v>
      </c>
      <c r="AT1517" s="213" t="s">
        <v>141</v>
      </c>
      <c r="AU1517" s="213" t="s">
        <v>81</v>
      </c>
      <c r="AY1517" s="213" t="s">
        <v>138</v>
      </c>
      <c r="BE1517" s="315">
        <f>IF(N1517="základní",J1517,0)</f>
        <v>0</v>
      </c>
      <c r="BF1517" s="315">
        <f>IF(N1517="snížená",J1517,0)</f>
        <v>0</v>
      </c>
      <c r="BG1517" s="315">
        <f>IF(N1517="zákl. přenesená",J1517,0)</f>
        <v>0</v>
      </c>
      <c r="BH1517" s="315">
        <f>IF(N1517="sníž. přenesená",J1517,0)</f>
        <v>0</v>
      </c>
      <c r="BI1517" s="315">
        <f>IF(N1517="nulová",J1517,0)</f>
        <v>0</v>
      </c>
      <c r="BJ1517" s="213" t="s">
        <v>79</v>
      </c>
      <c r="BK1517" s="315">
        <f>ROUND(I1517*H1517,2)</f>
        <v>0</v>
      </c>
      <c r="BL1517" s="213" t="s">
        <v>372</v>
      </c>
      <c r="BM1517" s="213" t="s">
        <v>1702</v>
      </c>
    </row>
    <row r="1518" spans="2:51" s="317" customFormat="1" ht="13.5">
      <c r="B1518" s="316"/>
      <c r="D1518" s="318" t="s">
        <v>148</v>
      </c>
      <c r="E1518" s="319" t="s">
        <v>5</v>
      </c>
      <c r="F1518" s="320" t="s">
        <v>1703</v>
      </c>
      <c r="H1518" s="321">
        <v>4.24</v>
      </c>
      <c r="L1518" s="316"/>
      <c r="M1518" s="322"/>
      <c r="N1518" s="323"/>
      <c r="O1518" s="323"/>
      <c r="P1518" s="323"/>
      <c r="Q1518" s="323"/>
      <c r="R1518" s="323"/>
      <c r="S1518" s="323"/>
      <c r="T1518" s="324"/>
      <c r="AT1518" s="319" t="s">
        <v>148</v>
      </c>
      <c r="AU1518" s="319" t="s">
        <v>81</v>
      </c>
      <c r="AV1518" s="317" t="s">
        <v>81</v>
      </c>
      <c r="AW1518" s="317" t="s">
        <v>34</v>
      </c>
      <c r="AX1518" s="317" t="s">
        <v>71</v>
      </c>
      <c r="AY1518" s="319" t="s">
        <v>138</v>
      </c>
    </row>
    <row r="1519" spans="2:51" s="317" customFormat="1" ht="13.5">
      <c r="B1519" s="316"/>
      <c r="D1519" s="318" t="s">
        <v>148</v>
      </c>
      <c r="E1519" s="319" t="s">
        <v>5</v>
      </c>
      <c r="F1519" s="320" t="s">
        <v>1704</v>
      </c>
      <c r="H1519" s="321">
        <v>0.68</v>
      </c>
      <c r="L1519" s="316"/>
      <c r="M1519" s="322"/>
      <c r="N1519" s="323"/>
      <c r="O1519" s="323"/>
      <c r="P1519" s="323"/>
      <c r="Q1519" s="323"/>
      <c r="R1519" s="323"/>
      <c r="S1519" s="323"/>
      <c r="T1519" s="324"/>
      <c r="AT1519" s="319" t="s">
        <v>148</v>
      </c>
      <c r="AU1519" s="319" t="s">
        <v>81</v>
      </c>
      <c r="AV1519" s="317" t="s">
        <v>81</v>
      </c>
      <c r="AW1519" s="317" t="s">
        <v>34</v>
      </c>
      <c r="AX1519" s="317" t="s">
        <v>71</v>
      </c>
      <c r="AY1519" s="319" t="s">
        <v>138</v>
      </c>
    </row>
    <row r="1520" spans="2:51" s="326" customFormat="1" ht="13.5">
      <c r="B1520" s="325"/>
      <c r="D1520" s="327" t="s">
        <v>148</v>
      </c>
      <c r="E1520" s="328" t="s">
        <v>5</v>
      </c>
      <c r="F1520" s="329" t="s">
        <v>151</v>
      </c>
      <c r="H1520" s="330">
        <v>4.92</v>
      </c>
      <c r="L1520" s="325"/>
      <c r="M1520" s="331"/>
      <c r="N1520" s="332"/>
      <c r="O1520" s="332"/>
      <c r="P1520" s="332"/>
      <c r="Q1520" s="332"/>
      <c r="R1520" s="332"/>
      <c r="S1520" s="332"/>
      <c r="T1520" s="333"/>
      <c r="AT1520" s="334" t="s">
        <v>148</v>
      </c>
      <c r="AU1520" s="334" t="s">
        <v>81</v>
      </c>
      <c r="AV1520" s="326" t="s">
        <v>146</v>
      </c>
      <c r="AW1520" s="326" t="s">
        <v>34</v>
      </c>
      <c r="AX1520" s="326" t="s">
        <v>79</v>
      </c>
      <c r="AY1520" s="334" t="s">
        <v>138</v>
      </c>
    </row>
    <row r="1521" spans="2:65" s="223" customFormat="1" ht="44.25" customHeight="1">
      <c r="B1521" s="224"/>
      <c r="C1521" s="354" t="s">
        <v>1705</v>
      </c>
      <c r="D1521" s="354" t="s">
        <v>373</v>
      </c>
      <c r="E1521" s="355" t="s">
        <v>1706</v>
      </c>
      <c r="F1521" s="356" t="s">
        <v>1707</v>
      </c>
      <c r="G1521" s="357" t="s">
        <v>281</v>
      </c>
      <c r="H1521" s="358">
        <v>2</v>
      </c>
      <c r="I1521" s="368">
        <v>0</v>
      </c>
      <c r="J1521" s="359">
        <f>ROUND(I1521*H1521,2)</f>
        <v>0</v>
      </c>
      <c r="K1521" s="356" t="s">
        <v>5</v>
      </c>
      <c r="L1521" s="360"/>
      <c r="M1521" s="361" t="s">
        <v>5</v>
      </c>
      <c r="N1521" s="362" t="s">
        <v>42</v>
      </c>
      <c r="O1521" s="225"/>
      <c r="P1521" s="313">
        <f>O1521*H1521</f>
        <v>0</v>
      </c>
      <c r="Q1521" s="313">
        <v>0.06106</v>
      </c>
      <c r="R1521" s="313">
        <f>Q1521*H1521</f>
        <v>0.12212</v>
      </c>
      <c r="S1521" s="313">
        <v>0</v>
      </c>
      <c r="T1521" s="314">
        <f>S1521*H1521</f>
        <v>0</v>
      </c>
      <c r="AR1521" s="213" t="s">
        <v>473</v>
      </c>
      <c r="AT1521" s="213" t="s">
        <v>373</v>
      </c>
      <c r="AU1521" s="213" t="s">
        <v>81</v>
      </c>
      <c r="AY1521" s="213" t="s">
        <v>138</v>
      </c>
      <c r="BE1521" s="315">
        <f>IF(N1521="základní",J1521,0)</f>
        <v>0</v>
      </c>
      <c r="BF1521" s="315">
        <f>IF(N1521="snížená",J1521,0)</f>
        <v>0</v>
      </c>
      <c r="BG1521" s="315">
        <f>IF(N1521="zákl. přenesená",J1521,0)</f>
        <v>0</v>
      </c>
      <c r="BH1521" s="315">
        <f>IF(N1521="sníž. přenesená",J1521,0)</f>
        <v>0</v>
      </c>
      <c r="BI1521" s="315">
        <f>IF(N1521="nulová",J1521,0)</f>
        <v>0</v>
      </c>
      <c r="BJ1521" s="213" t="s">
        <v>79</v>
      </c>
      <c r="BK1521" s="315">
        <f>ROUND(I1521*H1521,2)</f>
        <v>0</v>
      </c>
      <c r="BL1521" s="213" t="s">
        <v>372</v>
      </c>
      <c r="BM1521" s="213" t="s">
        <v>1708</v>
      </c>
    </row>
    <row r="1522" spans="2:65" s="223" customFormat="1" ht="31.5" customHeight="1">
      <c r="B1522" s="224"/>
      <c r="C1522" s="354" t="s">
        <v>1709</v>
      </c>
      <c r="D1522" s="354" t="s">
        <v>373</v>
      </c>
      <c r="E1522" s="355" t="s">
        <v>1710</v>
      </c>
      <c r="F1522" s="356" t="s">
        <v>1711</v>
      </c>
      <c r="G1522" s="357" t="s">
        <v>281</v>
      </c>
      <c r="H1522" s="358">
        <v>1</v>
      </c>
      <c r="I1522" s="368">
        <v>0</v>
      </c>
      <c r="J1522" s="359">
        <f>ROUND(I1522*H1522,2)</f>
        <v>0</v>
      </c>
      <c r="K1522" s="356" t="s">
        <v>5</v>
      </c>
      <c r="L1522" s="360"/>
      <c r="M1522" s="361" t="s">
        <v>5</v>
      </c>
      <c r="N1522" s="362" t="s">
        <v>42</v>
      </c>
      <c r="O1522" s="225"/>
      <c r="P1522" s="313">
        <f>O1522*H1522</f>
        <v>0</v>
      </c>
      <c r="Q1522" s="313">
        <v>0.03011</v>
      </c>
      <c r="R1522" s="313">
        <f>Q1522*H1522</f>
        <v>0.03011</v>
      </c>
      <c r="S1522" s="313">
        <v>0</v>
      </c>
      <c r="T1522" s="314">
        <f>S1522*H1522</f>
        <v>0</v>
      </c>
      <c r="AR1522" s="213" t="s">
        <v>473</v>
      </c>
      <c r="AT1522" s="213" t="s">
        <v>373</v>
      </c>
      <c r="AU1522" s="213" t="s">
        <v>81</v>
      </c>
      <c r="AY1522" s="213" t="s">
        <v>138</v>
      </c>
      <c r="BE1522" s="315">
        <f>IF(N1522="základní",J1522,0)</f>
        <v>0</v>
      </c>
      <c r="BF1522" s="315">
        <f>IF(N1522="snížená",J1522,0)</f>
        <v>0</v>
      </c>
      <c r="BG1522" s="315">
        <f>IF(N1522="zákl. přenesená",J1522,0)</f>
        <v>0</v>
      </c>
      <c r="BH1522" s="315">
        <f>IF(N1522="sníž. přenesená",J1522,0)</f>
        <v>0</v>
      </c>
      <c r="BI1522" s="315">
        <f>IF(N1522="nulová",J1522,0)</f>
        <v>0</v>
      </c>
      <c r="BJ1522" s="213" t="s">
        <v>79</v>
      </c>
      <c r="BK1522" s="315">
        <f>ROUND(I1522*H1522,2)</f>
        <v>0</v>
      </c>
      <c r="BL1522" s="213" t="s">
        <v>372</v>
      </c>
      <c r="BM1522" s="213" t="s">
        <v>1712</v>
      </c>
    </row>
    <row r="1523" spans="2:65" s="223" customFormat="1" ht="22.5" customHeight="1">
      <c r="B1523" s="224"/>
      <c r="C1523" s="305" t="s">
        <v>1713</v>
      </c>
      <c r="D1523" s="305" t="s">
        <v>141</v>
      </c>
      <c r="E1523" s="306" t="s">
        <v>1714</v>
      </c>
      <c r="F1523" s="307" t="s">
        <v>1715</v>
      </c>
      <c r="G1523" s="308" t="s">
        <v>338</v>
      </c>
      <c r="H1523" s="309">
        <v>5.7</v>
      </c>
      <c r="I1523" s="367">
        <v>0</v>
      </c>
      <c r="J1523" s="310">
        <f>ROUND(I1523*H1523,2)</f>
        <v>0</v>
      </c>
      <c r="K1523" s="307" t="s">
        <v>145</v>
      </c>
      <c r="L1523" s="224"/>
      <c r="M1523" s="311" t="s">
        <v>5</v>
      </c>
      <c r="N1523" s="312" t="s">
        <v>42</v>
      </c>
      <c r="O1523" s="225"/>
      <c r="P1523" s="313">
        <f>O1523*H1523</f>
        <v>0</v>
      </c>
      <c r="Q1523" s="313">
        <v>0.0001692</v>
      </c>
      <c r="R1523" s="313">
        <f>Q1523*H1523</f>
        <v>0.00096444</v>
      </c>
      <c r="S1523" s="313">
        <v>0</v>
      </c>
      <c r="T1523" s="314">
        <f>S1523*H1523</f>
        <v>0</v>
      </c>
      <c r="AR1523" s="213" t="s">
        <v>372</v>
      </c>
      <c r="AT1523" s="213" t="s">
        <v>141</v>
      </c>
      <c r="AU1523" s="213" t="s">
        <v>81</v>
      </c>
      <c r="AY1523" s="213" t="s">
        <v>138</v>
      </c>
      <c r="BE1523" s="315">
        <f>IF(N1523="základní",J1523,0)</f>
        <v>0</v>
      </c>
      <c r="BF1523" s="315">
        <f>IF(N1523="snížená",J1523,0)</f>
        <v>0</v>
      </c>
      <c r="BG1523" s="315">
        <f>IF(N1523="zákl. přenesená",J1523,0)</f>
        <v>0</v>
      </c>
      <c r="BH1523" s="315">
        <f>IF(N1523="sníž. přenesená",J1523,0)</f>
        <v>0</v>
      </c>
      <c r="BI1523" s="315">
        <f>IF(N1523="nulová",J1523,0)</f>
        <v>0</v>
      </c>
      <c r="BJ1523" s="213" t="s">
        <v>79</v>
      </c>
      <c r="BK1523" s="315">
        <f>ROUND(I1523*H1523,2)</f>
        <v>0</v>
      </c>
      <c r="BL1523" s="213" t="s">
        <v>372</v>
      </c>
      <c r="BM1523" s="213" t="s">
        <v>1716</v>
      </c>
    </row>
    <row r="1524" spans="2:51" s="317" customFormat="1" ht="13.5">
      <c r="B1524" s="316"/>
      <c r="D1524" s="318" t="s">
        <v>148</v>
      </c>
      <c r="E1524" s="319" t="s">
        <v>5</v>
      </c>
      <c r="F1524" s="320" t="s">
        <v>1717</v>
      </c>
      <c r="H1524" s="321">
        <v>5.7</v>
      </c>
      <c r="L1524" s="316"/>
      <c r="M1524" s="322"/>
      <c r="N1524" s="323"/>
      <c r="O1524" s="323"/>
      <c r="P1524" s="323"/>
      <c r="Q1524" s="323"/>
      <c r="R1524" s="323"/>
      <c r="S1524" s="323"/>
      <c r="T1524" s="324"/>
      <c r="AT1524" s="319" t="s">
        <v>148</v>
      </c>
      <c r="AU1524" s="319" t="s">
        <v>81</v>
      </c>
      <c r="AV1524" s="317" t="s">
        <v>81</v>
      </c>
      <c r="AW1524" s="317" t="s">
        <v>34</v>
      </c>
      <c r="AX1524" s="317" t="s">
        <v>71</v>
      </c>
      <c r="AY1524" s="319" t="s">
        <v>138</v>
      </c>
    </row>
    <row r="1525" spans="2:51" s="326" customFormat="1" ht="13.5">
      <c r="B1525" s="325"/>
      <c r="D1525" s="327" t="s">
        <v>148</v>
      </c>
      <c r="E1525" s="328" t="s">
        <v>5</v>
      </c>
      <c r="F1525" s="329" t="s">
        <v>151</v>
      </c>
      <c r="H1525" s="330">
        <v>5.7</v>
      </c>
      <c r="L1525" s="325"/>
      <c r="M1525" s="331"/>
      <c r="N1525" s="332"/>
      <c r="O1525" s="332"/>
      <c r="P1525" s="332"/>
      <c r="Q1525" s="332"/>
      <c r="R1525" s="332"/>
      <c r="S1525" s="332"/>
      <c r="T1525" s="333"/>
      <c r="AT1525" s="334" t="s">
        <v>148</v>
      </c>
      <c r="AU1525" s="334" t="s">
        <v>81</v>
      </c>
      <c r="AV1525" s="326" t="s">
        <v>146</v>
      </c>
      <c r="AW1525" s="326" t="s">
        <v>34</v>
      </c>
      <c r="AX1525" s="326" t="s">
        <v>79</v>
      </c>
      <c r="AY1525" s="334" t="s">
        <v>138</v>
      </c>
    </row>
    <row r="1526" spans="2:65" s="223" customFormat="1" ht="31.5" customHeight="1">
      <c r="B1526" s="224"/>
      <c r="C1526" s="354" t="s">
        <v>1718</v>
      </c>
      <c r="D1526" s="354" t="s">
        <v>373</v>
      </c>
      <c r="E1526" s="355" t="s">
        <v>1719</v>
      </c>
      <c r="F1526" s="356" t="s">
        <v>1720</v>
      </c>
      <c r="G1526" s="357" t="s">
        <v>281</v>
      </c>
      <c r="H1526" s="358">
        <v>3</v>
      </c>
      <c r="I1526" s="368">
        <v>0</v>
      </c>
      <c r="J1526" s="359">
        <f>ROUND(I1526*H1526,2)</f>
        <v>0</v>
      </c>
      <c r="K1526" s="356" t="s">
        <v>5</v>
      </c>
      <c r="L1526" s="360"/>
      <c r="M1526" s="361" t="s">
        <v>5</v>
      </c>
      <c r="N1526" s="362" t="s">
        <v>42</v>
      </c>
      <c r="O1526" s="225"/>
      <c r="P1526" s="313">
        <f>O1526*H1526</f>
        <v>0</v>
      </c>
      <c r="Q1526" s="313">
        <v>0.01606</v>
      </c>
      <c r="R1526" s="313">
        <f>Q1526*H1526</f>
        <v>0.04818</v>
      </c>
      <c r="S1526" s="313">
        <v>0</v>
      </c>
      <c r="T1526" s="314">
        <f>S1526*H1526</f>
        <v>0</v>
      </c>
      <c r="AR1526" s="213" t="s">
        <v>473</v>
      </c>
      <c r="AT1526" s="213" t="s">
        <v>373</v>
      </c>
      <c r="AU1526" s="213" t="s">
        <v>81</v>
      </c>
      <c r="AY1526" s="213" t="s">
        <v>138</v>
      </c>
      <c r="BE1526" s="315">
        <f>IF(N1526="základní",J1526,0)</f>
        <v>0</v>
      </c>
      <c r="BF1526" s="315">
        <f>IF(N1526="snížená",J1526,0)</f>
        <v>0</v>
      </c>
      <c r="BG1526" s="315">
        <f>IF(N1526="zákl. přenesená",J1526,0)</f>
        <v>0</v>
      </c>
      <c r="BH1526" s="315">
        <f>IF(N1526="sníž. přenesená",J1526,0)</f>
        <v>0</v>
      </c>
      <c r="BI1526" s="315">
        <f>IF(N1526="nulová",J1526,0)</f>
        <v>0</v>
      </c>
      <c r="BJ1526" s="213" t="s">
        <v>79</v>
      </c>
      <c r="BK1526" s="315">
        <f>ROUND(I1526*H1526,2)</f>
        <v>0</v>
      </c>
      <c r="BL1526" s="213" t="s">
        <v>372</v>
      </c>
      <c r="BM1526" s="213" t="s">
        <v>1721</v>
      </c>
    </row>
    <row r="1527" spans="2:65" s="223" customFormat="1" ht="31.5" customHeight="1">
      <c r="B1527" s="224"/>
      <c r="C1527" s="305" t="s">
        <v>1722</v>
      </c>
      <c r="D1527" s="305" t="s">
        <v>141</v>
      </c>
      <c r="E1527" s="306" t="s">
        <v>1723</v>
      </c>
      <c r="F1527" s="307" t="s">
        <v>1724</v>
      </c>
      <c r="G1527" s="308" t="s">
        <v>338</v>
      </c>
      <c r="H1527" s="309">
        <v>5.635</v>
      </c>
      <c r="I1527" s="367">
        <v>0</v>
      </c>
      <c r="J1527" s="310">
        <f>ROUND(I1527*H1527,2)</f>
        <v>0</v>
      </c>
      <c r="K1527" s="307" t="s">
        <v>145</v>
      </c>
      <c r="L1527" s="224"/>
      <c r="M1527" s="311" t="s">
        <v>5</v>
      </c>
      <c r="N1527" s="312" t="s">
        <v>42</v>
      </c>
      <c r="O1527" s="225"/>
      <c r="P1527" s="313">
        <f>O1527*H1527</f>
        <v>0</v>
      </c>
      <c r="Q1527" s="313">
        <v>0.0001128</v>
      </c>
      <c r="R1527" s="313">
        <f>Q1527*H1527</f>
        <v>0.000635628</v>
      </c>
      <c r="S1527" s="313">
        <v>0</v>
      </c>
      <c r="T1527" s="314">
        <f>S1527*H1527</f>
        <v>0</v>
      </c>
      <c r="AR1527" s="213" t="s">
        <v>372</v>
      </c>
      <c r="AT1527" s="213" t="s">
        <v>141</v>
      </c>
      <c r="AU1527" s="213" t="s">
        <v>81</v>
      </c>
      <c r="AY1527" s="213" t="s">
        <v>138</v>
      </c>
      <c r="BE1527" s="315">
        <f>IF(N1527="základní",J1527,0)</f>
        <v>0</v>
      </c>
      <c r="BF1527" s="315">
        <f>IF(N1527="snížená",J1527,0)</f>
        <v>0</v>
      </c>
      <c r="BG1527" s="315">
        <f>IF(N1527="zákl. přenesená",J1527,0)</f>
        <v>0</v>
      </c>
      <c r="BH1527" s="315">
        <f>IF(N1527="sníž. přenesená",J1527,0)</f>
        <v>0</v>
      </c>
      <c r="BI1527" s="315">
        <f>IF(N1527="nulová",J1527,0)</f>
        <v>0</v>
      </c>
      <c r="BJ1527" s="213" t="s">
        <v>79</v>
      </c>
      <c r="BK1527" s="315">
        <f>ROUND(I1527*H1527,2)</f>
        <v>0</v>
      </c>
      <c r="BL1527" s="213" t="s">
        <v>372</v>
      </c>
      <c r="BM1527" s="213" t="s">
        <v>1725</v>
      </c>
    </row>
    <row r="1528" spans="2:51" s="317" customFormat="1" ht="13.5">
      <c r="B1528" s="316"/>
      <c r="D1528" s="318" t="s">
        <v>148</v>
      </c>
      <c r="E1528" s="319" t="s">
        <v>5</v>
      </c>
      <c r="F1528" s="320" t="s">
        <v>1726</v>
      </c>
      <c r="H1528" s="321">
        <v>5.635</v>
      </c>
      <c r="L1528" s="316"/>
      <c r="M1528" s="322"/>
      <c r="N1528" s="323"/>
      <c r="O1528" s="323"/>
      <c r="P1528" s="323"/>
      <c r="Q1528" s="323"/>
      <c r="R1528" s="323"/>
      <c r="S1528" s="323"/>
      <c r="T1528" s="324"/>
      <c r="AT1528" s="319" t="s">
        <v>148</v>
      </c>
      <c r="AU1528" s="319" t="s">
        <v>81</v>
      </c>
      <c r="AV1528" s="317" t="s">
        <v>81</v>
      </c>
      <c r="AW1528" s="317" t="s">
        <v>34</v>
      </c>
      <c r="AX1528" s="317" t="s">
        <v>71</v>
      </c>
      <c r="AY1528" s="319" t="s">
        <v>138</v>
      </c>
    </row>
    <row r="1529" spans="2:51" s="326" customFormat="1" ht="13.5">
      <c r="B1529" s="325"/>
      <c r="D1529" s="327" t="s">
        <v>148</v>
      </c>
      <c r="E1529" s="328" t="s">
        <v>5</v>
      </c>
      <c r="F1529" s="329" t="s">
        <v>151</v>
      </c>
      <c r="H1529" s="330">
        <v>5.635</v>
      </c>
      <c r="L1529" s="325"/>
      <c r="M1529" s="331"/>
      <c r="N1529" s="332"/>
      <c r="O1529" s="332"/>
      <c r="P1529" s="332"/>
      <c r="Q1529" s="332"/>
      <c r="R1529" s="332"/>
      <c r="S1529" s="332"/>
      <c r="T1529" s="333"/>
      <c r="AT1529" s="334" t="s">
        <v>148</v>
      </c>
      <c r="AU1529" s="334" t="s">
        <v>81</v>
      </c>
      <c r="AV1529" s="326" t="s">
        <v>146</v>
      </c>
      <c r="AW1529" s="326" t="s">
        <v>34</v>
      </c>
      <c r="AX1529" s="326" t="s">
        <v>79</v>
      </c>
      <c r="AY1529" s="334" t="s">
        <v>138</v>
      </c>
    </row>
    <row r="1530" spans="2:65" s="223" customFormat="1" ht="31.5" customHeight="1">
      <c r="B1530" s="224"/>
      <c r="C1530" s="354" t="s">
        <v>1727</v>
      </c>
      <c r="D1530" s="354" t="s">
        <v>373</v>
      </c>
      <c r="E1530" s="355" t="s">
        <v>1728</v>
      </c>
      <c r="F1530" s="356" t="s">
        <v>1729</v>
      </c>
      <c r="G1530" s="357" t="s">
        <v>281</v>
      </c>
      <c r="H1530" s="358">
        <v>1</v>
      </c>
      <c r="I1530" s="368">
        <v>0</v>
      </c>
      <c r="J1530" s="359">
        <f>ROUND(I1530*H1530,2)</f>
        <v>0</v>
      </c>
      <c r="K1530" s="356" t="s">
        <v>5</v>
      </c>
      <c r="L1530" s="360"/>
      <c r="M1530" s="361" t="s">
        <v>5</v>
      </c>
      <c r="N1530" s="362" t="s">
        <v>42</v>
      </c>
      <c r="O1530" s="225"/>
      <c r="P1530" s="313">
        <f>O1530*H1530</f>
        <v>0</v>
      </c>
      <c r="Q1530" s="313">
        <v>0.1753</v>
      </c>
      <c r="R1530" s="313">
        <f>Q1530*H1530</f>
        <v>0.1753</v>
      </c>
      <c r="S1530" s="313">
        <v>0</v>
      </c>
      <c r="T1530" s="314">
        <f>S1530*H1530</f>
        <v>0</v>
      </c>
      <c r="AR1530" s="213" t="s">
        <v>473</v>
      </c>
      <c r="AT1530" s="213" t="s">
        <v>373</v>
      </c>
      <c r="AU1530" s="213" t="s">
        <v>81</v>
      </c>
      <c r="AY1530" s="213" t="s">
        <v>138</v>
      </c>
      <c r="BE1530" s="315">
        <f>IF(N1530="základní",J1530,0)</f>
        <v>0</v>
      </c>
      <c r="BF1530" s="315">
        <f>IF(N1530="snížená",J1530,0)</f>
        <v>0</v>
      </c>
      <c r="BG1530" s="315">
        <f>IF(N1530="zákl. přenesená",J1530,0)</f>
        <v>0</v>
      </c>
      <c r="BH1530" s="315">
        <f>IF(N1530="sníž. přenesená",J1530,0)</f>
        <v>0</v>
      </c>
      <c r="BI1530" s="315">
        <f>IF(N1530="nulová",J1530,0)</f>
        <v>0</v>
      </c>
      <c r="BJ1530" s="213" t="s">
        <v>79</v>
      </c>
      <c r="BK1530" s="315">
        <f>ROUND(I1530*H1530,2)</f>
        <v>0</v>
      </c>
      <c r="BL1530" s="213" t="s">
        <v>372</v>
      </c>
      <c r="BM1530" s="213" t="s">
        <v>1730</v>
      </c>
    </row>
    <row r="1531" spans="2:65" s="223" customFormat="1" ht="22.5" customHeight="1">
      <c r="B1531" s="224"/>
      <c r="C1531" s="305" t="s">
        <v>1731</v>
      </c>
      <c r="D1531" s="305" t="s">
        <v>141</v>
      </c>
      <c r="E1531" s="306" t="s">
        <v>1732</v>
      </c>
      <c r="F1531" s="307" t="s">
        <v>1733</v>
      </c>
      <c r="G1531" s="308" t="s">
        <v>144</v>
      </c>
      <c r="H1531" s="309">
        <v>135.891</v>
      </c>
      <c r="I1531" s="367">
        <v>0</v>
      </c>
      <c r="J1531" s="310">
        <f>ROUND(I1531*H1531,2)</f>
        <v>0</v>
      </c>
      <c r="K1531" s="307" t="s">
        <v>145</v>
      </c>
      <c r="L1531" s="224"/>
      <c r="M1531" s="311" t="s">
        <v>5</v>
      </c>
      <c r="N1531" s="312" t="s">
        <v>42</v>
      </c>
      <c r="O1531" s="225"/>
      <c r="P1531" s="313">
        <f>O1531*H1531</f>
        <v>0</v>
      </c>
      <c r="Q1531" s="313">
        <v>0</v>
      </c>
      <c r="R1531" s="313">
        <f>Q1531*H1531</f>
        <v>0</v>
      </c>
      <c r="S1531" s="313">
        <v>0.005</v>
      </c>
      <c r="T1531" s="314">
        <f>S1531*H1531</f>
        <v>0.6794549999999999</v>
      </c>
      <c r="AR1531" s="213" t="s">
        <v>372</v>
      </c>
      <c r="AT1531" s="213" t="s">
        <v>141</v>
      </c>
      <c r="AU1531" s="213" t="s">
        <v>81</v>
      </c>
      <c r="AY1531" s="213" t="s">
        <v>138</v>
      </c>
      <c r="BE1531" s="315">
        <f>IF(N1531="základní",J1531,0)</f>
        <v>0</v>
      </c>
      <c r="BF1531" s="315">
        <f>IF(N1531="snížená",J1531,0)</f>
        <v>0</v>
      </c>
      <c r="BG1531" s="315">
        <f>IF(N1531="zákl. přenesená",J1531,0)</f>
        <v>0</v>
      </c>
      <c r="BH1531" s="315">
        <f>IF(N1531="sníž. přenesená",J1531,0)</f>
        <v>0</v>
      </c>
      <c r="BI1531" s="315">
        <f>IF(N1531="nulová",J1531,0)</f>
        <v>0</v>
      </c>
      <c r="BJ1531" s="213" t="s">
        <v>79</v>
      </c>
      <c r="BK1531" s="315">
        <f>ROUND(I1531*H1531,2)</f>
        <v>0</v>
      </c>
      <c r="BL1531" s="213" t="s">
        <v>372</v>
      </c>
      <c r="BM1531" s="213" t="s">
        <v>1734</v>
      </c>
    </row>
    <row r="1532" spans="2:51" s="339" customFormat="1" ht="13.5">
      <c r="B1532" s="338"/>
      <c r="D1532" s="318" t="s">
        <v>148</v>
      </c>
      <c r="E1532" s="340" t="s">
        <v>5</v>
      </c>
      <c r="F1532" s="341" t="s">
        <v>177</v>
      </c>
      <c r="H1532" s="342" t="s">
        <v>5</v>
      </c>
      <c r="L1532" s="338"/>
      <c r="M1532" s="343"/>
      <c r="N1532" s="344"/>
      <c r="O1532" s="344"/>
      <c r="P1532" s="344"/>
      <c r="Q1532" s="344"/>
      <c r="R1532" s="344"/>
      <c r="S1532" s="344"/>
      <c r="T1532" s="345"/>
      <c r="AT1532" s="342" t="s">
        <v>148</v>
      </c>
      <c r="AU1532" s="342" t="s">
        <v>81</v>
      </c>
      <c r="AV1532" s="339" t="s">
        <v>79</v>
      </c>
      <c r="AW1532" s="339" t="s">
        <v>34</v>
      </c>
      <c r="AX1532" s="339" t="s">
        <v>71</v>
      </c>
      <c r="AY1532" s="342" t="s">
        <v>138</v>
      </c>
    </row>
    <row r="1533" spans="2:51" s="317" customFormat="1" ht="13.5">
      <c r="B1533" s="316"/>
      <c r="D1533" s="318" t="s">
        <v>148</v>
      </c>
      <c r="E1533" s="319" t="s">
        <v>5</v>
      </c>
      <c r="F1533" s="320" t="s">
        <v>1399</v>
      </c>
      <c r="H1533" s="321">
        <v>32.99</v>
      </c>
      <c r="L1533" s="316"/>
      <c r="M1533" s="322"/>
      <c r="N1533" s="323"/>
      <c r="O1533" s="323"/>
      <c r="P1533" s="323"/>
      <c r="Q1533" s="323"/>
      <c r="R1533" s="323"/>
      <c r="S1533" s="323"/>
      <c r="T1533" s="324"/>
      <c r="AT1533" s="319" t="s">
        <v>148</v>
      </c>
      <c r="AU1533" s="319" t="s">
        <v>81</v>
      </c>
      <c r="AV1533" s="317" t="s">
        <v>81</v>
      </c>
      <c r="AW1533" s="317" t="s">
        <v>34</v>
      </c>
      <c r="AX1533" s="317" t="s">
        <v>71</v>
      </c>
      <c r="AY1533" s="319" t="s">
        <v>138</v>
      </c>
    </row>
    <row r="1534" spans="2:51" s="317" customFormat="1" ht="13.5">
      <c r="B1534" s="316"/>
      <c r="D1534" s="318" t="s">
        <v>148</v>
      </c>
      <c r="E1534" s="319" t="s">
        <v>5</v>
      </c>
      <c r="F1534" s="320" t="s">
        <v>1400</v>
      </c>
      <c r="H1534" s="321">
        <v>35.531</v>
      </c>
      <c r="L1534" s="316"/>
      <c r="M1534" s="322"/>
      <c r="N1534" s="323"/>
      <c r="O1534" s="323"/>
      <c r="P1534" s="323"/>
      <c r="Q1534" s="323"/>
      <c r="R1534" s="323"/>
      <c r="S1534" s="323"/>
      <c r="T1534" s="324"/>
      <c r="AT1534" s="319" t="s">
        <v>148</v>
      </c>
      <c r="AU1534" s="319" t="s">
        <v>81</v>
      </c>
      <c r="AV1534" s="317" t="s">
        <v>81</v>
      </c>
      <c r="AW1534" s="317" t="s">
        <v>34</v>
      </c>
      <c r="AX1534" s="317" t="s">
        <v>71</v>
      </c>
      <c r="AY1534" s="319" t="s">
        <v>138</v>
      </c>
    </row>
    <row r="1535" spans="2:51" s="347" customFormat="1" ht="13.5">
      <c r="B1535" s="346"/>
      <c r="D1535" s="318" t="s">
        <v>148</v>
      </c>
      <c r="E1535" s="348" t="s">
        <v>5</v>
      </c>
      <c r="F1535" s="349" t="s">
        <v>180</v>
      </c>
      <c r="H1535" s="350">
        <v>68.521</v>
      </c>
      <c r="L1535" s="346"/>
      <c r="M1535" s="351"/>
      <c r="N1535" s="352"/>
      <c r="O1535" s="352"/>
      <c r="P1535" s="352"/>
      <c r="Q1535" s="352"/>
      <c r="R1535" s="352"/>
      <c r="S1535" s="352"/>
      <c r="T1535" s="353"/>
      <c r="AT1535" s="348" t="s">
        <v>148</v>
      </c>
      <c r="AU1535" s="348" t="s">
        <v>81</v>
      </c>
      <c r="AV1535" s="347" t="s">
        <v>139</v>
      </c>
      <c r="AW1535" s="347" t="s">
        <v>34</v>
      </c>
      <c r="AX1535" s="347" t="s">
        <v>71</v>
      </c>
      <c r="AY1535" s="348" t="s">
        <v>138</v>
      </c>
    </row>
    <row r="1536" spans="2:51" s="339" customFormat="1" ht="13.5">
      <c r="B1536" s="338"/>
      <c r="D1536" s="318" t="s">
        <v>148</v>
      </c>
      <c r="E1536" s="340" t="s">
        <v>5</v>
      </c>
      <c r="F1536" s="341" t="s">
        <v>183</v>
      </c>
      <c r="H1536" s="342" t="s">
        <v>5</v>
      </c>
      <c r="L1536" s="338"/>
      <c r="M1536" s="343"/>
      <c r="N1536" s="344"/>
      <c r="O1536" s="344"/>
      <c r="P1536" s="344"/>
      <c r="Q1536" s="344"/>
      <c r="R1536" s="344"/>
      <c r="S1536" s="344"/>
      <c r="T1536" s="345"/>
      <c r="AT1536" s="342" t="s">
        <v>148</v>
      </c>
      <c r="AU1536" s="342" t="s">
        <v>81</v>
      </c>
      <c r="AV1536" s="339" t="s">
        <v>79</v>
      </c>
      <c r="AW1536" s="339" t="s">
        <v>34</v>
      </c>
      <c r="AX1536" s="339" t="s">
        <v>71</v>
      </c>
      <c r="AY1536" s="342" t="s">
        <v>138</v>
      </c>
    </row>
    <row r="1537" spans="2:51" s="317" customFormat="1" ht="13.5">
      <c r="B1537" s="316"/>
      <c r="D1537" s="318" t="s">
        <v>148</v>
      </c>
      <c r="E1537" s="319" t="s">
        <v>5</v>
      </c>
      <c r="F1537" s="320" t="s">
        <v>1735</v>
      </c>
      <c r="H1537" s="321">
        <v>67.37</v>
      </c>
      <c r="L1537" s="316"/>
      <c r="M1537" s="322"/>
      <c r="N1537" s="323"/>
      <c r="O1537" s="323"/>
      <c r="P1537" s="323"/>
      <c r="Q1537" s="323"/>
      <c r="R1537" s="323"/>
      <c r="S1537" s="323"/>
      <c r="T1537" s="324"/>
      <c r="AT1537" s="319" t="s">
        <v>148</v>
      </c>
      <c r="AU1537" s="319" t="s">
        <v>81</v>
      </c>
      <c r="AV1537" s="317" t="s">
        <v>81</v>
      </c>
      <c r="AW1537" s="317" t="s">
        <v>34</v>
      </c>
      <c r="AX1537" s="317" t="s">
        <v>71</v>
      </c>
      <c r="AY1537" s="319" t="s">
        <v>138</v>
      </c>
    </row>
    <row r="1538" spans="2:51" s="347" customFormat="1" ht="13.5">
      <c r="B1538" s="346"/>
      <c r="D1538" s="318" t="s">
        <v>148</v>
      </c>
      <c r="E1538" s="348" t="s">
        <v>5</v>
      </c>
      <c r="F1538" s="349" t="s">
        <v>180</v>
      </c>
      <c r="H1538" s="350">
        <v>67.37</v>
      </c>
      <c r="L1538" s="346"/>
      <c r="M1538" s="351"/>
      <c r="N1538" s="352"/>
      <c r="O1538" s="352"/>
      <c r="P1538" s="352"/>
      <c r="Q1538" s="352"/>
      <c r="R1538" s="352"/>
      <c r="S1538" s="352"/>
      <c r="T1538" s="353"/>
      <c r="AT1538" s="348" t="s">
        <v>148</v>
      </c>
      <c r="AU1538" s="348" t="s">
        <v>81</v>
      </c>
      <c r="AV1538" s="347" t="s">
        <v>139</v>
      </c>
      <c r="AW1538" s="347" t="s">
        <v>34</v>
      </c>
      <c r="AX1538" s="347" t="s">
        <v>71</v>
      </c>
      <c r="AY1538" s="348" t="s">
        <v>138</v>
      </c>
    </row>
    <row r="1539" spans="2:51" s="317" customFormat="1" ht="13.5">
      <c r="B1539" s="316"/>
      <c r="D1539" s="318" t="s">
        <v>148</v>
      </c>
      <c r="E1539" s="319" t="s">
        <v>5</v>
      </c>
      <c r="F1539" s="320" t="s">
        <v>5</v>
      </c>
      <c r="H1539" s="321">
        <v>0</v>
      </c>
      <c r="L1539" s="316"/>
      <c r="M1539" s="322"/>
      <c r="N1539" s="323"/>
      <c r="O1539" s="323"/>
      <c r="P1539" s="323"/>
      <c r="Q1539" s="323"/>
      <c r="R1539" s="323"/>
      <c r="S1539" s="323"/>
      <c r="T1539" s="324"/>
      <c r="AT1539" s="319" t="s">
        <v>148</v>
      </c>
      <c r="AU1539" s="319" t="s">
        <v>81</v>
      </c>
      <c r="AV1539" s="317" t="s">
        <v>81</v>
      </c>
      <c r="AW1539" s="317" t="s">
        <v>34</v>
      </c>
      <c r="AX1539" s="317" t="s">
        <v>71</v>
      </c>
      <c r="AY1539" s="319" t="s">
        <v>138</v>
      </c>
    </row>
    <row r="1540" spans="2:51" s="326" customFormat="1" ht="13.5">
      <c r="B1540" s="325"/>
      <c r="D1540" s="327" t="s">
        <v>148</v>
      </c>
      <c r="E1540" s="328" t="s">
        <v>5</v>
      </c>
      <c r="F1540" s="329" t="s">
        <v>151</v>
      </c>
      <c r="H1540" s="330">
        <v>135.891</v>
      </c>
      <c r="L1540" s="325"/>
      <c r="M1540" s="331"/>
      <c r="N1540" s="332"/>
      <c r="O1540" s="332"/>
      <c r="P1540" s="332"/>
      <c r="Q1540" s="332"/>
      <c r="R1540" s="332"/>
      <c r="S1540" s="332"/>
      <c r="T1540" s="333"/>
      <c r="AT1540" s="334" t="s">
        <v>148</v>
      </c>
      <c r="AU1540" s="334" t="s">
        <v>81</v>
      </c>
      <c r="AV1540" s="326" t="s">
        <v>146</v>
      </c>
      <c r="AW1540" s="326" t="s">
        <v>34</v>
      </c>
      <c r="AX1540" s="326" t="s">
        <v>79</v>
      </c>
      <c r="AY1540" s="334" t="s">
        <v>138</v>
      </c>
    </row>
    <row r="1541" spans="2:65" s="223" customFormat="1" ht="22.5" customHeight="1">
      <c r="B1541" s="224"/>
      <c r="C1541" s="305" t="s">
        <v>1736</v>
      </c>
      <c r="D1541" s="305" t="s">
        <v>141</v>
      </c>
      <c r="E1541" s="306" t="s">
        <v>1737</v>
      </c>
      <c r="F1541" s="307" t="s">
        <v>1738</v>
      </c>
      <c r="G1541" s="308" t="s">
        <v>144</v>
      </c>
      <c r="H1541" s="309">
        <v>135.891</v>
      </c>
      <c r="I1541" s="367">
        <v>0</v>
      </c>
      <c r="J1541" s="310">
        <f>ROUND(I1541*H1541,2)</f>
        <v>0</v>
      </c>
      <c r="K1541" s="307" t="s">
        <v>145</v>
      </c>
      <c r="L1541" s="224"/>
      <c r="M1541" s="311" t="s">
        <v>5</v>
      </c>
      <c r="N1541" s="312" t="s">
        <v>42</v>
      </c>
      <c r="O1541" s="225"/>
      <c r="P1541" s="313">
        <f>O1541*H1541</f>
        <v>0</v>
      </c>
      <c r="Q1541" s="313">
        <v>0</v>
      </c>
      <c r="R1541" s="313">
        <f>Q1541*H1541</f>
        <v>0</v>
      </c>
      <c r="S1541" s="313">
        <v>0.002</v>
      </c>
      <c r="T1541" s="314">
        <f>S1541*H1541</f>
        <v>0.27178199999999997</v>
      </c>
      <c r="AR1541" s="213" t="s">
        <v>372</v>
      </c>
      <c r="AT1541" s="213" t="s">
        <v>141</v>
      </c>
      <c r="AU1541" s="213" t="s">
        <v>81</v>
      </c>
      <c r="AY1541" s="213" t="s">
        <v>138</v>
      </c>
      <c r="BE1541" s="315">
        <f>IF(N1541="základní",J1541,0)</f>
        <v>0</v>
      </c>
      <c r="BF1541" s="315">
        <f>IF(N1541="snížená",J1541,0)</f>
        <v>0</v>
      </c>
      <c r="BG1541" s="315">
        <f>IF(N1541="zákl. přenesená",J1541,0)</f>
        <v>0</v>
      </c>
      <c r="BH1541" s="315">
        <f>IF(N1541="sníž. přenesená",J1541,0)</f>
        <v>0</v>
      </c>
      <c r="BI1541" s="315">
        <f>IF(N1541="nulová",J1541,0)</f>
        <v>0</v>
      </c>
      <c r="BJ1541" s="213" t="s">
        <v>79</v>
      </c>
      <c r="BK1541" s="315">
        <f>ROUND(I1541*H1541,2)</f>
        <v>0</v>
      </c>
      <c r="BL1541" s="213" t="s">
        <v>372</v>
      </c>
      <c r="BM1541" s="213" t="s">
        <v>1739</v>
      </c>
    </row>
    <row r="1542" spans="2:51" s="339" customFormat="1" ht="13.5">
      <c r="B1542" s="338"/>
      <c r="D1542" s="318" t="s">
        <v>148</v>
      </c>
      <c r="E1542" s="340" t="s">
        <v>5</v>
      </c>
      <c r="F1542" s="341" t="s">
        <v>177</v>
      </c>
      <c r="H1542" s="342" t="s">
        <v>5</v>
      </c>
      <c r="L1542" s="338"/>
      <c r="M1542" s="343"/>
      <c r="N1542" s="344"/>
      <c r="O1542" s="344"/>
      <c r="P1542" s="344"/>
      <c r="Q1542" s="344"/>
      <c r="R1542" s="344"/>
      <c r="S1542" s="344"/>
      <c r="T1542" s="345"/>
      <c r="AT1542" s="342" t="s">
        <v>148</v>
      </c>
      <c r="AU1542" s="342" t="s">
        <v>81</v>
      </c>
      <c r="AV1542" s="339" t="s">
        <v>79</v>
      </c>
      <c r="AW1542" s="339" t="s">
        <v>34</v>
      </c>
      <c r="AX1542" s="339" t="s">
        <v>71</v>
      </c>
      <c r="AY1542" s="342" t="s">
        <v>138</v>
      </c>
    </row>
    <row r="1543" spans="2:51" s="317" customFormat="1" ht="13.5">
      <c r="B1543" s="316"/>
      <c r="D1543" s="318" t="s">
        <v>148</v>
      </c>
      <c r="E1543" s="319" t="s">
        <v>5</v>
      </c>
      <c r="F1543" s="320" t="s">
        <v>1399</v>
      </c>
      <c r="H1543" s="321">
        <v>32.99</v>
      </c>
      <c r="L1543" s="316"/>
      <c r="M1543" s="322"/>
      <c r="N1543" s="323"/>
      <c r="O1543" s="323"/>
      <c r="P1543" s="323"/>
      <c r="Q1543" s="323"/>
      <c r="R1543" s="323"/>
      <c r="S1543" s="323"/>
      <c r="T1543" s="324"/>
      <c r="AT1543" s="319" t="s">
        <v>148</v>
      </c>
      <c r="AU1543" s="319" t="s">
        <v>81</v>
      </c>
      <c r="AV1543" s="317" t="s">
        <v>81</v>
      </c>
      <c r="AW1543" s="317" t="s">
        <v>34</v>
      </c>
      <c r="AX1543" s="317" t="s">
        <v>71</v>
      </c>
      <c r="AY1543" s="319" t="s">
        <v>138</v>
      </c>
    </row>
    <row r="1544" spans="2:51" s="317" customFormat="1" ht="13.5">
      <c r="B1544" s="316"/>
      <c r="D1544" s="318" t="s">
        <v>148</v>
      </c>
      <c r="E1544" s="319" t="s">
        <v>5</v>
      </c>
      <c r="F1544" s="320" t="s">
        <v>1400</v>
      </c>
      <c r="H1544" s="321">
        <v>35.531</v>
      </c>
      <c r="L1544" s="316"/>
      <c r="M1544" s="322"/>
      <c r="N1544" s="323"/>
      <c r="O1544" s="323"/>
      <c r="P1544" s="323"/>
      <c r="Q1544" s="323"/>
      <c r="R1544" s="323"/>
      <c r="S1544" s="323"/>
      <c r="T1544" s="324"/>
      <c r="AT1544" s="319" t="s">
        <v>148</v>
      </c>
      <c r="AU1544" s="319" t="s">
        <v>81</v>
      </c>
      <c r="AV1544" s="317" t="s">
        <v>81</v>
      </c>
      <c r="AW1544" s="317" t="s">
        <v>34</v>
      </c>
      <c r="AX1544" s="317" t="s">
        <v>71</v>
      </c>
      <c r="AY1544" s="319" t="s">
        <v>138</v>
      </c>
    </row>
    <row r="1545" spans="2:51" s="347" customFormat="1" ht="13.5">
      <c r="B1545" s="346"/>
      <c r="D1545" s="318" t="s">
        <v>148</v>
      </c>
      <c r="E1545" s="348" t="s">
        <v>5</v>
      </c>
      <c r="F1545" s="349" t="s">
        <v>180</v>
      </c>
      <c r="H1545" s="350">
        <v>68.521</v>
      </c>
      <c r="L1545" s="346"/>
      <c r="M1545" s="351"/>
      <c r="N1545" s="352"/>
      <c r="O1545" s="352"/>
      <c r="P1545" s="352"/>
      <c r="Q1545" s="352"/>
      <c r="R1545" s="352"/>
      <c r="S1545" s="352"/>
      <c r="T1545" s="353"/>
      <c r="AT1545" s="348" t="s">
        <v>148</v>
      </c>
      <c r="AU1545" s="348" t="s">
        <v>81</v>
      </c>
      <c r="AV1545" s="347" t="s">
        <v>139</v>
      </c>
      <c r="AW1545" s="347" t="s">
        <v>34</v>
      </c>
      <c r="AX1545" s="347" t="s">
        <v>71</v>
      </c>
      <c r="AY1545" s="348" t="s">
        <v>138</v>
      </c>
    </row>
    <row r="1546" spans="2:51" s="339" customFormat="1" ht="13.5">
      <c r="B1546" s="338"/>
      <c r="D1546" s="318" t="s">
        <v>148</v>
      </c>
      <c r="E1546" s="340" t="s">
        <v>5</v>
      </c>
      <c r="F1546" s="341" t="s">
        <v>183</v>
      </c>
      <c r="H1546" s="342" t="s">
        <v>5</v>
      </c>
      <c r="L1546" s="338"/>
      <c r="M1546" s="343"/>
      <c r="N1546" s="344"/>
      <c r="O1546" s="344"/>
      <c r="P1546" s="344"/>
      <c r="Q1546" s="344"/>
      <c r="R1546" s="344"/>
      <c r="S1546" s="344"/>
      <c r="T1546" s="345"/>
      <c r="AT1546" s="342" t="s">
        <v>148</v>
      </c>
      <c r="AU1546" s="342" t="s">
        <v>81</v>
      </c>
      <c r="AV1546" s="339" t="s">
        <v>79</v>
      </c>
      <c r="AW1546" s="339" t="s">
        <v>34</v>
      </c>
      <c r="AX1546" s="339" t="s">
        <v>71</v>
      </c>
      <c r="AY1546" s="342" t="s">
        <v>138</v>
      </c>
    </row>
    <row r="1547" spans="2:51" s="317" customFormat="1" ht="13.5">
      <c r="B1547" s="316"/>
      <c r="D1547" s="318" t="s">
        <v>148</v>
      </c>
      <c r="E1547" s="319" t="s">
        <v>5</v>
      </c>
      <c r="F1547" s="320" t="s">
        <v>1735</v>
      </c>
      <c r="H1547" s="321">
        <v>67.37</v>
      </c>
      <c r="L1547" s="316"/>
      <c r="M1547" s="322"/>
      <c r="N1547" s="323"/>
      <c r="O1547" s="323"/>
      <c r="P1547" s="323"/>
      <c r="Q1547" s="323"/>
      <c r="R1547" s="323"/>
      <c r="S1547" s="323"/>
      <c r="T1547" s="324"/>
      <c r="AT1547" s="319" t="s">
        <v>148</v>
      </c>
      <c r="AU1547" s="319" t="s">
        <v>81</v>
      </c>
      <c r="AV1547" s="317" t="s">
        <v>81</v>
      </c>
      <c r="AW1547" s="317" t="s">
        <v>34</v>
      </c>
      <c r="AX1547" s="317" t="s">
        <v>71</v>
      </c>
      <c r="AY1547" s="319" t="s">
        <v>138</v>
      </c>
    </row>
    <row r="1548" spans="2:51" s="347" customFormat="1" ht="13.5">
      <c r="B1548" s="346"/>
      <c r="D1548" s="318" t="s">
        <v>148</v>
      </c>
      <c r="E1548" s="348" t="s">
        <v>5</v>
      </c>
      <c r="F1548" s="349" t="s">
        <v>180</v>
      </c>
      <c r="H1548" s="350">
        <v>67.37</v>
      </c>
      <c r="L1548" s="346"/>
      <c r="M1548" s="351"/>
      <c r="N1548" s="352"/>
      <c r="O1548" s="352"/>
      <c r="P1548" s="352"/>
      <c r="Q1548" s="352"/>
      <c r="R1548" s="352"/>
      <c r="S1548" s="352"/>
      <c r="T1548" s="353"/>
      <c r="AT1548" s="348" t="s">
        <v>148</v>
      </c>
      <c r="AU1548" s="348" t="s">
        <v>81</v>
      </c>
      <c r="AV1548" s="347" t="s">
        <v>139</v>
      </c>
      <c r="AW1548" s="347" t="s">
        <v>34</v>
      </c>
      <c r="AX1548" s="347" t="s">
        <v>71</v>
      </c>
      <c r="AY1548" s="348" t="s">
        <v>138</v>
      </c>
    </row>
    <row r="1549" spans="2:51" s="326" customFormat="1" ht="13.5">
      <c r="B1549" s="325"/>
      <c r="D1549" s="327" t="s">
        <v>148</v>
      </c>
      <c r="E1549" s="328" t="s">
        <v>5</v>
      </c>
      <c r="F1549" s="329" t="s">
        <v>151</v>
      </c>
      <c r="H1549" s="330">
        <v>135.891</v>
      </c>
      <c r="L1549" s="325"/>
      <c r="M1549" s="331"/>
      <c r="N1549" s="332"/>
      <c r="O1549" s="332"/>
      <c r="P1549" s="332"/>
      <c r="Q1549" s="332"/>
      <c r="R1549" s="332"/>
      <c r="S1549" s="332"/>
      <c r="T1549" s="333"/>
      <c r="AT1549" s="334" t="s">
        <v>148</v>
      </c>
      <c r="AU1549" s="334" t="s">
        <v>81</v>
      </c>
      <c r="AV1549" s="326" t="s">
        <v>146</v>
      </c>
      <c r="AW1549" s="326" t="s">
        <v>34</v>
      </c>
      <c r="AX1549" s="326" t="s">
        <v>79</v>
      </c>
      <c r="AY1549" s="334" t="s">
        <v>138</v>
      </c>
    </row>
    <row r="1550" spans="2:65" s="223" customFormat="1" ht="31.5" customHeight="1">
      <c r="B1550" s="224"/>
      <c r="C1550" s="305" t="s">
        <v>1740</v>
      </c>
      <c r="D1550" s="305" t="s">
        <v>141</v>
      </c>
      <c r="E1550" s="306" t="s">
        <v>1741</v>
      </c>
      <c r="F1550" s="307" t="s">
        <v>1742</v>
      </c>
      <c r="G1550" s="308" t="s">
        <v>144</v>
      </c>
      <c r="H1550" s="309">
        <v>185.809</v>
      </c>
      <c r="I1550" s="367">
        <v>0</v>
      </c>
      <c r="J1550" s="310">
        <f>ROUND(I1550*H1550,2)</f>
        <v>0</v>
      </c>
      <c r="K1550" s="307" t="s">
        <v>5</v>
      </c>
      <c r="L1550" s="224"/>
      <c r="M1550" s="311" t="s">
        <v>5</v>
      </c>
      <c r="N1550" s="312" t="s">
        <v>42</v>
      </c>
      <c r="O1550" s="225"/>
      <c r="P1550" s="313">
        <f>O1550*H1550</f>
        <v>0</v>
      </c>
      <c r="Q1550" s="313">
        <v>0</v>
      </c>
      <c r="R1550" s="313">
        <f>Q1550*H1550</f>
        <v>0</v>
      </c>
      <c r="S1550" s="313">
        <v>0</v>
      </c>
      <c r="T1550" s="314">
        <f>S1550*H1550</f>
        <v>0</v>
      </c>
      <c r="AR1550" s="213" t="s">
        <v>372</v>
      </c>
      <c r="AT1550" s="213" t="s">
        <v>141</v>
      </c>
      <c r="AU1550" s="213" t="s">
        <v>81</v>
      </c>
      <c r="AY1550" s="213" t="s">
        <v>138</v>
      </c>
      <c r="BE1550" s="315">
        <f>IF(N1550="základní",J1550,0)</f>
        <v>0</v>
      </c>
      <c r="BF1550" s="315">
        <f>IF(N1550="snížená",J1550,0)</f>
        <v>0</v>
      </c>
      <c r="BG1550" s="315">
        <f>IF(N1550="zákl. přenesená",J1550,0)</f>
        <v>0</v>
      </c>
      <c r="BH1550" s="315">
        <f>IF(N1550="sníž. přenesená",J1550,0)</f>
        <v>0</v>
      </c>
      <c r="BI1550" s="315">
        <f>IF(N1550="nulová",J1550,0)</f>
        <v>0</v>
      </c>
      <c r="BJ1550" s="213" t="s">
        <v>79</v>
      </c>
      <c r="BK1550" s="315">
        <f>ROUND(I1550*H1550,2)</f>
        <v>0</v>
      </c>
      <c r="BL1550" s="213" t="s">
        <v>372</v>
      </c>
      <c r="BM1550" s="213" t="s">
        <v>1743</v>
      </c>
    </row>
    <row r="1551" spans="2:51" s="339" customFormat="1" ht="13.5">
      <c r="B1551" s="338"/>
      <c r="D1551" s="318" t="s">
        <v>148</v>
      </c>
      <c r="E1551" s="340" t="s">
        <v>5</v>
      </c>
      <c r="F1551" s="341" t="s">
        <v>177</v>
      </c>
      <c r="H1551" s="342" t="s">
        <v>5</v>
      </c>
      <c r="L1551" s="338"/>
      <c r="M1551" s="343"/>
      <c r="N1551" s="344"/>
      <c r="O1551" s="344"/>
      <c r="P1551" s="344"/>
      <c r="Q1551" s="344"/>
      <c r="R1551" s="344"/>
      <c r="S1551" s="344"/>
      <c r="T1551" s="345"/>
      <c r="AT1551" s="342" t="s">
        <v>148</v>
      </c>
      <c r="AU1551" s="342" t="s">
        <v>81</v>
      </c>
      <c r="AV1551" s="339" t="s">
        <v>79</v>
      </c>
      <c r="AW1551" s="339" t="s">
        <v>34</v>
      </c>
      <c r="AX1551" s="339" t="s">
        <v>71</v>
      </c>
      <c r="AY1551" s="342" t="s">
        <v>138</v>
      </c>
    </row>
    <row r="1552" spans="2:51" s="317" customFormat="1" ht="13.5">
      <c r="B1552" s="316"/>
      <c r="D1552" s="318" t="s">
        <v>148</v>
      </c>
      <c r="E1552" s="319" t="s">
        <v>5</v>
      </c>
      <c r="F1552" s="320" t="s">
        <v>1744</v>
      </c>
      <c r="H1552" s="321">
        <v>71.827</v>
      </c>
      <c r="L1552" s="316"/>
      <c r="M1552" s="322"/>
      <c r="N1552" s="323"/>
      <c r="O1552" s="323"/>
      <c r="P1552" s="323"/>
      <c r="Q1552" s="323"/>
      <c r="R1552" s="323"/>
      <c r="S1552" s="323"/>
      <c r="T1552" s="324"/>
      <c r="AT1552" s="319" t="s">
        <v>148</v>
      </c>
      <c r="AU1552" s="319" t="s">
        <v>81</v>
      </c>
      <c r="AV1552" s="317" t="s">
        <v>81</v>
      </c>
      <c r="AW1552" s="317" t="s">
        <v>34</v>
      </c>
      <c r="AX1552" s="317" t="s">
        <v>71</v>
      </c>
      <c r="AY1552" s="319" t="s">
        <v>138</v>
      </c>
    </row>
    <row r="1553" spans="2:51" s="317" customFormat="1" ht="13.5">
      <c r="B1553" s="316"/>
      <c r="D1553" s="318" t="s">
        <v>148</v>
      </c>
      <c r="E1553" s="319" t="s">
        <v>5</v>
      </c>
      <c r="F1553" s="320" t="s">
        <v>1745</v>
      </c>
      <c r="H1553" s="321">
        <v>0.117</v>
      </c>
      <c r="L1553" s="316"/>
      <c r="M1553" s="322"/>
      <c r="N1553" s="323"/>
      <c r="O1553" s="323"/>
      <c r="P1553" s="323"/>
      <c r="Q1553" s="323"/>
      <c r="R1553" s="323"/>
      <c r="S1553" s="323"/>
      <c r="T1553" s="324"/>
      <c r="AT1553" s="319" t="s">
        <v>148</v>
      </c>
      <c r="AU1553" s="319" t="s">
        <v>81</v>
      </c>
      <c r="AV1553" s="317" t="s">
        <v>81</v>
      </c>
      <c r="AW1553" s="317" t="s">
        <v>34</v>
      </c>
      <c r="AX1553" s="317" t="s">
        <v>71</v>
      </c>
      <c r="AY1553" s="319" t="s">
        <v>138</v>
      </c>
    </row>
    <row r="1554" spans="2:51" s="317" customFormat="1" ht="13.5">
      <c r="B1554" s="316"/>
      <c r="D1554" s="318" t="s">
        <v>148</v>
      </c>
      <c r="E1554" s="319" t="s">
        <v>5</v>
      </c>
      <c r="F1554" s="320" t="s">
        <v>1746</v>
      </c>
      <c r="H1554" s="321">
        <v>0.118</v>
      </c>
      <c r="L1554" s="316"/>
      <c r="M1554" s="322"/>
      <c r="N1554" s="323"/>
      <c r="O1554" s="323"/>
      <c r="P1554" s="323"/>
      <c r="Q1554" s="323"/>
      <c r="R1554" s="323"/>
      <c r="S1554" s="323"/>
      <c r="T1554" s="324"/>
      <c r="AT1554" s="319" t="s">
        <v>148</v>
      </c>
      <c r="AU1554" s="319" t="s">
        <v>81</v>
      </c>
      <c r="AV1554" s="317" t="s">
        <v>81</v>
      </c>
      <c r="AW1554" s="317" t="s">
        <v>34</v>
      </c>
      <c r="AX1554" s="317" t="s">
        <v>71</v>
      </c>
      <c r="AY1554" s="319" t="s">
        <v>138</v>
      </c>
    </row>
    <row r="1555" spans="2:51" s="317" customFormat="1" ht="13.5">
      <c r="B1555" s="316"/>
      <c r="D1555" s="318" t="s">
        <v>148</v>
      </c>
      <c r="E1555" s="319" t="s">
        <v>5</v>
      </c>
      <c r="F1555" s="320" t="s">
        <v>1747</v>
      </c>
      <c r="H1555" s="321">
        <v>0.232</v>
      </c>
      <c r="L1555" s="316"/>
      <c r="M1555" s="322"/>
      <c r="N1555" s="323"/>
      <c r="O1555" s="323"/>
      <c r="P1555" s="323"/>
      <c r="Q1555" s="323"/>
      <c r="R1555" s="323"/>
      <c r="S1555" s="323"/>
      <c r="T1555" s="324"/>
      <c r="AT1555" s="319" t="s">
        <v>148</v>
      </c>
      <c r="AU1555" s="319" t="s">
        <v>81</v>
      </c>
      <c r="AV1555" s="317" t="s">
        <v>81</v>
      </c>
      <c r="AW1555" s="317" t="s">
        <v>34</v>
      </c>
      <c r="AX1555" s="317" t="s">
        <v>71</v>
      </c>
      <c r="AY1555" s="319" t="s">
        <v>138</v>
      </c>
    </row>
    <row r="1556" spans="2:51" s="317" customFormat="1" ht="13.5">
      <c r="B1556" s="316"/>
      <c r="D1556" s="318" t="s">
        <v>148</v>
      </c>
      <c r="E1556" s="319" t="s">
        <v>5</v>
      </c>
      <c r="F1556" s="320" t="s">
        <v>1748</v>
      </c>
      <c r="H1556" s="321">
        <v>0.759</v>
      </c>
      <c r="L1556" s="316"/>
      <c r="M1556" s="322"/>
      <c r="N1556" s="323"/>
      <c r="O1556" s="323"/>
      <c r="P1556" s="323"/>
      <c r="Q1556" s="323"/>
      <c r="R1556" s="323"/>
      <c r="S1556" s="323"/>
      <c r="T1556" s="324"/>
      <c r="AT1556" s="319" t="s">
        <v>148</v>
      </c>
      <c r="AU1556" s="319" t="s">
        <v>81</v>
      </c>
      <c r="AV1556" s="317" t="s">
        <v>81</v>
      </c>
      <c r="AW1556" s="317" t="s">
        <v>34</v>
      </c>
      <c r="AX1556" s="317" t="s">
        <v>71</v>
      </c>
      <c r="AY1556" s="319" t="s">
        <v>138</v>
      </c>
    </row>
    <row r="1557" spans="2:51" s="317" customFormat="1" ht="13.5">
      <c r="B1557" s="316"/>
      <c r="D1557" s="318" t="s">
        <v>148</v>
      </c>
      <c r="E1557" s="319" t="s">
        <v>5</v>
      </c>
      <c r="F1557" s="320" t="s">
        <v>1749</v>
      </c>
      <c r="H1557" s="321">
        <v>-4.451</v>
      </c>
      <c r="L1557" s="316"/>
      <c r="M1557" s="322"/>
      <c r="N1557" s="323"/>
      <c r="O1557" s="323"/>
      <c r="P1557" s="323"/>
      <c r="Q1557" s="323"/>
      <c r="R1557" s="323"/>
      <c r="S1557" s="323"/>
      <c r="T1557" s="324"/>
      <c r="AT1557" s="319" t="s">
        <v>148</v>
      </c>
      <c r="AU1557" s="319" t="s">
        <v>81</v>
      </c>
      <c r="AV1557" s="317" t="s">
        <v>81</v>
      </c>
      <c r="AW1557" s="317" t="s">
        <v>34</v>
      </c>
      <c r="AX1557" s="317" t="s">
        <v>71</v>
      </c>
      <c r="AY1557" s="319" t="s">
        <v>138</v>
      </c>
    </row>
    <row r="1558" spans="2:51" s="317" customFormat="1" ht="13.5">
      <c r="B1558" s="316"/>
      <c r="D1558" s="318" t="s">
        <v>148</v>
      </c>
      <c r="E1558" s="319" t="s">
        <v>5</v>
      </c>
      <c r="F1558" s="320" t="s">
        <v>1750</v>
      </c>
      <c r="H1558" s="321">
        <v>-0.197</v>
      </c>
      <c r="L1558" s="316"/>
      <c r="M1558" s="322"/>
      <c r="N1558" s="323"/>
      <c r="O1558" s="323"/>
      <c r="P1558" s="323"/>
      <c r="Q1558" s="323"/>
      <c r="R1558" s="323"/>
      <c r="S1558" s="323"/>
      <c r="T1558" s="324"/>
      <c r="AT1558" s="319" t="s">
        <v>148</v>
      </c>
      <c r="AU1558" s="319" t="s">
        <v>81</v>
      </c>
      <c r="AV1558" s="317" t="s">
        <v>81</v>
      </c>
      <c r="AW1558" s="317" t="s">
        <v>34</v>
      </c>
      <c r="AX1558" s="317" t="s">
        <v>71</v>
      </c>
      <c r="AY1558" s="319" t="s">
        <v>138</v>
      </c>
    </row>
    <row r="1559" spans="2:51" s="317" customFormat="1" ht="13.5">
      <c r="B1559" s="316"/>
      <c r="D1559" s="318" t="s">
        <v>148</v>
      </c>
      <c r="E1559" s="319" t="s">
        <v>5</v>
      </c>
      <c r="F1559" s="320" t="s">
        <v>1751</v>
      </c>
      <c r="H1559" s="321">
        <v>-0.211</v>
      </c>
      <c r="L1559" s="316"/>
      <c r="M1559" s="322"/>
      <c r="N1559" s="323"/>
      <c r="O1559" s="323"/>
      <c r="P1559" s="323"/>
      <c r="Q1559" s="323"/>
      <c r="R1559" s="323"/>
      <c r="S1559" s="323"/>
      <c r="T1559" s="324"/>
      <c r="AT1559" s="319" t="s">
        <v>148</v>
      </c>
      <c r="AU1559" s="319" t="s">
        <v>81</v>
      </c>
      <c r="AV1559" s="317" t="s">
        <v>81</v>
      </c>
      <c r="AW1559" s="317" t="s">
        <v>34</v>
      </c>
      <c r="AX1559" s="317" t="s">
        <v>71</v>
      </c>
      <c r="AY1559" s="319" t="s">
        <v>138</v>
      </c>
    </row>
    <row r="1560" spans="2:51" s="347" customFormat="1" ht="13.5">
      <c r="B1560" s="346"/>
      <c r="D1560" s="318" t="s">
        <v>148</v>
      </c>
      <c r="E1560" s="348" t="s">
        <v>5</v>
      </c>
      <c r="F1560" s="349" t="s">
        <v>180</v>
      </c>
      <c r="H1560" s="350">
        <v>68.194</v>
      </c>
      <c r="L1560" s="346"/>
      <c r="M1560" s="351"/>
      <c r="N1560" s="352"/>
      <c r="O1560" s="352"/>
      <c r="P1560" s="352"/>
      <c r="Q1560" s="352"/>
      <c r="R1560" s="352"/>
      <c r="S1560" s="352"/>
      <c r="T1560" s="353"/>
      <c r="AT1560" s="348" t="s">
        <v>148</v>
      </c>
      <c r="AU1560" s="348" t="s">
        <v>81</v>
      </c>
      <c r="AV1560" s="347" t="s">
        <v>139</v>
      </c>
      <c r="AW1560" s="347" t="s">
        <v>34</v>
      </c>
      <c r="AX1560" s="347" t="s">
        <v>71</v>
      </c>
      <c r="AY1560" s="348" t="s">
        <v>138</v>
      </c>
    </row>
    <row r="1561" spans="2:51" s="339" customFormat="1" ht="13.5">
      <c r="B1561" s="338"/>
      <c r="D1561" s="318" t="s">
        <v>148</v>
      </c>
      <c r="E1561" s="340" t="s">
        <v>5</v>
      </c>
      <c r="F1561" s="341" t="s">
        <v>183</v>
      </c>
      <c r="H1561" s="342" t="s">
        <v>5</v>
      </c>
      <c r="L1561" s="338"/>
      <c r="M1561" s="343"/>
      <c r="N1561" s="344"/>
      <c r="O1561" s="344"/>
      <c r="P1561" s="344"/>
      <c r="Q1561" s="344"/>
      <c r="R1561" s="344"/>
      <c r="S1561" s="344"/>
      <c r="T1561" s="345"/>
      <c r="AT1561" s="342" t="s">
        <v>148</v>
      </c>
      <c r="AU1561" s="342" t="s">
        <v>81</v>
      </c>
      <c r="AV1561" s="339" t="s">
        <v>79</v>
      </c>
      <c r="AW1561" s="339" t="s">
        <v>34</v>
      </c>
      <c r="AX1561" s="339" t="s">
        <v>71</v>
      </c>
      <c r="AY1561" s="342" t="s">
        <v>138</v>
      </c>
    </row>
    <row r="1562" spans="2:51" s="317" customFormat="1" ht="13.5">
      <c r="B1562" s="316"/>
      <c r="D1562" s="318" t="s">
        <v>148</v>
      </c>
      <c r="E1562" s="319" t="s">
        <v>5</v>
      </c>
      <c r="F1562" s="320" t="s">
        <v>1752</v>
      </c>
      <c r="H1562" s="321">
        <v>67.37</v>
      </c>
      <c r="L1562" s="316"/>
      <c r="M1562" s="322"/>
      <c r="N1562" s="323"/>
      <c r="O1562" s="323"/>
      <c r="P1562" s="323"/>
      <c r="Q1562" s="323"/>
      <c r="R1562" s="323"/>
      <c r="S1562" s="323"/>
      <c r="T1562" s="324"/>
      <c r="AT1562" s="319" t="s">
        <v>148</v>
      </c>
      <c r="AU1562" s="319" t="s">
        <v>81</v>
      </c>
      <c r="AV1562" s="317" t="s">
        <v>81</v>
      </c>
      <c r="AW1562" s="317" t="s">
        <v>34</v>
      </c>
      <c r="AX1562" s="317" t="s">
        <v>71</v>
      </c>
      <c r="AY1562" s="319" t="s">
        <v>138</v>
      </c>
    </row>
    <row r="1563" spans="2:51" s="317" customFormat="1" ht="13.5">
      <c r="B1563" s="316"/>
      <c r="D1563" s="318" t="s">
        <v>148</v>
      </c>
      <c r="E1563" s="319" t="s">
        <v>5</v>
      </c>
      <c r="F1563" s="320" t="s">
        <v>1753</v>
      </c>
      <c r="H1563" s="321">
        <v>-4.178</v>
      </c>
      <c r="L1563" s="316"/>
      <c r="M1563" s="322"/>
      <c r="N1563" s="323"/>
      <c r="O1563" s="323"/>
      <c r="P1563" s="323"/>
      <c r="Q1563" s="323"/>
      <c r="R1563" s="323"/>
      <c r="S1563" s="323"/>
      <c r="T1563" s="324"/>
      <c r="AT1563" s="319" t="s">
        <v>148</v>
      </c>
      <c r="AU1563" s="319" t="s">
        <v>81</v>
      </c>
      <c r="AV1563" s="317" t="s">
        <v>81</v>
      </c>
      <c r="AW1563" s="317" t="s">
        <v>34</v>
      </c>
      <c r="AX1563" s="317" t="s">
        <v>71</v>
      </c>
      <c r="AY1563" s="319" t="s">
        <v>138</v>
      </c>
    </row>
    <row r="1564" spans="2:51" s="317" customFormat="1" ht="13.5">
      <c r="B1564" s="316"/>
      <c r="D1564" s="318" t="s">
        <v>148</v>
      </c>
      <c r="E1564" s="319" t="s">
        <v>5</v>
      </c>
      <c r="F1564" s="320" t="s">
        <v>1754</v>
      </c>
      <c r="H1564" s="321">
        <v>-1.782</v>
      </c>
      <c r="L1564" s="316"/>
      <c r="M1564" s="322"/>
      <c r="N1564" s="323"/>
      <c r="O1564" s="323"/>
      <c r="P1564" s="323"/>
      <c r="Q1564" s="323"/>
      <c r="R1564" s="323"/>
      <c r="S1564" s="323"/>
      <c r="T1564" s="324"/>
      <c r="AT1564" s="319" t="s">
        <v>148</v>
      </c>
      <c r="AU1564" s="319" t="s">
        <v>81</v>
      </c>
      <c r="AV1564" s="317" t="s">
        <v>81</v>
      </c>
      <c r="AW1564" s="317" t="s">
        <v>34</v>
      </c>
      <c r="AX1564" s="317" t="s">
        <v>71</v>
      </c>
      <c r="AY1564" s="319" t="s">
        <v>138</v>
      </c>
    </row>
    <row r="1565" spans="2:51" s="317" customFormat="1" ht="13.5">
      <c r="B1565" s="316"/>
      <c r="D1565" s="318" t="s">
        <v>148</v>
      </c>
      <c r="E1565" s="319" t="s">
        <v>5</v>
      </c>
      <c r="F1565" s="320" t="s">
        <v>1755</v>
      </c>
      <c r="H1565" s="321">
        <v>-0.34</v>
      </c>
      <c r="L1565" s="316"/>
      <c r="M1565" s="322"/>
      <c r="N1565" s="323"/>
      <c r="O1565" s="323"/>
      <c r="P1565" s="323"/>
      <c r="Q1565" s="323"/>
      <c r="R1565" s="323"/>
      <c r="S1565" s="323"/>
      <c r="T1565" s="324"/>
      <c r="AT1565" s="319" t="s">
        <v>148</v>
      </c>
      <c r="AU1565" s="319" t="s">
        <v>81</v>
      </c>
      <c r="AV1565" s="317" t="s">
        <v>81</v>
      </c>
      <c r="AW1565" s="317" t="s">
        <v>34</v>
      </c>
      <c r="AX1565" s="317" t="s">
        <v>71</v>
      </c>
      <c r="AY1565" s="319" t="s">
        <v>138</v>
      </c>
    </row>
    <row r="1566" spans="2:51" s="317" customFormat="1" ht="13.5">
      <c r="B1566" s="316"/>
      <c r="D1566" s="318" t="s">
        <v>148</v>
      </c>
      <c r="E1566" s="319" t="s">
        <v>5</v>
      </c>
      <c r="F1566" s="320" t="s">
        <v>1756</v>
      </c>
      <c r="H1566" s="321">
        <v>0.594</v>
      </c>
      <c r="L1566" s="316"/>
      <c r="M1566" s="322"/>
      <c r="N1566" s="323"/>
      <c r="O1566" s="323"/>
      <c r="P1566" s="323"/>
      <c r="Q1566" s="323"/>
      <c r="R1566" s="323"/>
      <c r="S1566" s="323"/>
      <c r="T1566" s="324"/>
      <c r="AT1566" s="319" t="s">
        <v>148</v>
      </c>
      <c r="AU1566" s="319" t="s">
        <v>81</v>
      </c>
      <c r="AV1566" s="317" t="s">
        <v>81</v>
      </c>
      <c r="AW1566" s="317" t="s">
        <v>34</v>
      </c>
      <c r="AX1566" s="317" t="s">
        <v>71</v>
      </c>
      <c r="AY1566" s="319" t="s">
        <v>138</v>
      </c>
    </row>
    <row r="1567" spans="2:51" s="317" customFormat="1" ht="13.5">
      <c r="B1567" s="316"/>
      <c r="D1567" s="318" t="s">
        <v>148</v>
      </c>
      <c r="E1567" s="319" t="s">
        <v>5</v>
      </c>
      <c r="F1567" s="320" t="s">
        <v>1757</v>
      </c>
      <c r="H1567" s="321">
        <v>0.739</v>
      </c>
      <c r="L1567" s="316"/>
      <c r="M1567" s="322"/>
      <c r="N1567" s="323"/>
      <c r="O1567" s="323"/>
      <c r="P1567" s="323"/>
      <c r="Q1567" s="323"/>
      <c r="R1567" s="323"/>
      <c r="S1567" s="323"/>
      <c r="T1567" s="324"/>
      <c r="AT1567" s="319" t="s">
        <v>148</v>
      </c>
      <c r="AU1567" s="319" t="s">
        <v>81</v>
      </c>
      <c r="AV1567" s="317" t="s">
        <v>81</v>
      </c>
      <c r="AW1567" s="317" t="s">
        <v>34</v>
      </c>
      <c r="AX1567" s="317" t="s">
        <v>71</v>
      </c>
      <c r="AY1567" s="319" t="s">
        <v>138</v>
      </c>
    </row>
    <row r="1568" spans="2:51" s="317" customFormat="1" ht="13.5">
      <c r="B1568" s="316"/>
      <c r="D1568" s="318" t="s">
        <v>148</v>
      </c>
      <c r="E1568" s="319" t="s">
        <v>5</v>
      </c>
      <c r="F1568" s="320" t="s">
        <v>230</v>
      </c>
      <c r="H1568" s="321">
        <v>0.44</v>
      </c>
      <c r="L1568" s="316"/>
      <c r="M1568" s="322"/>
      <c r="N1568" s="323"/>
      <c r="O1568" s="323"/>
      <c r="P1568" s="323"/>
      <c r="Q1568" s="323"/>
      <c r="R1568" s="323"/>
      <c r="S1568" s="323"/>
      <c r="T1568" s="324"/>
      <c r="AT1568" s="319" t="s">
        <v>148</v>
      </c>
      <c r="AU1568" s="319" t="s">
        <v>81</v>
      </c>
      <c r="AV1568" s="317" t="s">
        <v>81</v>
      </c>
      <c r="AW1568" s="317" t="s">
        <v>34</v>
      </c>
      <c r="AX1568" s="317" t="s">
        <v>71</v>
      </c>
      <c r="AY1568" s="319" t="s">
        <v>138</v>
      </c>
    </row>
    <row r="1569" spans="2:51" s="317" customFormat="1" ht="13.5">
      <c r="B1569" s="316"/>
      <c r="D1569" s="318" t="s">
        <v>148</v>
      </c>
      <c r="E1569" s="319" t="s">
        <v>5</v>
      </c>
      <c r="F1569" s="320" t="s">
        <v>1758</v>
      </c>
      <c r="H1569" s="321">
        <v>0.213</v>
      </c>
      <c r="L1569" s="316"/>
      <c r="M1569" s="322"/>
      <c r="N1569" s="323"/>
      <c r="O1569" s="323"/>
      <c r="P1569" s="323"/>
      <c r="Q1569" s="323"/>
      <c r="R1569" s="323"/>
      <c r="S1569" s="323"/>
      <c r="T1569" s="324"/>
      <c r="AT1569" s="319" t="s">
        <v>148</v>
      </c>
      <c r="AU1569" s="319" t="s">
        <v>81</v>
      </c>
      <c r="AV1569" s="317" t="s">
        <v>81</v>
      </c>
      <c r="AW1569" s="317" t="s">
        <v>34</v>
      </c>
      <c r="AX1569" s="317" t="s">
        <v>71</v>
      </c>
      <c r="AY1569" s="319" t="s">
        <v>138</v>
      </c>
    </row>
    <row r="1570" spans="2:51" s="317" customFormat="1" ht="13.5">
      <c r="B1570" s="316"/>
      <c r="D1570" s="318" t="s">
        <v>148</v>
      </c>
      <c r="E1570" s="319" t="s">
        <v>5</v>
      </c>
      <c r="F1570" s="320" t="s">
        <v>1759</v>
      </c>
      <c r="H1570" s="321">
        <v>0.22</v>
      </c>
      <c r="L1570" s="316"/>
      <c r="M1570" s="322"/>
      <c r="N1570" s="323"/>
      <c r="O1570" s="323"/>
      <c r="P1570" s="323"/>
      <c r="Q1570" s="323"/>
      <c r="R1570" s="323"/>
      <c r="S1570" s="323"/>
      <c r="T1570" s="324"/>
      <c r="AT1570" s="319" t="s">
        <v>148</v>
      </c>
      <c r="AU1570" s="319" t="s">
        <v>81</v>
      </c>
      <c r="AV1570" s="317" t="s">
        <v>81</v>
      </c>
      <c r="AW1570" s="317" t="s">
        <v>34</v>
      </c>
      <c r="AX1570" s="317" t="s">
        <v>71</v>
      </c>
      <c r="AY1570" s="319" t="s">
        <v>138</v>
      </c>
    </row>
    <row r="1571" spans="2:51" s="317" customFormat="1" ht="13.5">
      <c r="B1571" s="316"/>
      <c r="D1571" s="318" t="s">
        <v>148</v>
      </c>
      <c r="E1571" s="319" t="s">
        <v>5</v>
      </c>
      <c r="F1571" s="320" t="s">
        <v>1758</v>
      </c>
      <c r="H1571" s="321">
        <v>0.213</v>
      </c>
      <c r="L1571" s="316"/>
      <c r="M1571" s="322"/>
      <c r="N1571" s="323"/>
      <c r="O1571" s="323"/>
      <c r="P1571" s="323"/>
      <c r="Q1571" s="323"/>
      <c r="R1571" s="323"/>
      <c r="S1571" s="323"/>
      <c r="T1571" s="324"/>
      <c r="AT1571" s="319" t="s">
        <v>148</v>
      </c>
      <c r="AU1571" s="319" t="s">
        <v>81</v>
      </c>
      <c r="AV1571" s="317" t="s">
        <v>81</v>
      </c>
      <c r="AW1571" s="317" t="s">
        <v>34</v>
      </c>
      <c r="AX1571" s="317" t="s">
        <v>71</v>
      </c>
      <c r="AY1571" s="319" t="s">
        <v>138</v>
      </c>
    </row>
    <row r="1572" spans="2:51" s="347" customFormat="1" ht="13.5">
      <c r="B1572" s="346"/>
      <c r="D1572" s="318" t="s">
        <v>148</v>
      </c>
      <c r="E1572" s="348" t="s">
        <v>5</v>
      </c>
      <c r="F1572" s="349" t="s">
        <v>180</v>
      </c>
      <c r="H1572" s="350">
        <v>63.489</v>
      </c>
      <c r="L1572" s="346"/>
      <c r="M1572" s="351"/>
      <c r="N1572" s="352"/>
      <c r="O1572" s="352"/>
      <c r="P1572" s="352"/>
      <c r="Q1572" s="352"/>
      <c r="R1572" s="352"/>
      <c r="S1572" s="352"/>
      <c r="T1572" s="353"/>
      <c r="AT1572" s="348" t="s">
        <v>148</v>
      </c>
      <c r="AU1572" s="348" t="s">
        <v>81</v>
      </c>
      <c r="AV1572" s="347" t="s">
        <v>139</v>
      </c>
      <c r="AW1572" s="347" t="s">
        <v>34</v>
      </c>
      <c r="AX1572" s="347" t="s">
        <v>71</v>
      </c>
      <c r="AY1572" s="348" t="s">
        <v>138</v>
      </c>
    </row>
    <row r="1573" spans="2:51" s="339" customFormat="1" ht="13.5">
      <c r="B1573" s="338"/>
      <c r="D1573" s="318" t="s">
        <v>148</v>
      </c>
      <c r="E1573" s="340" t="s">
        <v>5</v>
      </c>
      <c r="F1573" s="341" t="s">
        <v>186</v>
      </c>
      <c r="H1573" s="342" t="s">
        <v>5</v>
      </c>
      <c r="L1573" s="338"/>
      <c r="M1573" s="343"/>
      <c r="N1573" s="344"/>
      <c r="O1573" s="344"/>
      <c r="P1573" s="344"/>
      <c r="Q1573" s="344"/>
      <c r="R1573" s="344"/>
      <c r="S1573" s="344"/>
      <c r="T1573" s="345"/>
      <c r="AT1573" s="342" t="s">
        <v>148</v>
      </c>
      <c r="AU1573" s="342" t="s">
        <v>81</v>
      </c>
      <c r="AV1573" s="339" t="s">
        <v>79</v>
      </c>
      <c r="AW1573" s="339" t="s">
        <v>34</v>
      </c>
      <c r="AX1573" s="339" t="s">
        <v>71</v>
      </c>
      <c r="AY1573" s="342" t="s">
        <v>138</v>
      </c>
    </row>
    <row r="1574" spans="2:51" s="317" customFormat="1" ht="13.5">
      <c r="B1574" s="316"/>
      <c r="D1574" s="318" t="s">
        <v>148</v>
      </c>
      <c r="E1574" s="319" t="s">
        <v>5</v>
      </c>
      <c r="F1574" s="320" t="s">
        <v>187</v>
      </c>
      <c r="H1574" s="321">
        <v>59.465</v>
      </c>
      <c r="L1574" s="316"/>
      <c r="M1574" s="322"/>
      <c r="N1574" s="323"/>
      <c r="O1574" s="323"/>
      <c r="P1574" s="323"/>
      <c r="Q1574" s="323"/>
      <c r="R1574" s="323"/>
      <c r="S1574" s="323"/>
      <c r="T1574" s="324"/>
      <c r="AT1574" s="319" t="s">
        <v>148</v>
      </c>
      <c r="AU1574" s="319" t="s">
        <v>81</v>
      </c>
      <c r="AV1574" s="317" t="s">
        <v>81</v>
      </c>
      <c r="AW1574" s="317" t="s">
        <v>34</v>
      </c>
      <c r="AX1574" s="317" t="s">
        <v>71</v>
      </c>
      <c r="AY1574" s="319" t="s">
        <v>138</v>
      </c>
    </row>
    <row r="1575" spans="2:51" s="317" customFormat="1" ht="13.5">
      <c r="B1575" s="316"/>
      <c r="D1575" s="318" t="s">
        <v>148</v>
      </c>
      <c r="E1575" s="319" t="s">
        <v>5</v>
      </c>
      <c r="F1575" s="320" t="s">
        <v>1760</v>
      </c>
      <c r="H1575" s="321">
        <v>-1.693</v>
      </c>
      <c r="L1575" s="316"/>
      <c r="M1575" s="322"/>
      <c r="N1575" s="323"/>
      <c r="O1575" s="323"/>
      <c r="P1575" s="323"/>
      <c r="Q1575" s="323"/>
      <c r="R1575" s="323"/>
      <c r="S1575" s="323"/>
      <c r="T1575" s="324"/>
      <c r="AT1575" s="319" t="s">
        <v>148</v>
      </c>
      <c r="AU1575" s="319" t="s">
        <v>81</v>
      </c>
      <c r="AV1575" s="317" t="s">
        <v>81</v>
      </c>
      <c r="AW1575" s="317" t="s">
        <v>34</v>
      </c>
      <c r="AX1575" s="317" t="s">
        <v>71</v>
      </c>
      <c r="AY1575" s="319" t="s">
        <v>138</v>
      </c>
    </row>
    <row r="1576" spans="2:51" s="317" customFormat="1" ht="13.5">
      <c r="B1576" s="316"/>
      <c r="D1576" s="318" t="s">
        <v>148</v>
      </c>
      <c r="E1576" s="319" t="s">
        <v>5</v>
      </c>
      <c r="F1576" s="320" t="s">
        <v>1761</v>
      </c>
      <c r="H1576" s="321">
        <v>-3.968</v>
      </c>
      <c r="L1576" s="316"/>
      <c r="M1576" s="322"/>
      <c r="N1576" s="323"/>
      <c r="O1576" s="323"/>
      <c r="P1576" s="323"/>
      <c r="Q1576" s="323"/>
      <c r="R1576" s="323"/>
      <c r="S1576" s="323"/>
      <c r="T1576" s="324"/>
      <c r="AT1576" s="319" t="s">
        <v>148</v>
      </c>
      <c r="AU1576" s="319" t="s">
        <v>81</v>
      </c>
      <c r="AV1576" s="317" t="s">
        <v>81</v>
      </c>
      <c r="AW1576" s="317" t="s">
        <v>34</v>
      </c>
      <c r="AX1576" s="317" t="s">
        <v>71</v>
      </c>
      <c r="AY1576" s="319" t="s">
        <v>138</v>
      </c>
    </row>
    <row r="1577" spans="2:51" s="317" customFormat="1" ht="13.5">
      <c r="B1577" s="316"/>
      <c r="D1577" s="318" t="s">
        <v>148</v>
      </c>
      <c r="E1577" s="319" t="s">
        <v>5</v>
      </c>
      <c r="F1577" s="320" t="s">
        <v>1762</v>
      </c>
      <c r="H1577" s="321">
        <v>0.138</v>
      </c>
      <c r="L1577" s="316"/>
      <c r="M1577" s="322"/>
      <c r="N1577" s="323"/>
      <c r="O1577" s="323"/>
      <c r="P1577" s="323"/>
      <c r="Q1577" s="323"/>
      <c r="R1577" s="323"/>
      <c r="S1577" s="323"/>
      <c r="T1577" s="324"/>
      <c r="AT1577" s="319" t="s">
        <v>148</v>
      </c>
      <c r="AU1577" s="319" t="s">
        <v>81</v>
      </c>
      <c r="AV1577" s="317" t="s">
        <v>81</v>
      </c>
      <c r="AW1577" s="317" t="s">
        <v>34</v>
      </c>
      <c r="AX1577" s="317" t="s">
        <v>71</v>
      </c>
      <c r="AY1577" s="319" t="s">
        <v>138</v>
      </c>
    </row>
    <row r="1578" spans="2:51" s="317" customFormat="1" ht="13.5">
      <c r="B1578" s="316"/>
      <c r="D1578" s="318" t="s">
        <v>148</v>
      </c>
      <c r="E1578" s="319" t="s">
        <v>5</v>
      </c>
      <c r="F1578" s="320" t="s">
        <v>1763</v>
      </c>
      <c r="H1578" s="321">
        <v>0.092</v>
      </c>
      <c r="L1578" s="316"/>
      <c r="M1578" s="322"/>
      <c r="N1578" s="323"/>
      <c r="O1578" s="323"/>
      <c r="P1578" s="323"/>
      <c r="Q1578" s="323"/>
      <c r="R1578" s="323"/>
      <c r="S1578" s="323"/>
      <c r="T1578" s="324"/>
      <c r="AT1578" s="319" t="s">
        <v>148</v>
      </c>
      <c r="AU1578" s="319" t="s">
        <v>81</v>
      </c>
      <c r="AV1578" s="317" t="s">
        <v>81</v>
      </c>
      <c r="AW1578" s="317" t="s">
        <v>34</v>
      </c>
      <c r="AX1578" s="317" t="s">
        <v>71</v>
      </c>
      <c r="AY1578" s="319" t="s">
        <v>138</v>
      </c>
    </row>
    <row r="1579" spans="2:51" s="317" customFormat="1" ht="13.5">
      <c r="B1579" s="316"/>
      <c r="D1579" s="318" t="s">
        <v>148</v>
      </c>
      <c r="E1579" s="319" t="s">
        <v>5</v>
      </c>
      <c r="F1579" s="320" t="s">
        <v>1763</v>
      </c>
      <c r="H1579" s="321">
        <v>0.092</v>
      </c>
      <c r="L1579" s="316"/>
      <c r="M1579" s="322"/>
      <c r="N1579" s="323"/>
      <c r="O1579" s="323"/>
      <c r="P1579" s="323"/>
      <c r="Q1579" s="323"/>
      <c r="R1579" s="323"/>
      <c r="S1579" s="323"/>
      <c r="T1579" s="324"/>
      <c r="AT1579" s="319" t="s">
        <v>148</v>
      </c>
      <c r="AU1579" s="319" t="s">
        <v>81</v>
      </c>
      <c r="AV1579" s="317" t="s">
        <v>81</v>
      </c>
      <c r="AW1579" s="317" t="s">
        <v>34</v>
      </c>
      <c r="AX1579" s="317" t="s">
        <v>71</v>
      </c>
      <c r="AY1579" s="319" t="s">
        <v>138</v>
      </c>
    </row>
    <row r="1580" spans="2:51" s="347" customFormat="1" ht="13.5">
      <c r="B1580" s="346"/>
      <c r="D1580" s="318" t="s">
        <v>148</v>
      </c>
      <c r="E1580" s="348" t="s">
        <v>5</v>
      </c>
      <c r="F1580" s="349" t="s">
        <v>180</v>
      </c>
      <c r="H1580" s="350">
        <v>54.126</v>
      </c>
      <c r="L1580" s="346"/>
      <c r="M1580" s="351"/>
      <c r="N1580" s="352"/>
      <c r="O1580" s="352"/>
      <c r="P1580" s="352"/>
      <c r="Q1580" s="352"/>
      <c r="R1580" s="352"/>
      <c r="S1580" s="352"/>
      <c r="T1580" s="353"/>
      <c r="AT1580" s="348" t="s">
        <v>148</v>
      </c>
      <c r="AU1580" s="348" t="s">
        <v>81</v>
      </c>
      <c r="AV1580" s="347" t="s">
        <v>139</v>
      </c>
      <c r="AW1580" s="347" t="s">
        <v>34</v>
      </c>
      <c r="AX1580" s="347" t="s">
        <v>71</v>
      </c>
      <c r="AY1580" s="348" t="s">
        <v>138</v>
      </c>
    </row>
    <row r="1581" spans="2:51" s="326" customFormat="1" ht="13.5">
      <c r="B1581" s="325"/>
      <c r="D1581" s="327" t="s">
        <v>148</v>
      </c>
      <c r="E1581" s="328" t="s">
        <v>5</v>
      </c>
      <c r="F1581" s="329" t="s">
        <v>151</v>
      </c>
      <c r="H1581" s="330">
        <v>185.809</v>
      </c>
      <c r="L1581" s="325"/>
      <c r="M1581" s="331"/>
      <c r="N1581" s="332"/>
      <c r="O1581" s="332"/>
      <c r="P1581" s="332"/>
      <c r="Q1581" s="332"/>
      <c r="R1581" s="332"/>
      <c r="S1581" s="332"/>
      <c r="T1581" s="333"/>
      <c r="AT1581" s="334" t="s">
        <v>148</v>
      </c>
      <c r="AU1581" s="334" t="s">
        <v>81</v>
      </c>
      <c r="AV1581" s="326" t="s">
        <v>146</v>
      </c>
      <c r="AW1581" s="326" t="s">
        <v>34</v>
      </c>
      <c r="AX1581" s="326" t="s">
        <v>79</v>
      </c>
      <c r="AY1581" s="334" t="s">
        <v>138</v>
      </c>
    </row>
    <row r="1582" spans="2:65" s="223" customFormat="1" ht="57" customHeight="1">
      <c r="B1582" s="224"/>
      <c r="C1582" s="354" t="s">
        <v>1764</v>
      </c>
      <c r="D1582" s="354" t="s">
        <v>373</v>
      </c>
      <c r="E1582" s="355" t="s">
        <v>1765</v>
      </c>
      <c r="F1582" s="356" t="s">
        <v>1766</v>
      </c>
      <c r="G1582" s="357" t="s">
        <v>144</v>
      </c>
      <c r="H1582" s="358">
        <v>128.436</v>
      </c>
      <c r="I1582" s="368">
        <v>0</v>
      </c>
      <c r="J1582" s="359">
        <f>ROUND(I1582*H1582,2)</f>
        <v>0</v>
      </c>
      <c r="K1582" s="356" t="s">
        <v>5</v>
      </c>
      <c r="L1582" s="360"/>
      <c r="M1582" s="361" t="s">
        <v>5</v>
      </c>
      <c r="N1582" s="362" t="s">
        <v>42</v>
      </c>
      <c r="O1582" s="225"/>
      <c r="P1582" s="313">
        <f>O1582*H1582</f>
        <v>0</v>
      </c>
      <c r="Q1582" s="313">
        <v>0.048</v>
      </c>
      <c r="R1582" s="313">
        <f>Q1582*H1582</f>
        <v>6.164928000000001</v>
      </c>
      <c r="S1582" s="313">
        <v>0</v>
      </c>
      <c r="T1582" s="314">
        <f>S1582*H1582</f>
        <v>0</v>
      </c>
      <c r="AR1582" s="213" t="s">
        <v>473</v>
      </c>
      <c r="AT1582" s="213" t="s">
        <v>373</v>
      </c>
      <c r="AU1582" s="213" t="s">
        <v>81</v>
      </c>
      <c r="AY1582" s="213" t="s">
        <v>138</v>
      </c>
      <c r="BE1582" s="315">
        <f>IF(N1582="základní",J1582,0)</f>
        <v>0</v>
      </c>
      <c r="BF1582" s="315">
        <f>IF(N1582="snížená",J1582,0)</f>
        <v>0</v>
      </c>
      <c r="BG1582" s="315">
        <f>IF(N1582="zákl. přenesená",J1582,0)</f>
        <v>0</v>
      </c>
      <c r="BH1582" s="315">
        <f>IF(N1582="sníž. přenesená",J1582,0)</f>
        <v>0</v>
      </c>
      <c r="BI1582" s="315">
        <f>IF(N1582="nulová",J1582,0)</f>
        <v>0</v>
      </c>
      <c r="BJ1582" s="213" t="s">
        <v>79</v>
      </c>
      <c r="BK1582" s="315">
        <f>ROUND(I1582*H1582,2)</f>
        <v>0</v>
      </c>
      <c r="BL1582" s="213" t="s">
        <v>372</v>
      </c>
      <c r="BM1582" s="213" t="s">
        <v>1767</v>
      </c>
    </row>
    <row r="1583" spans="2:51" s="339" customFormat="1" ht="13.5">
      <c r="B1583" s="338"/>
      <c r="D1583" s="318" t="s">
        <v>148</v>
      </c>
      <c r="E1583" s="340" t="s">
        <v>5</v>
      </c>
      <c r="F1583" s="341" t="s">
        <v>177</v>
      </c>
      <c r="H1583" s="342" t="s">
        <v>5</v>
      </c>
      <c r="L1583" s="338"/>
      <c r="M1583" s="343"/>
      <c r="N1583" s="344"/>
      <c r="O1583" s="344"/>
      <c r="P1583" s="344"/>
      <c r="Q1583" s="344"/>
      <c r="R1583" s="344"/>
      <c r="S1583" s="344"/>
      <c r="T1583" s="345"/>
      <c r="AT1583" s="342" t="s">
        <v>148</v>
      </c>
      <c r="AU1583" s="342" t="s">
        <v>81</v>
      </c>
      <c r="AV1583" s="339" t="s">
        <v>79</v>
      </c>
      <c r="AW1583" s="339" t="s">
        <v>34</v>
      </c>
      <c r="AX1583" s="339" t="s">
        <v>71</v>
      </c>
      <c r="AY1583" s="342" t="s">
        <v>138</v>
      </c>
    </row>
    <row r="1584" spans="2:51" s="317" customFormat="1" ht="13.5">
      <c r="B1584" s="316"/>
      <c r="D1584" s="318" t="s">
        <v>148</v>
      </c>
      <c r="E1584" s="319" t="s">
        <v>5</v>
      </c>
      <c r="F1584" s="320" t="s">
        <v>1768</v>
      </c>
      <c r="H1584" s="321">
        <v>71.604</v>
      </c>
      <c r="L1584" s="316"/>
      <c r="M1584" s="322"/>
      <c r="N1584" s="323"/>
      <c r="O1584" s="323"/>
      <c r="P1584" s="323"/>
      <c r="Q1584" s="323"/>
      <c r="R1584" s="323"/>
      <c r="S1584" s="323"/>
      <c r="T1584" s="324"/>
      <c r="AT1584" s="319" t="s">
        <v>148</v>
      </c>
      <c r="AU1584" s="319" t="s">
        <v>81</v>
      </c>
      <c r="AV1584" s="317" t="s">
        <v>81</v>
      </c>
      <c r="AW1584" s="317" t="s">
        <v>34</v>
      </c>
      <c r="AX1584" s="317" t="s">
        <v>71</v>
      </c>
      <c r="AY1584" s="319" t="s">
        <v>138</v>
      </c>
    </row>
    <row r="1585" spans="2:51" s="339" customFormat="1" ht="13.5">
      <c r="B1585" s="338"/>
      <c r="D1585" s="318" t="s">
        <v>148</v>
      </c>
      <c r="E1585" s="340" t="s">
        <v>5</v>
      </c>
      <c r="F1585" s="341" t="s">
        <v>186</v>
      </c>
      <c r="H1585" s="342" t="s">
        <v>5</v>
      </c>
      <c r="L1585" s="338"/>
      <c r="M1585" s="343"/>
      <c r="N1585" s="344"/>
      <c r="O1585" s="344"/>
      <c r="P1585" s="344"/>
      <c r="Q1585" s="344"/>
      <c r="R1585" s="344"/>
      <c r="S1585" s="344"/>
      <c r="T1585" s="345"/>
      <c r="AT1585" s="342" t="s">
        <v>148</v>
      </c>
      <c r="AU1585" s="342" t="s">
        <v>81</v>
      </c>
      <c r="AV1585" s="339" t="s">
        <v>79</v>
      </c>
      <c r="AW1585" s="339" t="s">
        <v>34</v>
      </c>
      <c r="AX1585" s="339" t="s">
        <v>71</v>
      </c>
      <c r="AY1585" s="342" t="s">
        <v>138</v>
      </c>
    </row>
    <row r="1586" spans="2:51" s="317" customFormat="1" ht="13.5">
      <c r="B1586" s="316"/>
      <c r="D1586" s="318" t="s">
        <v>148</v>
      </c>
      <c r="E1586" s="319" t="s">
        <v>5</v>
      </c>
      <c r="F1586" s="320" t="s">
        <v>1769</v>
      </c>
      <c r="H1586" s="321">
        <v>56.832</v>
      </c>
      <c r="L1586" s="316"/>
      <c r="M1586" s="322"/>
      <c r="N1586" s="323"/>
      <c r="O1586" s="323"/>
      <c r="P1586" s="323"/>
      <c r="Q1586" s="323"/>
      <c r="R1586" s="323"/>
      <c r="S1586" s="323"/>
      <c r="T1586" s="324"/>
      <c r="AT1586" s="319" t="s">
        <v>148</v>
      </c>
      <c r="AU1586" s="319" t="s">
        <v>81</v>
      </c>
      <c r="AV1586" s="317" t="s">
        <v>81</v>
      </c>
      <c r="AW1586" s="317" t="s">
        <v>34</v>
      </c>
      <c r="AX1586" s="317" t="s">
        <v>71</v>
      </c>
      <c r="AY1586" s="319" t="s">
        <v>138</v>
      </c>
    </row>
    <row r="1587" spans="2:51" s="326" customFormat="1" ht="13.5">
      <c r="B1587" s="325"/>
      <c r="D1587" s="327" t="s">
        <v>148</v>
      </c>
      <c r="E1587" s="328" t="s">
        <v>5</v>
      </c>
      <c r="F1587" s="329" t="s">
        <v>151</v>
      </c>
      <c r="H1587" s="330">
        <v>128.436</v>
      </c>
      <c r="L1587" s="325"/>
      <c r="M1587" s="331"/>
      <c r="N1587" s="332"/>
      <c r="O1587" s="332"/>
      <c r="P1587" s="332"/>
      <c r="Q1587" s="332"/>
      <c r="R1587" s="332"/>
      <c r="S1587" s="332"/>
      <c r="T1587" s="333"/>
      <c r="AT1587" s="334" t="s">
        <v>148</v>
      </c>
      <c r="AU1587" s="334" t="s">
        <v>81</v>
      </c>
      <c r="AV1587" s="326" t="s">
        <v>146</v>
      </c>
      <c r="AW1587" s="326" t="s">
        <v>34</v>
      </c>
      <c r="AX1587" s="326" t="s">
        <v>79</v>
      </c>
      <c r="AY1587" s="334" t="s">
        <v>138</v>
      </c>
    </row>
    <row r="1588" spans="2:65" s="223" customFormat="1" ht="44.25" customHeight="1">
      <c r="B1588" s="224"/>
      <c r="C1588" s="354" t="s">
        <v>1770</v>
      </c>
      <c r="D1588" s="354" t="s">
        <v>373</v>
      </c>
      <c r="E1588" s="355" t="s">
        <v>1771</v>
      </c>
      <c r="F1588" s="356" t="s">
        <v>1772</v>
      </c>
      <c r="G1588" s="357" t="s">
        <v>144</v>
      </c>
      <c r="H1588" s="358">
        <v>66.663</v>
      </c>
      <c r="I1588" s="368">
        <v>0</v>
      </c>
      <c r="J1588" s="359">
        <f>ROUND(I1588*H1588,2)</f>
        <v>0</v>
      </c>
      <c r="K1588" s="356" t="s">
        <v>5</v>
      </c>
      <c r="L1588" s="360"/>
      <c r="M1588" s="361" t="s">
        <v>5</v>
      </c>
      <c r="N1588" s="362" t="s">
        <v>42</v>
      </c>
      <c r="O1588" s="225"/>
      <c r="P1588" s="313">
        <f>O1588*H1588</f>
        <v>0</v>
      </c>
      <c r="Q1588" s="313">
        <v>0.048</v>
      </c>
      <c r="R1588" s="313">
        <f>Q1588*H1588</f>
        <v>3.199824</v>
      </c>
      <c r="S1588" s="313">
        <v>0</v>
      </c>
      <c r="T1588" s="314">
        <f>S1588*H1588</f>
        <v>0</v>
      </c>
      <c r="AR1588" s="213" t="s">
        <v>473</v>
      </c>
      <c r="AT1588" s="213" t="s">
        <v>373</v>
      </c>
      <c r="AU1588" s="213" t="s">
        <v>81</v>
      </c>
      <c r="AY1588" s="213" t="s">
        <v>138</v>
      </c>
      <c r="BE1588" s="315">
        <f>IF(N1588="základní",J1588,0)</f>
        <v>0</v>
      </c>
      <c r="BF1588" s="315">
        <f>IF(N1588="snížená",J1588,0)</f>
        <v>0</v>
      </c>
      <c r="BG1588" s="315">
        <f>IF(N1588="zákl. přenesená",J1588,0)</f>
        <v>0</v>
      </c>
      <c r="BH1588" s="315">
        <f>IF(N1588="sníž. přenesená",J1588,0)</f>
        <v>0</v>
      </c>
      <c r="BI1588" s="315">
        <f>IF(N1588="nulová",J1588,0)</f>
        <v>0</v>
      </c>
      <c r="BJ1588" s="213" t="s">
        <v>79</v>
      </c>
      <c r="BK1588" s="315">
        <f>ROUND(I1588*H1588,2)</f>
        <v>0</v>
      </c>
      <c r="BL1588" s="213" t="s">
        <v>372</v>
      </c>
      <c r="BM1588" s="213" t="s">
        <v>1773</v>
      </c>
    </row>
    <row r="1589" spans="2:51" s="339" customFormat="1" ht="13.5">
      <c r="B1589" s="338"/>
      <c r="D1589" s="318" t="s">
        <v>148</v>
      </c>
      <c r="E1589" s="340" t="s">
        <v>5</v>
      </c>
      <c r="F1589" s="341" t="s">
        <v>183</v>
      </c>
      <c r="H1589" s="342" t="s">
        <v>5</v>
      </c>
      <c r="L1589" s="338"/>
      <c r="M1589" s="343"/>
      <c r="N1589" s="344"/>
      <c r="O1589" s="344"/>
      <c r="P1589" s="344"/>
      <c r="Q1589" s="344"/>
      <c r="R1589" s="344"/>
      <c r="S1589" s="344"/>
      <c r="T1589" s="345"/>
      <c r="AT1589" s="342" t="s">
        <v>148</v>
      </c>
      <c r="AU1589" s="342" t="s">
        <v>81</v>
      </c>
      <c r="AV1589" s="339" t="s">
        <v>79</v>
      </c>
      <c r="AW1589" s="339" t="s">
        <v>34</v>
      </c>
      <c r="AX1589" s="339" t="s">
        <v>71</v>
      </c>
      <c r="AY1589" s="342" t="s">
        <v>138</v>
      </c>
    </row>
    <row r="1590" spans="2:51" s="317" customFormat="1" ht="13.5">
      <c r="B1590" s="316"/>
      <c r="D1590" s="318" t="s">
        <v>148</v>
      </c>
      <c r="E1590" s="319" t="s">
        <v>5</v>
      </c>
      <c r="F1590" s="320" t="s">
        <v>1774</v>
      </c>
      <c r="H1590" s="321">
        <v>66.663</v>
      </c>
      <c r="L1590" s="316"/>
      <c r="M1590" s="322"/>
      <c r="N1590" s="323"/>
      <c r="O1590" s="323"/>
      <c r="P1590" s="323"/>
      <c r="Q1590" s="323"/>
      <c r="R1590" s="323"/>
      <c r="S1590" s="323"/>
      <c r="T1590" s="324"/>
      <c r="AT1590" s="319" t="s">
        <v>148</v>
      </c>
      <c r="AU1590" s="319" t="s">
        <v>81</v>
      </c>
      <c r="AV1590" s="317" t="s">
        <v>81</v>
      </c>
      <c r="AW1590" s="317" t="s">
        <v>34</v>
      </c>
      <c r="AX1590" s="317" t="s">
        <v>71</v>
      </c>
      <c r="AY1590" s="319" t="s">
        <v>138</v>
      </c>
    </row>
    <row r="1591" spans="2:51" s="326" customFormat="1" ht="13.5">
      <c r="B1591" s="325"/>
      <c r="D1591" s="327" t="s">
        <v>148</v>
      </c>
      <c r="E1591" s="328" t="s">
        <v>5</v>
      </c>
      <c r="F1591" s="329" t="s">
        <v>151</v>
      </c>
      <c r="H1591" s="330">
        <v>66.663</v>
      </c>
      <c r="L1591" s="325"/>
      <c r="M1591" s="331"/>
      <c r="N1591" s="332"/>
      <c r="O1591" s="332"/>
      <c r="P1591" s="332"/>
      <c r="Q1591" s="332"/>
      <c r="R1591" s="332"/>
      <c r="S1591" s="332"/>
      <c r="T1591" s="333"/>
      <c r="AT1591" s="334" t="s">
        <v>148</v>
      </c>
      <c r="AU1591" s="334" t="s">
        <v>81</v>
      </c>
      <c r="AV1591" s="326" t="s">
        <v>146</v>
      </c>
      <c r="AW1591" s="326" t="s">
        <v>34</v>
      </c>
      <c r="AX1591" s="326" t="s">
        <v>79</v>
      </c>
      <c r="AY1591" s="334" t="s">
        <v>138</v>
      </c>
    </row>
    <row r="1592" spans="2:65" s="223" customFormat="1" ht="22.5" customHeight="1">
      <c r="B1592" s="224"/>
      <c r="C1592" s="305" t="s">
        <v>1775</v>
      </c>
      <c r="D1592" s="305" t="s">
        <v>141</v>
      </c>
      <c r="E1592" s="306" t="s">
        <v>1776</v>
      </c>
      <c r="F1592" s="307" t="s">
        <v>1777</v>
      </c>
      <c r="G1592" s="308" t="s">
        <v>144</v>
      </c>
      <c r="H1592" s="309">
        <v>198.028</v>
      </c>
      <c r="I1592" s="367">
        <v>0</v>
      </c>
      <c r="J1592" s="310">
        <f>ROUND(I1592*H1592,2)</f>
        <v>0</v>
      </c>
      <c r="K1592" s="307" t="s">
        <v>145</v>
      </c>
      <c r="L1592" s="224"/>
      <c r="M1592" s="311" t="s">
        <v>5</v>
      </c>
      <c r="N1592" s="312" t="s">
        <v>42</v>
      </c>
      <c r="O1592" s="225"/>
      <c r="P1592" s="313">
        <f>O1592*H1592</f>
        <v>0</v>
      </c>
      <c r="Q1592" s="313">
        <v>0</v>
      </c>
      <c r="R1592" s="313">
        <f>Q1592*H1592</f>
        <v>0</v>
      </c>
      <c r="S1592" s="313">
        <v>0.02</v>
      </c>
      <c r="T1592" s="314">
        <f>S1592*H1592</f>
        <v>3.96056</v>
      </c>
      <c r="AR1592" s="213" t="s">
        <v>372</v>
      </c>
      <c r="AT1592" s="213" t="s">
        <v>141</v>
      </c>
      <c r="AU1592" s="213" t="s">
        <v>81</v>
      </c>
      <c r="AY1592" s="213" t="s">
        <v>138</v>
      </c>
      <c r="BE1592" s="315">
        <f>IF(N1592="základní",J1592,0)</f>
        <v>0</v>
      </c>
      <c r="BF1592" s="315">
        <f>IF(N1592="snížená",J1592,0)</f>
        <v>0</v>
      </c>
      <c r="BG1592" s="315">
        <f>IF(N1592="zákl. přenesená",J1592,0)</f>
        <v>0</v>
      </c>
      <c r="BH1592" s="315">
        <f>IF(N1592="sníž. přenesená",J1592,0)</f>
        <v>0</v>
      </c>
      <c r="BI1592" s="315">
        <f>IF(N1592="nulová",J1592,0)</f>
        <v>0</v>
      </c>
      <c r="BJ1592" s="213" t="s">
        <v>79</v>
      </c>
      <c r="BK1592" s="315">
        <f>ROUND(I1592*H1592,2)</f>
        <v>0</v>
      </c>
      <c r="BL1592" s="213" t="s">
        <v>372</v>
      </c>
      <c r="BM1592" s="213" t="s">
        <v>1778</v>
      </c>
    </row>
    <row r="1593" spans="2:51" s="339" customFormat="1" ht="13.5">
      <c r="B1593" s="338"/>
      <c r="D1593" s="318" t="s">
        <v>148</v>
      </c>
      <c r="E1593" s="340" t="s">
        <v>5</v>
      </c>
      <c r="F1593" s="341" t="s">
        <v>177</v>
      </c>
      <c r="H1593" s="342" t="s">
        <v>5</v>
      </c>
      <c r="L1593" s="338"/>
      <c r="M1593" s="343"/>
      <c r="N1593" s="344"/>
      <c r="O1593" s="344"/>
      <c r="P1593" s="344"/>
      <c r="Q1593" s="344"/>
      <c r="R1593" s="344"/>
      <c r="S1593" s="344"/>
      <c r="T1593" s="345"/>
      <c r="AT1593" s="342" t="s">
        <v>148</v>
      </c>
      <c r="AU1593" s="342" t="s">
        <v>81</v>
      </c>
      <c r="AV1593" s="339" t="s">
        <v>79</v>
      </c>
      <c r="AW1593" s="339" t="s">
        <v>34</v>
      </c>
      <c r="AX1593" s="339" t="s">
        <v>71</v>
      </c>
      <c r="AY1593" s="342" t="s">
        <v>138</v>
      </c>
    </row>
    <row r="1594" spans="2:51" s="317" customFormat="1" ht="13.5">
      <c r="B1594" s="316"/>
      <c r="D1594" s="318" t="s">
        <v>148</v>
      </c>
      <c r="E1594" s="319" t="s">
        <v>5</v>
      </c>
      <c r="F1594" s="320" t="s">
        <v>1779</v>
      </c>
      <c r="H1594" s="321">
        <v>71.827</v>
      </c>
      <c r="L1594" s="316"/>
      <c r="M1594" s="322"/>
      <c r="N1594" s="323"/>
      <c r="O1594" s="323"/>
      <c r="P1594" s="323"/>
      <c r="Q1594" s="323"/>
      <c r="R1594" s="323"/>
      <c r="S1594" s="323"/>
      <c r="T1594" s="324"/>
      <c r="AT1594" s="319" t="s">
        <v>148</v>
      </c>
      <c r="AU1594" s="319" t="s">
        <v>81</v>
      </c>
      <c r="AV1594" s="317" t="s">
        <v>81</v>
      </c>
      <c r="AW1594" s="317" t="s">
        <v>34</v>
      </c>
      <c r="AX1594" s="317" t="s">
        <v>71</v>
      </c>
      <c r="AY1594" s="319" t="s">
        <v>138</v>
      </c>
    </row>
    <row r="1595" spans="2:51" s="317" customFormat="1" ht="13.5">
      <c r="B1595" s="316"/>
      <c r="D1595" s="318" t="s">
        <v>148</v>
      </c>
      <c r="E1595" s="319" t="s">
        <v>5</v>
      </c>
      <c r="F1595" s="320" t="s">
        <v>1780</v>
      </c>
      <c r="H1595" s="321">
        <v>-0.197</v>
      </c>
      <c r="L1595" s="316"/>
      <c r="M1595" s="322"/>
      <c r="N1595" s="323"/>
      <c r="O1595" s="323"/>
      <c r="P1595" s="323"/>
      <c r="Q1595" s="323"/>
      <c r="R1595" s="323"/>
      <c r="S1595" s="323"/>
      <c r="T1595" s="324"/>
      <c r="AT1595" s="319" t="s">
        <v>148</v>
      </c>
      <c r="AU1595" s="319" t="s">
        <v>81</v>
      </c>
      <c r="AV1595" s="317" t="s">
        <v>81</v>
      </c>
      <c r="AW1595" s="317" t="s">
        <v>34</v>
      </c>
      <c r="AX1595" s="317" t="s">
        <v>71</v>
      </c>
      <c r="AY1595" s="319" t="s">
        <v>138</v>
      </c>
    </row>
    <row r="1596" spans="2:51" s="317" customFormat="1" ht="13.5">
      <c r="B1596" s="316"/>
      <c r="D1596" s="318" t="s">
        <v>148</v>
      </c>
      <c r="E1596" s="319" t="s">
        <v>5</v>
      </c>
      <c r="F1596" s="320" t="s">
        <v>1781</v>
      </c>
      <c r="H1596" s="321">
        <v>-0.211</v>
      </c>
      <c r="L1596" s="316"/>
      <c r="M1596" s="322"/>
      <c r="N1596" s="323"/>
      <c r="O1596" s="323"/>
      <c r="P1596" s="323"/>
      <c r="Q1596" s="323"/>
      <c r="R1596" s="323"/>
      <c r="S1596" s="323"/>
      <c r="T1596" s="324"/>
      <c r="AT1596" s="319" t="s">
        <v>148</v>
      </c>
      <c r="AU1596" s="319" t="s">
        <v>81</v>
      </c>
      <c r="AV1596" s="317" t="s">
        <v>81</v>
      </c>
      <c r="AW1596" s="317" t="s">
        <v>34</v>
      </c>
      <c r="AX1596" s="317" t="s">
        <v>71</v>
      </c>
      <c r="AY1596" s="319" t="s">
        <v>138</v>
      </c>
    </row>
    <row r="1597" spans="2:51" s="317" customFormat="1" ht="13.5">
      <c r="B1597" s="316"/>
      <c r="D1597" s="318" t="s">
        <v>148</v>
      </c>
      <c r="E1597" s="319" t="s">
        <v>5</v>
      </c>
      <c r="F1597" s="320" t="s">
        <v>1745</v>
      </c>
      <c r="H1597" s="321">
        <v>0.117</v>
      </c>
      <c r="L1597" s="316"/>
      <c r="M1597" s="322"/>
      <c r="N1597" s="323"/>
      <c r="O1597" s="323"/>
      <c r="P1597" s="323"/>
      <c r="Q1597" s="323"/>
      <c r="R1597" s="323"/>
      <c r="S1597" s="323"/>
      <c r="T1597" s="324"/>
      <c r="AT1597" s="319" t="s">
        <v>148</v>
      </c>
      <c r="AU1597" s="319" t="s">
        <v>81</v>
      </c>
      <c r="AV1597" s="317" t="s">
        <v>81</v>
      </c>
      <c r="AW1597" s="317" t="s">
        <v>34</v>
      </c>
      <c r="AX1597" s="317" t="s">
        <v>71</v>
      </c>
      <c r="AY1597" s="319" t="s">
        <v>138</v>
      </c>
    </row>
    <row r="1598" spans="2:51" s="317" customFormat="1" ht="13.5">
      <c r="B1598" s="316"/>
      <c r="D1598" s="318" t="s">
        <v>148</v>
      </c>
      <c r="E1598" s="319" t="s">
        <v>5</v>
      </c>
      <c r="F1598" s="320" t="s">
        <v>1746</v>
      </c>
      <c r="H1598" s="321">
        <v>0.118</v>
      </c>
      <c r="L1598" s="316"/>
      <c r="M1598" s="322"/>
      <c r="N1598" s="323"/>
      <c r="O1598" s="323"/>
      <c r="P1598" s="323"/>
      <c r="Q1598" s="323"/>
      <c r="R1598" s="323"/>
      <c r="S1598" s="323"/>
      <c r="T1598" s="324"/>
      <c r="AT1598" s="319" t="s">
        <v>148</v>
      </c>
      <c r="AU1598" s="319" t="s">
        <v>81</v>
      </c>
      <c r="AV1598" s="317" t="s">
        <v>81</v>
      </c>
      <c r="AW1598" s="317" t="s">
        <v>34</v>
      </c>
      <c r="AX1598" s="317" t="s">
        <v>71</v>
      </c>
      <c r="AY1598" s="319" t="s">
        <v>138</v>
      </c>
    </row>
    <row r="1599" spans="2:51" s="317" customFormat="1" ht="13.5">
      <c r="B1599" s="316"/>
      <c r="D1599" s="318" t="s">
        <v>148</v>
      </c>
      <c r="E1599" s="319" t="s">
        <v>5</v>
      </c>
      <c r="F1599" s="320" t="s">
        <v>1782</v>
      </c>
      <c r="H1599" s="321">
        <v>0.116</v>
      </c>
      <c r="L1599" s="316"/>
      <c r="M1599" s="322"/>
      <c r="N1599" s="323"/>
      <c r="O1599" s="323"/>
      <c r="P1599" s="323"/>
      <c r="Q1599" s="323"/>
      <c r="R1599" s="323"/>
      <c r="S1599" s="323"/>
      <c r="T1599" s="324"/>
      <c r="AT1599" s="319" t="s">
        <v>148</v>
      </c>
      <c r="AU1599" s="319" t="s">
        <v>81</v>
      </c>
      <c r="AV1599" s="317" t="s">
        <v>81</v>
      </c>
      <c r="AW1599" s="317" t="s">
        <v>34</v>
      </c>
      <c r="AX1599" s="317" t="s">
        <v>71</v>
      </c>
      <c r="AY1599" s="319" t="s">
        <v>138</v>
      </c>
    </row>
    <row r="1600" spans="2:51" s="317" customFormat="1" ht="13.5">
      <c r="B1600" s="316"/>
      <c r="D1600" s="318" t="s">
        <v>148</v>
      </c>
      <c r="E1600" s="319" t="s">
        <v>5</v>
      </c>
      <c r="F1600" s="320" t="s">
        <v>1782</v>
      </c>
      <c r="H1600" s="321">
        <v>0.116</v>
      </c>
      <c r="L1600" s="316"/>
      <c r="M1600" s="322"/>
      <c r="N1600" s="323"/>
      <c r="O1600" s="323"/>
      <c r="P1600" s="323"/>
      <c r="Q1600" s="323"/>
      <c r="R1600" s="323"/>
      <c r="S1600" s="323"/>
      <c r="T1600" s="324"/>
      <c r="AT1600" s="319" t="s">
        <v>148</v>
      </c>
      <c r="AU1600" s="319" t="s">
        <v>81</v>
      </c>
      <c r="AV1600" s="317" t="s">
        <v>81</v>
      </c>
      <c r="AW1600" s="317" t="s">
        <v>34</v>
      </c>
      <c r="AX1600" s="317" t="s">
        <v>71</v>
      </c>
      <c r="AY1600" s="319" t="s">
        <v>138</v>
      </c>
    </row>
    <row r="1601" spans="2:51" s="317" customFormat="1" ht="13.5">
      <c r="B1601" s="316"/>
      <c r="D1601" s="318" t="s">
        <v>148</v>
      </c>
      <c r="E1601" s="319" t="s">
        <v>5</v>
      </c>
      <c r="F1601" s="320" t="s">
        <v>1783</v>
      </c>
      <c r="H1601" s="321">
        <v>0.263</v>
      </c>
      <c r="L1601" s="316"/>
      <c r="M1601" s="322"/>
      <c r="N1601" s="323"/>
      <c r="O1601" s="323"/>
      <c r="P1601" s="323"/>
      <c r="Q1601" s="323"/>
      <c r="R1601" s="323"/>
      <c r="S1601" s="323"/>
      <c r="T1601" s="324"/>
      <c r="AT1601" s="319" t="s">
        <v>148</v>
      </c>
      <c r="AU1601" s="319" t="s">
        <v>81</v>
      </c>
      <c r="AV1601" s="317" t="s">
        <v>81</v>
      </c>
      <c r="AW1601" s="317" t="s">
        <v>34</v>
      </c>
      <c r="AX1601" s="317" t="s">
        <v>71</v>
      </c>
      <c r="AY1601" s="319" t="s">
        <v>138</v>
      </c>
    </row>
    <row r="1602" spans="2:51" s="317" customFormat="1" ht="13.5">
      <c r="B1602" s="316"/>
      <c r="D1602" s="318" t="s">
        <v>148</v>
      </c>
      <c r="E1602" s="319" t="s">
        <v>5</v>
      </c>
      <c r="F1602" s="320" t="s">
        <v>1784</v>
      </c>
      <c r="H1602" s="321">
        <v>0.265</v>
      </c>
      <c r="L1602" s="316"/>
      <c r="M1602" s="322"/>
      <c r="N1602" s="323"/>
      <c r="O1602" s="323"/>
      <c r="P1602" s="323"/>
      <c r="Q1602" s="323"/>
      <c r="R1602" s="323"/>
      <c r="S1602" s="323"/>
      <c r="T1602" s="324"/>
      <c r="AT1602" s="319" t="s">
        <v>148</v>
      </c>
      <c r="AU1602" s="319" t="s">
        <v>81</v>
      </c>
      <c r="AV1602" s="317" t="s">
        <v>81</v>
      </c>
      <c r="AW1602" s="317" t="s">
        <v>34</v>
      </c>
      <c r="AX1602" s="317" t="s">
        <v>71</v>
      </c>
      <c r="AY1602" s="319" t="s">
        <v>138</v>
      </c>
    </row>
    <row r="1603" spans="2:51" s="317" customFormat="1" ht="13.5">
      <c r="B1603" s="316"/>
      <c r="D1603" s="318" t="s">
        <v>148</v>
      </c>
      <c r="E1603" s="319" t="s">
        <v>5</v>
      </c>
      <c r="F1603" s="320" t="s">
        <v>1785</v>
      </c>
      <c r="H1603" s="321">
        <v>0.261</v>
      </c>
      <c r="L1603" s="316"/>
      <c r="M1603" s="322"/>
      <c r="N1603" s="323"/>
      <c r="O1603" s="323"/>
      <c r="P1603" s="323"/>
      <c r="Q1603" s="323"/>
      <c r="R1603" s="323"/>
      <c r="S1603" s="323"/>
      <c r="T1603" s="324"/>
      <c r="AT1603" s="319" t="s">
        <v>148</v>
      </c>
      <c r="AU1603" s="319" t="s">
        <v>81</v>
      </c>
      <c r="AV1603" s="317" t="s">
        <v>81</v>
      </c>
      <c r="AW1603" s="317" t="s">
        <v>34</v>
      </c>
      <c r="AX1603" s="317" t="s">
        <v>71</v>
      </c>
      <c r="AY1603" s="319" t="s">
        <v>138</v>
      </c>
    </row>
    <row r="1604" spans="2:51" s="317" customFormat="1" ht="13.5">
      <c r="B1604" s="316"/>
      <c r="D1604" s="318" t="s">
        <v>148</v>
      </c>
      <c r="E1604" s="319" t="s">
        <v>5</v>
      </c>
      <c r="F1604" s="320" t="s">
        <v>1785</v>
      </c>
      <c r="H1604" s="321">
        <v>0.261</v>
      </c>
      <c r="L1604" s="316"/>
      <c r="M1604" s="322"/>
      <c r="N1604" s="323"/>
      <c r="O1604" s="323"/>
      <c r="P1604" s="323"/>
      <c r="Q1604" s="323"/>
      <c r="R1604" s="323"/>
      <c r="S1604" s="323"/>
      <c r="T1604" s="324"/>
      <c r="AT1604" s="319" t="s">
        <v>148</v>
      </c>
      <c r="AU1604" s="319" t="s">
        <v>81</v>
      </c>
      <c r="AV1604" s="317" t="s">
        <v>81</v>
      </c>
      <c r="AW1604" s="317" t="s">
        <v>34</v>
      </c>
      <c r="AX1604" s="317" t="s">
        <v>71</v>
      </c>
      <c r="AY1604" s="319" t="s">
        <v>138</v>
      </c>
    </row>
    <row r="1605" spans="2:51" s="317" customFormat="1" ht="13.5">
      <c r="B1605" s="316"/>
      <c r="D1605" s="318" t="s">
        <v>148</v>
      </c>
      <c r="E1605" s="319" t="s">
        <v>5</v>
      </c>
      <c r="F1605" s="320" t="s">
        <v>1786</v>
      </c>
      <c r="H1605" s="321">
        <v>-1.585</v>
      </c>
      <c r="L1605" s="316"/>
      <c r="M1605" s="322"/>
      <c r="N1605" s="323"/>
      <c r="O1605" s="323"/>
      <c r="P1605" s="323"/>
      <c r="Q1605" s="323"/>
      <c r="R1605" s="323"/>
      <c r="S1605" s="323"/>
      <c r="T1605" s="324"/>
      <c r="AT1605" s="319" t="s">
        <v>148</v>
      </c>
      <c r="AU1605" s="319" t="s">
        <v>81</v>
      </c>
      <c r="AV1605" s="317" t="s">
        <v>81</v>
      </c>
      <c r="AW1605" s="317" t="s">
        <v>34</v>
      </c>
      <c r="AX1605" s="317" t="s">
        <v>71</v>
      </c>
      <c r="AY1605" s="319" t="s">
        <v>138</v>
      </c>
    </row>
    <row r="1606" spans="2:51" s="317" customFormat="1" ht="13.5">
      <c r="B1606" s="316"/>
      <c r="D1606" s="318" t="s">
        <v>148</v>
      </c>
      <c r="E1606" s="319" t="s">
        <v>5</v>
      </c>
      <c r="F1606" s="320" t="s">
        <v>1787</v>
      </c>
      <c r="H1606" s="321">
        <v>0.218</v>
      </c>
      <c r="L1606" s="316"/>
      <c r="M1606" s="322"/>
      <c r="N1606" s="323"/>
      <c r="O1606" s="323"/>
      <c r="P1606" s="323"/>
      <c r="Q1606" s="323"/>
      <c r="R1606" s="323"/>
      <c r="S1606" s="323"/>
      <c r="T1606" s="324"/>
      <c r="AT1606" s="319" t="s">
        <v>148</v>
      </c>
      <c r="AU1606" s="319" t="s">
        <v>81</v>
      </c>
      <c r="AV1606" s="317" t="s">
        <v>81</v>
      </c>
      <c r="AW1606" s="317" t="s">
        <v>34</v>
      </c>
      <c r="AX1606" s="317" t="s">
        <v>71</v>
      </c>
      <c r="AY1606" s="319" t="s">
        <v>138</v>
      </c>
    </row>
    <row r="1607" spans="2:51" s="347" customFormat="1" ht="13.5">
      <c r="B1607" s="346"/>
      <c r="D1607" s="318" t="s">
        <v>148</v>
      </c>
      <c r="E1607" s="348" t="s">
        <v>5</v>
      </c>
      <c r="F1607" s="349" t="s">
        <v>180</v>
      </c>
      <c r="H1607" s="350">
        <v>71.569</v>
      </c>
      <c r="L1607" s="346"/>
      <c r="M1607" s="351"/>
      <c r="N1607" s="352"/>
      <c r="O1607" s="352"/>
      <c r="P1607" s="352"/>
      <c r="Q1607" s="352"/>
      <c r="R1607" s="352"/>
      <c r="S1607" s="352"/>
      <c r="T1607" s="353"/>
      <c r="AT1607" s="348" t="s">
        <v>148</v>
      </c>
      <c r="AU1607" s="348" t="s">
        <v>81</v>
      </c>
      <c r="AV1607" s="347" t="s">
        <v>139</v>
      </c>
      <c r="AW1607" s="347" t="s">
        <v>34</v>
      </c>
      <c r="AX1607" s="347" t="s">
        <v>71</v>
      </c>
      <c r="AY1607" s="348" t="s">
        <v>138</v>
      </c>
    </row>
    <row r="1608" spans="2:51" s="339" customFormat="1" ht="13.5">
      <c r="B1608" s="338"/>
      <c r="D1608" s="318" t="s">
        <v>148</v>
      </c>
      <c r="E1608" s="340" t="s">
        <v>5</v>
      </c>
      <c r="F1608" s="341" t="s">
        <v>183</v>
      </c>
      <c r="H1608" s="342" t="s">
        <v>5</v>
      </c>
      <c r="L1608" s="338"/>
      <c r="M1608" s="343"/>
      <c r="N1608" s="344"/>
      <c r="O1608" s="344"/>
      <c r="P1608" s="344"/>
      <c r="Q1608" s="344"/>
      <c r="R1608" s="344"/>
      <c r="S1608" s="344"/>
      <c r="T1608" s="345"/>
      <c r="AT1608" s="342" t="s">
        <v>148</v>
      </c>
      <c r="AU1608" s="342" t="s">
        <v>81</v>
      </c>
      <c r="AV1608" s="339" t="s">
        <v>79</v>
      </c>
      <c r="AW1608" s="339" t="s">
        <v>34</v>
      </c>
      <c r="AX1608" s="339" t="s">
        <v>71</v>
      </c>
      <c r="AY1608" s="342" t="s">
        <v>138</v>
      </c>
    </row>
    <row r="1609" spans="2:51" s="317" customFormat="1" ht="13.5">
      <c r="B1609" s="316"/>
      <c r="D1609" s="318" t="s">
        <v>148</v>
      </c>
      <c r="E1609" s="319" t="s">
        <v>5</v>
      </c>
      <c r="F1609" s="320" t="s">
        <v>1735</v>
      </c>
      <c r="H1609" s="321">
        <v>67.37</v>
      </c>
      <c r="L1609" s="316"/>
      <c r="M1609" s="322"/>
      <c r="N1609" s="323"/>
      <c r="O1609" s="323"/>
      <c r="P1609" s="323"/>
      <c r="Q1609" s="323"/>
      <c r="R1609" s="323"/>
      <c r="S1609" s="323"/>
      <c r="T1609" s="324"/>
      <c r="AT1609" s="319" t="s">
        <v>148</v>
      </c>
      <c r="AU1609" s="319" t="s">
        <v>81</v>
      </c>
      <c r="AV1609" s="317" t="s">
        <v>81</v>
      </c>
      <c r="AW1609" s="317" t="s">
        <v>34</v>
      </c>
      <c r="AX1609" s="317" t="s">
        <v>71</v>
      </c>
      <c r="AY1609" s="319" t="s">
        <v>138</v>
      </c>
    </row>
    <row r="1610" spans="2:51" s="317" customFormat="1" ht="13.5">
      <c r="B1610" s="316"/>
      <c r="D1610" s="318" t="s">
        <v>148</v>
      </c>
      <c r="E1610" s="319" t="s">
        <v>5</v>
      </c>
      <c r="F1610" s="320" t="s">
        <v>1758</v>
      </c>
      <c r="H1610" s="321">
        <v>0.213</v>
      </c>
      <c r="L1610" s="316"/>
      <c r="M1610" s="322"/>
      <c r="N1610" s="323"/>
      <c r="O1610" s="323"/>
      <c r="P1610" s="323"/>
      <c r="Q1610" s="323"/>
      <c r="R1610" s="323"/>
      <c r="S1610" s="323"/>
      <c r="T1610" s="324"/>
      <c r="AT1610" s="319" t="s">
        <v>148</v>
      </c>
      <c r="AU1610" s="319" t="s">
        <v>81</v>
      </c>
      <c r="AV1610" s="317" t="s">
        <v>81</v>
      </c>
      <c r="AW1610" s="317" t="s">
        <v>34</v>
      </c>
      <c r="AX1610" s="317" t="s">
        <v>71</v>
      </c>
      <c r="AY1610" s="319" t="s">
        <v>138</v>
      </c>
    </row>
    <row r="1611" spans="2:51" s="317" customFormat="1" ht="13.5">
      <c r="B1611" s="316"/>
      <c r="D1611" s="318" t="s">
        <v>148</v>
      </c>
      <c r="E1611" s="319" t="s">
        <v>5</v>
      </c>
      <c r="F1611" s="320" t="s">
        <v>1759</v>
      </c>
      <c r="H1611" s="321">
        <v>0.22</v>
      </c>
      <c r="L1611" s="316"/>
      <c r="M1611" s="322"/>
      <c r="N1611" s="323"/>
      <c r="O1611" s="323"/>
      <c r="P1611" s="323"/>
      <c r="Q1611" s="323"/>
      <c r="R1611" s="323"/>
      <c r="S1611" s="323"/>
      <c r="T1611" s="324"/>
      <c r="AT1611" s="319" t="s">
        <v>148</v>
      </c>
      <c r="AU1611" s="319" t="s">
        <v>81</v>
      </c>
      <c r="AV1611" s="317" t="s">
        <v>81</v>
      </c>
      <c r="AW1611" s="317" t="s">
        <v>34</v>
      </c>
      <c r="AX1611" s="317" t="s">
        <v>71</v>
      </c>
      <c r="AY1611" s="319" t="s">
        <v>138</v>
      </c>
    </row>
    <row r="1612" spans="2:51" s="317" customFormat="1" ht="13.5">
      <c r="B1612" s="316"/>
      <c r="D1612" s="318" t="s">
        <v>148</v>
      </c>
      <c r="E1612" s="319" t="s">
        <v>5</v>
      </c>
      <c r="F1612" s="320" t="s">
        <v>1788</v>
      </c>
      <c r="H1612" s="321">
        <v>0.172</v>
      </c>
      <c r="L1612" s="316"/>
      <c r="M1612" s="322"/>
      <c r="N1612" s="323"/>
      <c r="O1612" s="323"/>
      <c r="P1612" s="323"/>
      <c r="Q1612" s="323"/>
      <c r="R1612" s="323"/>
      <c r="S1612" s="323"/>
      <c r="T1612" s="324"/>
      <c r="AT1612" s="319" t="s">
        <v>148</v>
      </c>
      <c r="AU1612" s="319" t="s">
        <v>81</v>
      </c>
      <c r="AV1612" s="317" t="s">
        <v>81</v>
      </c>
      <c r="AW1612" s="317" t="s">
        <v>34</v>
      </c>
      <c r="AX1612" s="317" t="s">
        <v>71</v>
      </c>
      <c r="AY1612" s="319" t="s">
        <v>138</v>
      </c>
    </row>
    <row r="1613" spans="2:51" s="317" customFormat="1" ht="13.5">
      <c r="B1613" s="316"/>
      <c r="D1613" s="318" t="s">
        <v>148</v>
      </c>
      <c r="E1613" s="319" t="s">
        <v>5</v>
      </c>
      <c r="F1613" s="320" t="s">
        <v>1789</v>
      </c>
      <c r="H1613" s="321">
        <v>0.554</v>
      </c>
      <c r="L1613" s="316"/>
      <c r="M1613" s="322"/>
      <c r="N1613" s="323"/>
      <c r="O1613" s="323"/>
      <c r="P1613" s="323"/>
      <c r="Q1613" s="323"/>
      <c r="R1613" s="323"/>
      <c r="S1613" s="323"/>
      <c r="T1613" s="324"/>
      <c r="AT1613" s="319" t="s">
        <v>148</v>
      </c>
      <c r="AU1613" s="319" t="s">
        <v>81</v>
      </c>
      <c r="AV1613" s="317" t="s">
        <v>81</v>
      </c>
      <c r="AW1613" s="317" t="s">
        <v>34</v>
      </c>
      <c r="AX1613" s="317" t="s">
        <v>71</v>
      </c>
      <c r="AY1613" s="319" t="s">
        <v>138</v>
      </c>
    </row>
    <row r="1614" spans="2:51" s="317" customFormat="1" ht="13.5">
      <c r="B1614" s="316"/>
      <c r="D1614" s="318" t="s">
        <v>148</v>
      </c>
      <c r="E1614" s="319" t="s">
        <v>5</v>
      </c>
      <c r="F1614" s="320" t="s">
        <v>1757</v>
      </c>
      <c r="H1614" s="321">
        <v>0.739</v>
      </c>
      <c r="L1614" s="316"/>
      <c r="M1614" s="322"/>
      <c r="N1614" s="323"/>
      <c r="O1614" s="323"/>
      <c r="P1614" s="323"/>
      <c r="Q1614" s="323"/>
      <c r="R1614" s="323"/>
      <c r="S1614" s="323"/>
      <c r="T1614" s="324"/>
      <c r="AT1614" s="319" t="s">
        <v>148</v>
      </c>
      <c r="AU1614" s="319" t="s">
        <v>81</v>
      </c>
      <c r="AV1614" s="317" t="s">
        <v>81</v>
      </c>
      <c r="AW1614" s="317" t="s">
        <v>34</v>
      </c>
      <c r="AX1614" s="317" t="s">
        <v>71</v>
      </c>
      <c r="AY1614" s="319" t="s">
        <v>138</v>
      </c>
    </row>
    <row r="1615" spans="2:51" s="317" customFormat="1" ht="13.5">
      <c r="B1615" s="316"/>
      <c r="D1615" s="318" t="s">
        <v>148</v>
      </c>
      <c r="E1615" s="319" t="s">
        <v>5</v>
      </c>
      <c r="F1615" s="320" t="s">
        <v>1790</v>
      </c>
      <c r="H1615" s="321">
        <v>0.415</v>
      </c>
      <c r="L1615" s="316"/>
      <c r="M1615" s="322"/>
      <c r="N1615" s="323"/>
      <c r="O1615" s="323"/>
      <c r="P1615" s="323"/>
      <c r="Q1615" s="323"/>
      <c r="R1615" s="323"/>
      <c r="S1615" s="323"/>
      <c r="T1615" s="324"/>
      <c r="AT1615" s="319" t="s">
        <v>148</v>
      </c>
      <c r="AU1615" s="319" t="s">
        <v>81</v>
      </c>
      <c r="AV1615" s="317" t="s">
        <v>81</v>
      </c>
      <c r="AW1615" s="317" t="s">
        <v>34</v>
      </c>
      <c r="AX1615" s="317" t="s">
        <v>71</v>
      </c>
      <c r="AY1615" s="319" t="s">
        <v>138</v>
      </c>
    </row>
    <row r="1616" spans="2:51" s="317" customFormat="1" ht="13.5">
      <c r="B1616" s="316"/>
      <c r="D1616" s="318" t="s">
        <v>148</v>
      </c>
      <c r="E1616" s="319" t="s">
        <v>5</v>
      </c>
      <c r="F1616" s="320" t="s">
        <v>1791</v>
      </c>
      <c r="H1616" s="321">
        <v>-2.222</v>
      </c>
      <c r="L1616" s="316"/>
      <c r="M1616" s="322"/>
      <c r="N1616" s="323"/>
      <c r="O1616" s="323"/>
      <c r="P1616" s="323"/>
      <c r="Q1616" s="323"/>
      <c r="R1616" s="323"/>
      <c r="S1616" s="323"/>
      <c r="T1616" s="324"/>
      <c r="AT1616" s="319" t="s">
        <v>148</v>
      </c>
      <c r="AU1616" s="319" t="s">
        <v>81</v>
      </c>
      <c r="AV1616" s="317" t="s">
        <v>81</v>
      </c>
      <c r="AW1616" s="317" t="s">
        <v>34</v>
      </c>
      <c r="AX1616" s="317" t="s">
        <v>71</v>
      </c>
      <c r="AY1616" s="319" t="s">
        <v>138</v>
      </c>
    </row>
    <row r="1617" spans="2:51" s="317" customFormat="1" ht="13.5">
      <c r="B1617" s="316"/>
      <c r="D1617" s="318" t="s">
        <v>148</v>
      </c>
      <c r="E1617" s="319" t="s">
        <v>5</v>
      </c>
      <c r="F1617" s="320" t="s">
        <v>1792</v>
      </c>
      <c r="H1617" s="321">
        <v>-0.17</v>
      </c>
      <c r="L1617" s="316"/>
      <c r="M1617" s="322"/>
      <c r="N1617" s="323"/>
      <c r="O1617" s="323"/>
      <c r="P1617" s="323"/>
      <c r="Q1617" s="323"/>
      <c r="R1617" s="323"/>
      <c r="S1617" s="323"/>
      <c r="T1617" s="324"/>
      <c r="AT1617" s="319" t="s">
        <v>148</v>
      </c>
      <c r="AU1617" s="319" t="s">
        <v>81</v>
      </c>
      <c r="AV1617" s="317" t="s">
        <v>81</v>
      </c>
      <c r="AW1617" s="317" t="s">
        <v>34</v>
      </c>
      <c r="AX1617" s="317" t="s">
        <v>71</v>
      </c>
      <c r="AY1617" s="319" t="s">
        <v>138</v>
      </c>
    </row>
    <row r="1618" spans="2:51" s="317" customFormat="1" ht="13.5">
      <c r="B1618" s="316"/>
      <c r="D1618" s="318" t="s">
        <v>148</v>
      </c>
      <c r="E1618" s="319" t="s">
        <v>5</v>
      </c>
      <c r="F1618" s="320" t="s">
        <v>1792</v>
      </c>
      <c r="H1618" s="321">
        <v>-0.17</v>
      </c>
      <c r="L1618" s="316"/>
      <c r="M1618" s="322"/>
      <c r="N1618" s="323"/>
      <c r="O1618" s="323"/>
      <c r="P1618" s="323"/>
      <c r="Q1618" s="323"/>
      <c r="R1618" s="323"/>
      <c r="S1618" s="323"/>
      <c r="T1618" s="324"/>
      <c r="AT1618" s="319" t="s">
        <v>148</v>
      </c>
      <c r="AU1618" s="319" t="s">
        <v>81</v>
      </c>
      <c r="AV1618" s="317" t="s">
        <v>81</v>
      </c>
      <c r="AW1618" s="317" t="s">
        <v>34</v>
      </c>
      <c r="AX1618" s="317" t="s">
        <v>71</v>
      </c>
      <c r="AY1618" s="319" t="s">
        <v>138</v>
      </c>
    </row>
    <row r="1619" spans="2:51" s="347" customFormat="1" ht="13.5">
      <c r="B1619" s="346"/>
      <c r="D1619" s="318" t="s">
        <v>148</v>
      </c>
      <c r="E1619" s="348" t="s">
        <v>5</v>
      </c>
      <c r="F1619" s="349" t="s">
        <v>180</v>
      </c>
      <c r="H1619" s="350">
        <v>67.121</v>
      </c>
      <c r="L1619" s="346"/>
      <c r="M1619" s="351"/>
      <c r="N1619" s="352"/>
      <c r="O1619" s="352"/>
      <c r="P1619" s="352"/>
      <c r="Q1619" s="352"/>
      <c r="R1619" s="352"/>
      <c r="S1619" s="352"/>
      <c r="T1619" s="353"/>
      <c r="AT1619" s="348" t="s">
        <v>148</v>
      </c>
      <c r="AU1619" s="348" t="s">
        <v>81</v>
      </c>
      <c r="AV1619" s="347" t="s">
        <v>139</v>
      </c>
      <c r="AW1619" s="347" t="s">
        <v>34</v>
      </c>
      <c r="AX1619" s="347" t="s">
        <v>71</v>
      </c>
      <c r="AY1619" s="348" t="s">
        <v>138</v>
      </c>
    </row>
    <row r="1620" spans="2:51" s="339" customFormat="1" ht="13.5">
      <c r="B1620" s="338"/>
      <c r="D1620" s="318" t="s">
        <v>148</v>
      </c>
      <c r="E1620" s="340" t="s">
        <v>5</v>
      </c>
      <c r="F1620" s="341" t="s">
        <v>186</v>
      </c>
      <c r="H1620" s="342" t="s">
        <v>5</v>
      </c>
      <c r="L1620" s="338"/>
      <c r="M1620" s="343"/>
      <c r="N1620" s="344"/>
      <c r="O1620" s="344"/>
      <c r="P1620" s="344"/>
      <c r="Q1620" s="344"/>
      <c r="R1620" s="344"/>
      <c r="S1620" s="344"/>
      <c r="T1620" s="345"/>
      <c r="AT1620" s="342" t="s">
        <v>148</v>
      </c>
      <c r="AU1620" s="342" t="s">
        <v>81</v>
      </c>
      <c r="AV1620" s="339" t="s">
        <v>79</v>
      </c>
      <c r="AW1620" s="339" t="s">
        <v>34</v>
      </c>
      <c r="AX1620" s="339" t="s">
        <v>71</v>
      </c>
      <c r="AY1620" s="342" t="s">
        <v>138</v>
      </c>
    </row>
    <row r="1621" spans="2:51" s="317" customFormat="1" ht="13.5">
      <c r="B1621" s="316"/>
      <c r="D1621" s="318" t="s">
        <v>148</v>
      </c>
      <c r="E1621" s="319" t="s">
        <v>5</v>
      </c>
      <c r="F1621" s="320" t="s">
        <v>1793</v>
      </c>
      <c r="H1621" s="321">
        <v>59.932</v>
      </c>
      <c r="L1621" s="316"/>
      <c r="M1621" s="322"/>
      <c r="N1621" s="323"/>
      <c r="O1621" s="323"/>
      <c r="P1621" s="323"/>
      <c r="Q1621" s="323"/>
      <c r="R1621" s="323"/>
      <c r="S1621" s="323"/>
      <c r="T1621" s="324"/>
      <c r="AT1621" s="319" t="s">
        <v>148</v>
      </c>
      <c r="AU1621" s="319" t="s">
        <v>81</v>
      </c>
      <c r="AV1621" s="317" t="s">
        <v>81</v>
      </c>
      <c r="AW1621" s="317" t="s">
        <v>34</v>
      </c>
      <c r="AX1621" s="317" t="s">
        <v>71</v>
      </c>
      <c r="AY1621" s="319" t="s">
        <v>138</v>
      </c>
    </row>
    <row r="1622" spans="2:51" s="317" customFormat="1" ht="13.5">
      <c r="B1622" s="316"/>
      <c r="D1622" s="318" t="s">
        <v>148</v>
      </c>
      <c r="E1622" s="319" t="s">
        <v>5</v>
      </c>
      <c r="F1622" s="320" t="s">
        <v>1794</v>
      </c>
      <c r="H1622" s="321">
        <v>-1.879</v>
      </c>
      <c r="L1622" s="316"/>
      <c r="M1622" s="322"/>
      <c r="N1622" s="323"/>
      <c r="O1622" s="323"/>
      <c r="P1622" s="323"/>
      <c r="Q1622" s="323"/>
      <c r="R1622" s="323"/>
      <c r="S1622" s="323"/>
      <c r="T1622" s="324"/>
      <c r="AT1622" s="319" t="s">
        <v>148</v>
      </c>
      <c r="AU1622" s="319" t="s">
        <v>81</v>
      </c>
      <c r="AV1622" s="317" t="s">
        <v>81</v>
      </c>
      <c r="AW1622" s="317" t="s">
        <v>34</v>
      </c>
      <c r="AX1622" s="317" t="s">
        <v>71</v>
      </c>
      <c r="AY1622" s="319" t="s">
        <v>138</v>
      </c>
    </row>
    <row r="1623" spans="2:51" s="317" customFormat="1" ht="13.5">
      <c r="B1623" s="316"/>
      <c r="D1623" s="318" t="s">
        <v>148</v>
      </c>
      <c r="E1623" s="319" t="s">
        <v>5</v>
      </c>
      <c r="F1623" s="320" t="s">
        <v>1795</v>
      </c>
      <c r="H1623" s="321">
        <v>0.459</v>
      </c>
      <c r="L1623" s="316"/>
      <c r="M1623" s="322"/>
      <c r="N1623" s="323"/>
      <c r="O1623" s="323"/>
      <c r="P1623" s="323"/>
      <c r="Q1623" s="323"/>
      <c r="R1623" s="323"/>
      <c r="S1623" s="323"/>
      <c r="T1623" s="324"/>
      <c r="AT1623" s="319" t="s">
        <v>148</v>
      </c>
      <c r="AU1623" s="319" t="s">
        <v>81</v>
      </c>
      <c r="AV1623" s="317" t="s">
        <v>81</v>
      </c>
      <c r="AW1623" s="317" t="s">
        <v>34</v>
      </c>
      <c r="AX1623" s="317" t="s">
        <v>71</v>
      </c>
      <c r="AY1623" s="319" t="s">
        <v>138</v>
      </c>
    </row>
    <row r="1624" spans="2:51" s="317" customFormat="1" ht="13.5">
      <c r="B1624" s="316"/>
      <c r="D1624" s="318" t="s">
        <v>148</v>
      </c>
      <c r="E1624" s="319" t="s">
        <v>5</v>
      </c>
      <c r="F1624" s="320" t="s">
        <v>1796</v>
      </c>
      <c r="H1624" s="321">
        <v>0.413</v>
      </c>
      <c r="L1624" s="316"/>
      <c r="M1624" s="322"/>
      <c r="N1624" s="323"/>
      <c r="O1624" s="323"/>
      <c r="P1624" s="323"/>
      <c r="Q1624" s="323"/>
      <c r="R1624" s="323"/>
      <c r="S1624" s="323"/>
      <c r="T1624" s="324"/>
      <c r="AT1624" s="319" t="s">
        <v>148</v>
      </c>
      <c r="AU1624" s="319" t="s">
        <v>81</v>
      </c>
      <c r="AV1624" s="317" t="s">
        <v>81</v>
      </c>
      <c r="AW1624" s="317" t="s">
        <v>34</v>
      </c>
      <c r="AX1624" s="317" t="s">
        <v>71</v>
      </c>
      <c r="AY1624" s="319" t="s">
        <v>138</v>
      </c>
    </row>
    <row r="1625" spans="2:51" s="317" customFormat="1" ht="13.5">
      <c r="B1625" s="316"/>
      <c r="D1625" s="318" t="s">
        <v>148</v>
      </c>
      <c r="E1625" s="319" t="s">
        <v>5</v>
      </c>
      <c r="F1625" s="320" t="s">
        <v>1796</v>
      </c>
      <c r="H1625" s="321">
        <v>0.413</v>
      </c>
      <c r="L1625" s="316"/>
      <c r="M1625" s="322"/>
      <c r="N1625" s="323"/>
      <c r="O1625" s="323"/>
      <c r="P1625" s="323"/>
      <c r="Q1625" s="323"/>
      <c r="R1625" s="323"/>
      <c r="S1625" s="323"/>
      <c r="T1625" s="324"/>
      <c r="AT1625" s="319" t="s">
        <v>148</v>
      </c>
      <c r="AU1625" s="319" t="s">
        <v>81</v>
      </c>
      <c r="AV1625" s="317" t="s">
        <v>81</v>
      </c>
      <c r="AW1625" s="317" t="s">
        <v>34</v>
      </c>
      <c r="AX1625" s="317" t="s">
        <v>71</v>
      </c>
      <c r="AY1625" s="319" t="s">
        <v>138</v>
      </c>
    </row>
    <row r="1626" spans="2:51" s="347" customFormat="1" ht="13.5">
      <c r="B1626" s="346"/>
      <c r="D1626" s="318" t="s">
        <v>148</v>
      </c>
      <c r="E1626" s="348" t="s">
        <v>5</v>
      </c>
      <c r="F1626" s="349" t="s">
        <v>180</v>
      </c>
      <c r="H1626" s="350">
        <v>59.338</v>
      </c>
      <c r="L1626" s="346"/>
      <c r="M1626" s="351"/>
      <c r="N1626" s="352"/>
      <c r="O1626" s="352"/>
      <c r="P1626" s="352"/>
      <c r="Q1626" s="352"/>
      <c r="R1626" s="352"/>
      <c r="S1626" s="352"/>
      <c r="T1626" s="353"/>
      <c r="AT1626" s="348" t="s">
        <v>148</v>
      </c>
      <c r="AU1626" s="348" t="s">
        <v>81</v>
      </c>
      <c r="AV1626" s="347" t="s">
        <v>139</v>
      </c>
      <c r="AW1626" s="347" t="s">
        <v>34</v>
      </c>
      <c r="AX1626" s="347" t="s">
        <v>71</v>
      </c>
      <c r="AY1626" s="348" t="s">
        <v>138</v>
      </c>
    </row>
    <row r="1627" spans="2:51" s="326" customFormat="1" ht="13.5">
      <c r="B1627" s="325"/>
      <c r="D1627" s="327" t="s">
        <v>148</v>
      </c>
      <c r="E1627" s="328" t="s">
        <v>5</v>
      </c>
      <c r="F1627" s="329" t="s">
        <v>151</v>
      </c>
      <c r="H1627" s="330">
        <v>198.028</v>
      </c>
      <c r="L1627" s="325"/>
      <c r="M1627" s="331"/>
      <c r="N1627" s="332"/>
      <c r="O1627" s="332"/>
      <c r="P1627" s="332"/>
      <c r="Q1627" s="332"/>
      <c r="R1627" s="332"/>
      <c r="S1627" s="332"/>
      <c r="T1627" s="333"/>
      <c r="AT1627" s="334" t="s">
        <v>148</v>
      </c>
      <c r="AU1627" s="334" t="s">
        <v>81</v>
      </c>
      <c r="AV1627" s="326" t="s">
        <v>146</v>
      </c>
      <c r="AW1627" s="326" t="s">
        <v>34</v>
      </c>
      <c r="AX1627" s="326" t="s">
        <v>79</v>
      </c>
      <c r="AY1627" s="334" t="s">
        <v>138</v>
      </c>
    </row>
    <row r="1628" spans="2:65" s="223" customFormat="1" ht="22.5" customHeight="1">
      <c r="B1628" s="224"/>
      <c r="C1628" s="305" t="s">
        <v>1797</v>
      </c>
      <c r="D1628" s="305" t="s">
        <v>141</v>
      </c>
      <c r="E1628" s="306" t="s">
        <v>1798</v>
      </c>
      <c r="F1628" s="307" t="s">
        <v>1799</v>
      </c>
      <c r="G1628" s="308" t="s">
        <v>144</v>
      </c>
      <c r="H1628" s="309">
        <v>196.76</v>
      </c>
      <c r="I1628" s="367">
        <v>0</v>
      </c>
      <c r="J1628" s="310">
        <f>ROUND(I1628*H1628,2)</f>
        <v>0</v>
      </c>
      <c r="K1628" s="307" t="s">
        <v>145</v>
      </c>
      <c r="L1628" s="224"/>
      <c r="M1628" s="311" t="s">
        <v>5</v>
      </c>
      <c r="N1628" s="312" t="s">
        <v>42</v>
      </c>
      <c r="O1628" s="225"/>
      <c r="P1628" s="313">
        <f>O1628*H1628</f>
        <v>0</v>
      </c>
      <c r="Q1628" s="313">
        <v>0</v>
      </c>
      <c r="R1628" s="313">
        <f>Q1628*H1628</f>
        <v>0</v>
      </c>
      <c r="S1628" s="313">
        <v>0.01</v>
      </c>
      <c r="T1628" s="314">
        <f>S1628*H1628</f>
        <v>1.9676</v>
      </c>
      <c r="AR1628" s="213" t="s">
        <v>372</v>
      </c>
      <c r="AT1628" s="213" t="s">
        <v>141</v>
      </c>
      <c r="AU1628" s="213" t="s">
        <v>81</v>
      </c>
      <c r="AY1628" s="213" t="s">
        <v>138</v>
      </c>
      <c r="BE1628" s="315">
        <f>IF(N1628="základní",J1628,0)</f>
        <v>0</v>
      </c>
      <c r="BF1628" s="315">
        <f>IF(N1628="snížená",J1628,0)</f>
        <v>0</v>
      </c>
      <c r="BG1628" s="315">
        <f>IF(N1628="zákl. přenesená",J1628,0)</f>
        <v>0</v>
      </c>
      <c r="BH1628" s="315">
        <f>IF(N1628="sníž. přenesená",J1628,0)</f>
        <v>0</v>
      </c>
      <c r="BI1628" s="315">
        <f>IF(N1628="nulová",J1628,0)</f>
        <v>0</v>
      </c>
      <c r="BJ1628" s="213" t="s">
        <v>79</v>
      </c>
      <c r="BK1628" s="315">
        <f>ROUND(I1628*H1628,2)</f>
        <v>0</v>
      </c>
      <c r="BL1628" s="213" t="s">
        <v>372</v>
      </c>
      <c r="BM1628" s="213" t="s">
        <v>1800</v>
      </c>
    </row>
    <row r="1629" spans="2:51" s="339" customFormat="1" ht="13.5">
      <c r="B1629" s="338"/>
      <c r="D1629" s="318" t="s">
        <v>148</v>
      </c>
      <c r="E1629" s="340" t="s">
        <v>5</v>
      </c>
      <c r="F1629" s="341" t="s">
        <v>177</v>
      </c>
      <c r="H1629" s="342" t="s">
        <v>5</v>
      </c>
      <c r="I1629" s="417"/>
      <c r="L1629" s="338"/>
      <c r="M1629" s="343"/>
      <c r="N1629" s="344"/>
      <c r="O1629" s="344"/>
      <c r="P1629" s="344"/>
      <c r="Q1629" s="344"/>
      <c r="R1629" s="344"/>
      <c r="S1629" s="344"/>
      <c r="T1629" s="345"/>
      <c r="AT1629" s="342" t="s">
        <v>148</v>
      </c>
      <c r="AU1629" s="342" t="s">
        <v>81</v>
      </c>
      <c r="AV1629" s="339" t="s">
        <v>79</v>
      </c>
      <c r="AW1629" s="339" t="s">
        <v>34</v>
      </c>
      <c r="AX1629" s="339" t="s">
        <v>71</v>
      </c>
      <c r="AY1629" s="342" t="s">
        <v>138</v>
      </c>
    </row>
    <row r="1630" spans="2:51" s="317" customFormat="1" ht="13.5">
      <c r="B1630" s="316"/>
      <c r="D1630" s="318" t="s">
        <v>148</v>
      </c>
      <c r="E1630" s="319" t="s">
        <v>5</v>
      </c>
      <c r="F1630" s="320" t="s">
        <v>1779</v>
      </c>
      <c r="H1630" s="321">
        <v>71.827</v>
      </c>
      <c r="L1630" s="316"/>
      <c r="M1630" s="322"/>
      <c r="N1630" s="323"/>
      <c r="O1630" s="323"/>
      <c r="P1630" s="323"/>
      <c r="Q1630" s="323"/>
      <c r="R1630" s="323"/>
      <c r="S1630" s="323"/>
      <c r="T1630" s="324"/>
      <c r="AT1630" s="319" t="s">
        <v>148</v>
      </c>
      <c r="AU1630" s="319" t="s">
        <v>81</v>
      </c>
      <c r="AV1630" s="317" t="s">
        <v>81</v>
      </c>
      <c r="AW1630" s="317" t="s">
        <v>34</v>
      </c>
      <c r="AX1630" s="317" t="s">
        <v>71</v>
      </c>
      <c r="AY1630" s="319" t="s">
        <v>138</v>
      </c>
    </row>
    <row r="1631" spans="2:51" s="317" customFormat="1" ht="13.5">
      <c r="B1631" s="316"/>
      <c r="D1631" s="318" t="s">
        <v>148</v>
      </c>
      <c r="E1631" s="319" t="s">
        <v>5</v>
      </c>
      <c r="F1631" s="320" t="s">
        <v>1780</v>
      </c>
      <c r="H1631" s="321">
        <v>-0.197</v>
      </c>
      <c r="L1631" s="316"/>
      <c r="M1631" s="322"/>
      <c r="N1631" s="323"/>
      <c r="O1631" s="323"/>
      <c r="P1631" s="323"/>
      <c r="Q1631" s="323"/>
      <c r="R1631" s="323"/>
      <c r="S1631" s="323"/>
      <c r="T1631" s="324"/>
      <c r="AT1631" s="319" t="s">
        <v>148</v>
      </c>
      <c r="AU1631" s="319" t="s">
        <v>81</v>
      </c>
      <c r="AV1631" s="317" t="s">
        <v>81</v>
      </c>
      <c r="AW1631" s="317" t="s">
        <v>34</v>
      </c>
      <c r="AX1631" s="317" t="s">
        <v>71</v>
      </c>
      <c r="AY1631" s="319" t="s">
        <v>138</v>
      </c>
    </row>
    <row r="1632" spans="2:51" s="317" customFormat="1" ht="13.5">
      <c r="B1632" s="316"/>
      <c r="D1632" s="318" t="s">
        <v>148</v>
      </c>
      <c r="E1632" s="319" t="s">
        <v>5</v>
      </c>
      <c r="F1632" s="320" t="s">
        <v>1781</v>
      </c>
      <c r="H1632" s="321">
        <v>-0.211</v>
      </c>
      <c r="L1632" s="316"/>
      <c r="M1632" s="322"/>
      <c r="N1632" s="323"/>
      <c r="O1632" s="323"/>
      <c r="P1632" s="323"/>
      <c r="Q1632" s="323"/>
      <c r="R1632" s="323"/>
      <c r="S1632" s="323"/>
      <c r="T1632" s="324"/>
      <c r="AT1632" s="319" t="s">
        <v>148</v>
      </c>
      <c r="AU1632" s="319" t="s">
        <v>81</v>
      </c>
      <c r="AV1632" s="317" t="s">
        <v>81</v>
      </c>
      <c r="AW1632" s="317" t="s">
        <v>34</v>
      </c>
      <c r="AX1632" s="317" t="s">
        <v>71</v>
      </c>
      <c r="AY1632" s="319" t="s">
        <v>138</v>
      </c>
    </row>
    <row r="1633" spans="2:51" s="317" customFormat="1" ht="13.5">
      <c r="B1633" s="316"/>
      <c r="D1633" s="318" t="s">
        <v>148</v>
      </c>
      <c r="E1633" s="319" t="s">
        <v>5</v>
      </c>
      <c r="F1633" s="320" t="s">
        <v>1745</v>
      </c>
      <c r="H1633" s="321">
        <v>0.117</v>
      </c>
      <c r="L1633" s="316"/>
      <c r="M1633" s="322"/>
      <c r="N1633" s="323"/>
      <c r="O1633" s="323"/>
      <c r="P1633" s="323"/>
      <c r="Q1633" s="323"/>
      <c r="R1633" s="323"/>
      <c r="S1633" s="323"/>
      <c r="T1633" s="324"/>
      <c r="AT1633" s="319" t="s">
        <v>148</v>
      </c>
      <c r="AU1633" s="319" t="s">
        <v>81</v>
      </c>
      <c r="AV1633" s="317" t="s">
        <v>81</v>
      </c>
      <c r="AW1633" s="317" t="s">
        <v>34</v>
      </c>
      <c r="AX1633" s="317" t="s">
        <v>71</v>
      </c>
      <c r="AY1633" s="319" t="s">
        <v>138</v>
      </c>
    </row>
    <row r="1634" spans="2:51" s="317" customFormat="1" ht="13.5">
      <c r="B1634" s="316"/>
      <c r="D1634" s="318" t="s">
        <v>148</v>
      </c>
      <c r="E1634" s="319" t="s">
        <v>5</v>
      </c>
      <c r="F1634" s="320" t="s">
        <v>1746</v>
      </c>
      <c r="H1634" s="321">
        <v>0.118</v>
      </c>
      <c r="L1634" s="316"/>
      <c r="M1634" s="322"/>
      <c r="N1634" s="323"/>
      <c r="O1634" s="323"/>
      <c r="P1634" s="323"/>
      <c r="Q1634" s="323"/>
      <c r="R1634" s="323"/>
      <c r="S1634" s="323"/>
      <c r="T1634" s="324"/>
      <c r="AT1634" s="319" t="s">
        <v>148</v>
      </c>
      <c r="AU1634" s="319" t="s">
        <v>81</v>
      </c>
      <c r="AV1634" s="317" t="s">
        <v>81</v>
      </c>
      <c r="AW1634" s="317" t="s">
        <v>34</v>
      </c>
      <c r="AX1634" s="317" t="s">
        <v>71</v>
      </c>
      <c r="AY1634" s="319" t="s">
        <v>138</v>
      </c>
    </row>
    <row r="1635" spans="2:51" s="317" customFormat="1" ht="13.5">
      <c r="B1635" s="316"/>
      <c r="D1635" s="318" t="s">
        <v>148</v>
      </c>
      <c r="E1635" s="319" t="s">
        <v>5</v>
      </c>
      <c r="F1635" s="320" t="s">
        <v>1782</v>
      </c>
      <c r="H1635" s="321">
        <v>0.116</v>
      </c>
      <c r="L1635" s="316"/>
      <c r="M1635" s="322"/>
      <c r="N1635" s="323"/>
      <c r="O1635" s="323"/>
      <c r="P1635" s="323"/>
      <c r="Q1635" s="323"/>
      <c r="R1635" s="323"/>
      <c r="S1635" s="323"/>
      <c r="T1635" s="324"/>
      <c r="AT1635" s="319" t="s">
        <v>148</v>
      </c>
      <c r="AU1635" s="319" t="s">
        <v>81</v>
      </c>
      <c r="AV1635" s="317" t="s">
        <v>81</v>
      </c>
      <c r="AW1635" s="317" t="s">
        <v>34</v>
      </c>
      <c r="AX1635" s="317" t="s">
        <v>71</v>
      </c>
      <c r="AY1635" s="319" t="s">
        <v>138</v>
      </c>
    </row>
    <row r="1636" spans="2:51" s="317" customFormat="1" ht="13.5">
      <c r="B1636" s="316"/>
      <c r="D1636" s="318" t="s">
        <v>148</v>
      </c>
      <c r="E1636" s="319" t="s">
        <v>5</v>
      </c>
      <c r="F1636" s="320" t="s">
        <v>1782</v>
      </c>
      <c r="H1636" s="321">
        <v>0.116</v>
      </c>
      <c r="L1636" s="316"/>
      <c r="M1636" s="322"/>
      <c r="N1636" s="323"/>
      <c r="O1636" s="323"/>
      <c r="P1636" s="323"/>
      <c r="Q1636" s="323"/>
      <c r="R1636" s="323"/>
      <c r="S1636" s="323"/>
      <c r="T1636" s="324"/>
      <c r="AT1636" s="319" t="s">
        <v>148</v>
      </c>
      <c r="AU1636" s="319" t="s">
        <v>81</v>
      </c>
      <c r="AV1636" s="317" t="s">
        <v>81</v>
      </c>
      <c r="AW1636" s="317" t="s">
        <v>34</v>
      </c>
      <c r="AX1636" s="317" t="s">
        <v>71</v>
      </c>
      <c r="AY1636" s="319" t="s">
        <v>138</v>
      </c>
    </row>
    <row r="1637" spans="2:51" s="317" customFormat="1" ht="13.5">
      <c r="B1637" s="316"/>
      <c r="D1637" s="318" t="s">
        <v>148</v>
      </c>
      <c r="E1637" s="319" t="s">
        <v>5</v>
      </c>
      <c r="F1637" s="320" t="s">
        <v>1786</v>
      </c>
      <c r="H1637" s="321">
        <v>-1.585</v>
      </c>
      <c r="L1637" s="316"/>
      <c r="M1637" s="322"/>
      <c r="N1637" s="323"/>
      <c r="O1637" s="323"/>
      <c r="P1637" s="323"/>
      <c r="Q1637" s="323"/>
      <c r="R1637" s="323"/>
      <c r="S1637" s="323"/>
      <c r="T1637" s="324"/>
      <c r="AT1637" s="319" t="s">
        <v>148</v>
      </c>
      <c r="AU1637" s="319" t="s">
        <v>81</v>
      </c>
      <c r="AV1637" s="317" t="s">
        <v>81</v>
      </c>
      <c r="AW1637" s="317" t="s">
        <v>34</v>
      </c>
      <c r="AX1637" s="317" t="s">
        <v>71</v>
      </c>
      <c r="AY1637" s="319" t="s">
        <v>138</v>
      </c>
    </row>
    <row r="1638" spans="2:51" s="347" customFormat="1" ht="13.5">
      <c r="B1638" s="346"/>
      <c r="D1638" s="318" t="s">
        <v>148</v>
      </c>
      <c r="E1638" s="348" t="s">
        <v>5</v>
      </c>
      <c r="F1638" s="349" t="s">
        <v>180</v>
      </c>
      <c r="H1638" s="350">
        <v>70.301</v>
      </c>
      <c r="L1638" s="346"/>
      <c r="M1638" s="351"/>
      <c r="N1638" s="352"/>
      <c r="O1638" s="352"/>
      <c r="P1638" s="352"/>
      <c r="Q1638" s="352"/>
      <c r="R1638" s="352"/>
      <c r="S1638" s="352"/>
      <c r="T1638" s="353"/>
      <c r="AT1638" s="348" t="s">
        <v>148</v>
      </c>
      <c r="AU1638" s="348" t="s">
        <v>81</v>
      </c>
      <c r="AV1638" s="347" t="s">
        <v>139</v>
      </c>
      <c r="AW1638" s="347" t="s">
        <v>34</v>
      </c>
      <c r="AX1638" s="347" t="s">
        <v>71</v>
      </c>
      <c r="AY1638" s="348" t="s">
        <v>138</v>
      </c>
    </row>
    <row r="1639" spans="2:51" s="339" customFormat="1" ht="13.5">
      <c r="B1639" s="338"/>
      <c r="D1639" s="318" t="s">
        <v>148</v>
      </c>
      <c r="E1639" s="340" t="s">
        <v>5</v>
      </c>
      <c r="F1639" s="341" t="s">
        <v>183</v>
      </c>
      <c r="H1639" s="342" t="s">
        <v>5</v>
      </c>
      <c r="L1639" s="338"/>
      <c r="M1639" s="343"/>
      <c r="N1639" s="344"/>
      <c r="O1639" s="344"/>
      <c r="P1639" s="344"/>
      <c r="Q1639" s="344"/>
      <c r="R1639" s="344"/>
      <c r="S1639" s="344"/>
      <c r="T1639" s="345"/>
      <c r="AT1639" s="342" t="s">
        <v>148</v>
      </c>
      <c r="AU1639" s="342" t="s">
        <v>81</v>
      </c>
      <c r="AV1639" s="339" t="s">
        <v>79</v>
      </c>
      <c r="AW1639" s="339" t="s">
        <v>34</v>
      </c>
      <c r="AX1639" s="339" t="s">
        <v>71</v>
      </c>
      <c r="AY1639" s="342" t="s">
        <v>138</v>
      </c>
    </row>
    <row r="1640" spans="2:51" s="317" customFormat="1" ht="13.5">
      <c r="B1640" s="316"/>
      <c r="D1640" s="318" t="s">
        <v>148</v>
      </c>
      <c r="E1640" s="319" t="s">
        <v>5</v>
      </c>
      <c r="F1640" s="320" t="s">
        <v>1735</v>
      </c>
      <c r="H1640" s="321">
        <v>67.37</v>
      </c>
      <c r="L1640" s="316"/>
      <c r="M1640" s="322"/>
      <c r="N1640" s="323"/>
      <c r="O1640" s="323"/>
      <c r="P1640" s="323"/>
      <c r="Q1640" s="323"/>
      <c r="R1640" s="323"/>
      <c r="S1640" s="323"/>
      <c r="T1640" s="324"/>
      <c r="AT1640" s="319" t="s">
        <v>148</v>
      </c>
      <c r="AU1640" s="319" t="s">
        <v>81</v>
      </c>
      <c r="AV1640" s="317" t="s">
        <v>81</v>
      </c>
      <c r="AW1640" s="317" t="s">
        <v>34</v>
      </c>
      <c r="AX1640" s="317" t="s">
        <v>71</v>
      </c>
      <c r="AY1640" s="319" t="s">
        <v>138</v>
      </c>
    </row>
    <row r="1641" spans="2:51" s="317" customFormat="1" ht="13.5">
      <c r="B1641" s="316"/>
      <c r="D1641" s="318" t="s">
        <v>148</v>
      </c>
      <c r="E1641" s="319" t="s">
        <v>5</v>
      </c>
      <c r="F1641" s="320" t="s">
        <v>1758</v>
      </c>
      <c r="H1641" s="321">
        <v>0.213</v>
      </c>
      <c r="L1641" s="316"/>
      <c r="M1641" s="322"/>
      <c r="N1641" s="323"/>
      <c r="O1641" s="323"/>
      <c r="P1641" s="323"/>
      <c r="Q1641" s="323"/>
      <c r="R1641" s="323"/>
      <c r="S1641" s="323"/>
      <c r="T1641" s="324"/>
      <c r="AT1641" s="319" t="s">
        <v>148</v>
      </c>
      <c r="AU1641" s="319" t="s">
        <v>81</v>
      </c>
      <c r="AV1641" s="317" t="s">
        <v>81</v>
      </c>
      <c r="AW1641" s="317" t="s">
        <v>34</v>
      </c>
      <c r="AX1641" s="317" t="s">
        <v>71</v>
      </c>
      <c r="AY1641" s="319" t="s">
        <v>138</v>
      </c>
    </row>
    <row r="1642" spans="2:51" s="317" customFormat="1" ht="13.5">
      <c r="B1642" s="316"/>
      <c r="D1642" s="318" t="s">
        <v>148</v>
      </c>
      <c r="E1642" s="319" t="s">
        <v>5</v>
      </c>
      <c r="F1642" s="320" t="s">
        <v>1759</v>
      </c>
      <c r="H1642" s="321">
        <v>0.22</v>
      </c>
      <c r="L1642" s="316"/>
      <c r="M1642" s="322"/>
      <c r="N1642" s="323"/>
      <c r="O1642" s="323"/>
      <c r="P1642" s="323"/>
      <c r="Q1642" s="323"/>
      <c r="R1642" s="323"/>
      <c r="S1642" s="323"/>
      <c r="T1642" s="324"/>
      <c r="AT1642" s="319" t="s">
        <v>148</v>
      </c>
      <c r="AU1642" s="319" t="s">
        <v>81</v>
      </c>
      <c r="AV1642" s="317" t="s">
        <v>81</v>
      </c>
      <c r="AW1642" s="317" t="s">
        <v>34</v>
      </c>
      <c r="AX1642" s="317" t="s">
        <v>71</v>
      </c>
      <c r="AY1642" s="319" t="s">
        <v>138</v>
      </c>
    </row>
    <row r="1643" spans="2:51" s="317" customFormat="1" ht="13.5">
      <c r="B1643" s="316"/>
      <c r="D1643" s="318" t="s">
        <v>148</v>
      </c>
      <c r="E1643" s="319" t="s">
        <v>5</v>
      </c>
      <c r="F1643" s="320" t="s">
        <v>1788</v>
      </c>
      <c r="H1643" s="321">
        <v>0.172</v>
      </c>
      <c r="L1643" s="316"/>
      <c r="M1643" s="322"/>
      <c r="N1643" s="323"/>
      <c r="O1643" s="323"/>
      <c r="P1643" s="323"/>
      <c r="Q1643" s="323"/>
      <c r="R1643" s="323"/>
      <c r="S1643" s="323"/>
      <c r="T1643" s="324"/>
      <c r="AT1643" s="319" t="s">
        <v>148</v>
      </c>
      <c r="AU1643" s="319" t="s">
        <v>81</v>
      </c>
      <c r="AV1643" s="317" t="s">
        <v>81</v>
      </c>
      <c r="AW1643" s="317" t="s">
        <v>34</v>
      </c>
      <c r="AX1643" s="317" t="s">
        <v>71</v>
      </c>
      <c r="AY1643" s="319" t="s">
        <v>138</v>
      </c>
    </row>
    <row r="1644" spans="2:51" s="317" customFormat="1" ht="13.5">
      <c r="B1644" s="316"/>
      <c r="D1644" s="318" t="s">
        <v>148</v>
      </c>
      <c r="E1644" s="319" t="s">
        <v>5</v>
      </c>
      <c r="F1644" s="320" t="s">
        <v>1789</v>
      </c>
      <c r="H1644" s="321">
        <v>0.554</v>
      </c>
      <c r="L1644" s="316"/>
      <c r="M1644" s="322"/>
      <c r="N1644" s="323"/>
      <c r="O1644" s="323"/>
      <c r="P1644" s="323"/>
      <c r="Q1644" s="323"/>
      <c r="R1644" s="323"/>
      <c r="S1644" s="323"/>
      <c r="T1644" s="324"/>
      <c r="AT1644" s="319" t="s">
        <v>148</v>
      </c>
      <c r="AU1644" s="319" t="s">
        <v>81</v>
      </c>
      <c r="AV1644" s="317" t="s">
        <v>81</v>
      </c>
      <c r="AW1644" s="317" t="s">
        <v>34</v>
      </c>
      <c r="AX1644" s="317" t="s">
        <v>71</v>
      </c>
      <c r="AY1644" s="319" t="s">
        <v>138</v>
      </c>
    </row>
    <row r="1645" spans="2:51" s="317" customFormat="1" ht="13.5">
      <c r="B1645" s="316"/>
      <c r="D1645" s="318" t="s">
        <v>148</v>
      </c>
      <c r="E1645" s="319" t="s">
        <v>5</v>
      </c>
      <c r="F1645" s="320" t="s">
        <v>1757</v>
      </c>
      <c r="H1645" s="321">
        <v>0.739</v>
      </c>
      <c r="L1645" s="316"/>
      <c r="M1645" s="322"/>
      <c r="N1645" s="323"/>
      <c r="O1645" s="323"/>
      <c r="P1645" s="323"/>
      <c r="Q1645" s="323"/>
      <c r="R1645" s="323"/>
      <c r="S1645" s="323"/>
      <c r="T1645" s="324"/>
      <c r="AT1645" s="319" t="s">
        <v>148</v>
      </c>
      <c r="AU1645" s="319" t="s">
        <v>81</v>
      </c>
      <c r="AV1645" s="317" t="s">
        <v>81</v>
      </c>
      <c r="AW1645" s="317" t="s">
        <v>34</v>
      </c>
      <c r="AX1645" s="317" t="s">
        <v>71</v>
      </c>
      <c r="AY1645" s="319" t="s">
        <v>138</v>
      </c>
    </row>
    <row r="1646" spans="2:51" s="317" customFormat="1" ht="13.5">
      <c r="B1646" s="316"/>
      <c r="D1646" s="318" t="s">
        <v>148</v>
      </c>
      <c r="E1646" s="319" t="s">
        <v>5</v>
      </c>
      <c r="F1646" s="320" t="s">
        <v>1790</v>
      </c>
      <c r="H1646" s="321">
        <v>0.415</v>
      </c>
      <c r="L1646" s="316"/>
      <c r="M1646" s="322"/>
      <c r="N1646" s="323"/>
      <c r="O1646" s="323"/>
      <c r="P1646" s="323"/>
      <c r="Q1646" s="323"/>
      <c r="R1646" s="323"/>
      <c r="S1646" s="323"/>
      <c r="T1646" s="324"/>
      <c r="AT1646" s="319" t="s">
        <v>148</v>
      </c>
      <c r="AU1646" s="319" t="s">
        <v>81</v>
      </c>
      <c r="AV1646" s="317" t="s">
        <v>81</v>
      </c>
      <c r="AW1646" s="317" t="s">
        <v>34</v>
      </c>
      <c r="AX1646" s="317" t="s">
        <v>71</v>
      </c>
      <c r="AY1646" s="319" t="s">
        <v>138</v>
      </c>
    </row>
    <row r="1647" spans="2:51" s="317" customFormat="1" ht="13.5">
      <c r="B1647" s="316"/>
      <c r="D1647" s="318" t="s">
        <v>148</v>
      </c>
      <c r="E1647" s="319" t="s">
        <v>5</v>
      </c>
      <c r="F1647" s="320" t="s">
        <v>1791</v>
      </c>
      <c r="H1647" s="321">
        <v>-2.222</v>
      </c>
      <c r="L1647" s="316"/>
      <c r="M1647" s="322"/>
      <c r="N1647" s="323"/>
      <c r="O1647" s="323"/>
      <c r="P1647" s="323"/>
      <c r="Q1647" s="323"/>
      <c r="R1647" s="323"/>
      <c r="S1647" s="323"/>
      <c r="T1647" s="324"/>
      <c r="AT1647" s="319" t="s">
        <v>148</v>
      </c>
      <c r="AU1647" s="319" t="s">
        <v>81</v>
      </c>
      <c r="AV1647" s="317" t="s">
        <v>81</v>
      </c>
      <c r="AW1647" s="317" t="s">
        <v>34</v>
      </c>
      <c r="AX1647" s="317" t="s">
        <v>71</v>
      </c>
      <c r="AY1647" s="319" t="s">
        <v>138</v>
      </c>
    </row>
    <row r="1648" spans="2:51" s="317" customFormat="1" ht="13.5">
      <c r="B1648" s="316"/>
      <c r="D1648" s="318" t="s">
        <v>148</v>
      </c>
      <c r="E1648" s="319" t="s">
        <v>5</v>
      </c>
      <c r="F1648" s="320" t="s">
        <v>1792</v>
      </c>
      <c r="H1648" s="321">
        <v>-0.17</v>
      </c>
      <c r="L1648" s="316"/>
      <c r="M1648" s="322"/>
      <c r="N1648" s="323"/>
      <c r="O1648" s="323"/>
      <c r="P1648" s="323"/>
      <c r="Q1648" s="323"/>
      <c r="R1648" s="323"/>
      <c r="S1648" s="323"/>
      <c r="T1648" s="324"/>
      <c r="AT1648" s="319" t="s">
        <v>148</v>
      </c>
      <c r="AU1648" s="319" t="s">
        <v>81</v>
      </c>
      <c r="AV1648" s="317" t="s">
        <v>81</v>
      </c>
      <c r="AW1648" s="317" t="s">
        <v>34</v>
      </c>
      <c r="AX1648" s="317" t="s">
        <v>71</v>
      </c>
      <c r="AY1648" s="319" t="s">
        <v>138</v>
      </c>
    </row>
    <row r="1649" spans="2:51" s="317" customFormat="1" ht="13.5">
      <c r="B1649" s="316"/>
      <c r="D1649" s="318" t="s">
        <v>148</v>
      </c>
      <c r="E1649" s="319" t="s">
        <v>5</v>
      </c>
      <c r="F1649" s="320" t="s">
        <v>1792</v>
      </c>
      <c r="H1649" s="321">
        <v>-0.17</v>
      </c>
      <c r="L1649" s="316"/>
      <c r="M1649" s="322"/>
      <c r="N1649" s="323"/>
      <c r="O1649" s="323"/>
      <c r="P1649" s="323"/>
      <c r="Q1649" s="323"/>
      <c r="R1649" s="323"/>
      <c r="S1649" s="323"/>
      <c r="T1649" s="324"/>
      <c r="AT1649" s="319" t="s">
        <v>148</v>
      </c>
      <c r="AU1649" s="319" t="s">
        <v>81</v>
      </c>
      <c r="AV1649" s="317" t="s">
        <v>81</v>
      </c>
      <c r="AW1649" s="317" t="s">
        <v>34</v>
      </c>
      <c r="AX1649" s="317" t="s">
        <v>71</v>
      </c>
      <c r="AY1649" s="319" t="s">
        <v>138</v>
      </c>
    </row>
    <row r="1650" spans="2:51" s="347" customFormat="1" ht="13.5">
      <c r="B1650" s="346"/>
      <c r="D1650" s="318" t="s">
        <v>148</v>
      </c>
      <c r="E1650" s="348" t="s">
        <v>5</v>
      </c>
      <c r="F1650" s="349" t="s">
        <v>180</v>
      </c>
      <c r="H1650" s="350">
        <v>67.121</v>
      </c>
      <c r="L1650" s="346"/>
      <c r="M1650" s="351"/>
      <c r="N1650" s="352"/>
      <c r="O1650" s="352"/>
      <c r="P1650" s="352"/>
      <c r="Q1650" s="352"/>
      <c r="R1650" s="352"/>
      <c r="S1650" s="352"/>
      <c r="T1650" s="353"/>
      <c r="AT1650" s="348" t="s">
        <v>148</v>
      </c>
      <c r="AU1650" s="348" t="s">
        <v>81</v>
      </c>
      <c r="AV1650" s="347" t="s">
        <v>139</v>
      </c>
      <c r="AW1650" s="347" t="s">
        <v>34</v>
      </c>
      <c r="AX1650" s="347" t="s">
        <v>71</v>
      </c>
      <c r="AY1650" s="348" t="s">
        <v>138</v>
      </c>
    </row>
    <row r="1651" spans="2:51" s="339" customFormat="1" ht="13.5">
      <c r="B1651" s="338"/>
      <c r="D1651" s="318" t="s">
        <v>148</v>
      </c>
      <c r="E1651" s="340" t="s">
        <v>5</v>
      </c>
      <c r="F1651" s="341" t="s">
        <v>186</v>
      </c>
      <c r="H1651" s="342" t="s">
        <v>5</v>
      </c>
      <c r="L1651" s="338"/>
      <c r="M1651" s="343"/>
      <c r="N1651" s="344"/>
      <c r="O1651" s="344"/>
      <c r="P1651" s="344"/>
      <c r="Q1651" s="344"/>
      <c r="R1651" s="344"/>
      <c r="S1651" s="344"/>
      <c r="T1651" s="345"/>
      <c r="AT1651" s="342" t="s">
        <v>148</v>
      </c>
      <c r="AU1651" s="342" t="s">
        <v>81</v>
      </c>
      <c r="AV1651" s="339" t="s">
        <v>79</v>
      </c>
      <c r="AW1651" s="339" t="s">
        <v>34</v>
      </c>
      <c r="AX1651" s="339" t="s">
        <v>71</v>
      </c>
      <c r="AY1651" s="342" t="s">
        <v>138</v>
      </c>
    </row>
    <row r="1652" spans="2:51" s="317" customFormat="1" ht="13.5">
      <c r="B1652" s="316"/>
      <c r="D1652" s="318" t="s">
        <v>148</v>
      </c>
      <c r="E1652" s="319" t="s">
        <v>5</v>
      </c>
      <c r="F1652" s="320" t="s">
        <v>1793</v>
      </c>
      <c r="H1652" s="321">
        <v>59.932</v>
      </c>
      <c r="L1652" s="316"/>
      <c r="M1652" s="322"/>
      <c r="N1652" s="323"/>
      <c r="O1652" s="323"/>
      <c r="P1652" s="323"/>
      <c r="Q1652" s="323"/>
      <c r="R1652" s="323"/>
      <c r="S1652" s="323"/>
      <c r="T1652" s="324"/>
      <c r="AT1652" s="319" t="s">
        <v>148</v>
      </c>
      <c r="AU1652" s="319" t="s">
        <v>81</v>
      </c>
      <c r="AV1652" s="317" t="s">
        <v>81</v>
      </c>
      <c r="AW1652" s="317" t="s">
        <v>34</v>
      </c>
      <c r="AX1652" s="317" t="s">
        <v>71</v>
      </c>
      <c r="AY1652" s="319" t="s">
        <v>138</v>
      </c>
    </row>
    <row r="1653" spans="2:51" s="317" customFormat="1" ht="13.5">
      <c r="B1653" s="316"/>
      <c r="D1653" s="318" t="s">
        <v>148</v>
      </c>
      <c r="E1653" s="319" t="s">
        <v>5</v>
      </c>
      <c r="F1653" s="320" t="s">
        <v>1794</v>
      </c>
      <c r="H1653" s="321">
        <v>-1.879</v>
      </c>
      <c r="L1653" s="316"/>
      <c r="M1653" s="322"/>
      <c r="N1653" s="323"/>
      <c r="O1653" s="323"/>
      <c r="P1653" s="323"/>
      <c r="Q1653" s="323"/>
      <c r="R1653" s="323"/>
      <c r="S1653" s="323"/>
      <c r="T1653" s="324"/>
      <c r="AT1653" s="319" t="s">
        <v>148</v>
      </c>
      <c r="AU1653" s="319" t="s">
        <v>81</v>
      </c>
      <c r="AV1653" s="317" t="s">
        <v>81</v>
      </c>
      <c r="AW1653" s="317" t="s">
        <v>34</v>
      </c>
      <c r="AX1653" s="317" t="s">
        <v>71</v>
      </c>
      <c r="AY1653" s="319" t="s">
        <v>138</v>
      </c>
    </row>
    <row r="1654" spans="2:51" s="317" customFormat="1" ht="13.5">
      <c r="B1654" s="316"/>
      <c r="D1654" s="318" t="s">
        <v>148</v>
      </c>
      <c r="E1654" s="319" t="s">
        <v>5</v>
      </c>
      <c r="F1654" s="320" t="s">
        <v>1795</v>
      </c>
      <c r="H1654" s="321">
        <v>0.459</v>
      </c>
      <c r="L1654" s="316"/>
      <c r="M1654" s="322"/>
      <c r="N1654" s="323"/>
      <c r="O1654" s="323"/>
      <c r="P1654" s="323"/>
      <c r="Q1654" s="323"/>
      <c r="R1654" s="323"/>
      <c r="S1654" s="323"/>
      <c r="T1654" s="324"/>
      <c r="AT1654" s="319" t="s">
        <v>148</v>
      </c>
      <c r="AU1654" s="319" t="s">
        <v>81</v>
      </c>
      <c r="AV1654" s="317" t="s">
        <v>81</v>
      </c>
      <c r="AW1654" s="317" t="s">
        <v>34</v>
      </c>
      <c r="AX1654" s="317" t="s">
        <v>71</v>
      </c>
      <c r="AY1654" s="319" t="s">
        <v>138</v>
      </c>
    </row>
    <row r="1655" spans="2:51" s="317" customFormat="1" ht="13.5">
      <c r="B1655" s="316"/>
      <c r="D1655" s="318" t="s">
        <v>148</v>
      </c>
      <c r="E1655" s="319" t="s">
        <v>5</v>
      </c>
      <c r="F1655" s="320" t="s">
        <v>1796</v>
      </c>
      <c r="H1655" s="321">
        <v>0.413</v>
      </c>
      <c r="L1655" s="316"/>
      <c r="M1655" s="322"/>
      <c r="N1655" s="323"/>
      <c r="O1655" s="323"/>
      <c r="P1655" s="323"/>
      <c r="Q1655" s="323"/>
      <c r="R1655" s="323"/>
      <c r="S1655" s="323"/>
      <c r="T1655" s="324"/>
      <c r="AT1655" s="319" t="s">
        <v>148</v>
      </c>
      <c r="AU1655" s="319" t="s">
        <v>81</v>
      </c>
      <c r="AV1655" s="317" t="s">
        <v>81</v>
      </c>
      <c r="AW1655" s="317" t="s">
        <v>34</v>
      </c>
      <c r="AX1655" s="317" t="s">
        <v>71</v>
      </c>
      <c r="AY1655" s="319" t="s">
        <v>138</v>
      </c>
    </row>
    <row r="1656" spans="2:51" s="317" customFormat="1" ht="13.5">
      <c r="B1656" s="316"/>
      <c r="D1656" s="318" t="s">
        <v>148</v>
      </c>
      <c r="E1656" s="319" t="s">
        <v>5</v>
      </c>
      <c r="F1656" s="320" t="s">
        <v>1796</v>
      </c>
      <c r="H1656" s="321">
        <v>0.413</v>
      </c>
      <c r="L1656" s="316"/>
      <c r="M1656" s="322"/>
      <c r="N1656" s="323"/>
      <c r="O1656" s="323"/>
      <c r="P1656" s="323"/>
      <c r="Q1656" s="323"/>
      <c r="R1656" s="323"/>
      <c r="S1656" s="323"/>
      <c r="T1656" s="324"/>
      <c r="AT1656" s="319" t="s">
        <v>148</v>
      </c>
      <c r="AU1656" s="319" t="s">
        <v>81</v>
      </c>
      <c r="AV1656" s="317" t="s">
        <v>81</v>
      </c>
      <c r="AW1656" s="317" t="s">
        <v>34</v>
      </c>
      <c r="AX1656" s="317" t="s">
        <v>71</v>
      </c>
      <c r="AY1656" s="319" t="s">
        <v>138</v>
      </c>
    </row>
    <row r="1657" spans="2:51" s="347" customFormat="1" ht="13.5">
      <c r="B1657" s="346"/>
      <c r="D1657" s="318" t="s">
        <v>148</v>
      </c>
      <c r="E1657" s="348" t="s">
        <v>5</v>
      </c>
      <c r="F1657" s="349" t="s">
        <v>180</v>
      </c>
      <c r="H1657" s="350">
        <v>59.338</v>
      </c>
      <c r="L1657" s="346"/>
      <c r="M1657" s="351"/>
      <c r="N1657" s="352"/>
      <c r="O1657" s="352"/>
      <c r="P1657" s="352"/>
      <c r="Q1657" s="352"/>
      <c r="R1657" s="352"/>
      <c r="S1657" s="352"/>
      <c r="T1657" s="353"/>
      <c r="AT1657" s="348" t="s">
        <v>148</v>
      </c>
      <c r="AU1657" s="348" t="s">
        <v>81</v>
      </c>
      <c r="AV1657" s="347" t="s">
        <v>139</v>
      </c>
      <c r="AW1657" s="347" t="s">
        <v>34</v>
      </c>
      <c r="AX1657" s="347" t="s">
        <v>71</v>
      </c>
      <c r="AY1657" s="348" t="s">
        <v>138</v>
      </c>
    </row>
    <row r="1658" spans="2:51" s="326" customFormat="1" ht="13.5">
      <c r="B1658" s="325"/>
      <c r="D1658" s="327" t="s">
        <v>148</v>
      </c>
      <c r="E1658" s="328" t="s">
        <v>5</v>
      </c>
      <c r="F1658" s="329" t="s">
        <v>151</v>
      </c>
      <c r="H1658" s="330">
        <v>196.76</v>
      </c>
      <c r="L1658" s="325"/>
      <c r="M1658" s="331"/>
      <c r="N1658" s="332"/>
      <c r="O1658" s="332"/>
      <c r="P1658" s="332"/>
      <c r="Q1658" s="332"/>
      <c r="R1658" s="332"/>
      <c r="S1658" s="332"/>
      <c r="T1658" s="333"/>
      <c r="AT1658" s="334" t="s">
        <v>148</v>
      </c>
      <c r="AU1658" s="334" t="s">
        <v>81</v>
      </c>
      <c r="AV1658" s="326" t="s">
        <v>146</v>
      </c>
      <c r="AW1658" s="326" t="s">
        <v>34</v>
      </c>
      <c r="AX1658" s="326" t="s">
        <v>79</v>
      </c>
      <c r="AY1658" s="334" t="s">
        <v>138</v>
      </c>
    </row>
    <row r="1659" spans="2:65" s="223" customFormat="1" ht="22.5" customHeight="1">
      <c r="B1659" s="224"/>
      <c r="C1659" s="305" t="s">
        <v>1801</v>
      </c>
      <c r="D1659" s="305" t="s">
        <v>141</v>
      </c>
      <c r="E1659" s="306" t="s">
        <v>1802</v>
      </c>
      <c r="F1659" s="307" t="s">
        <v>1803</v>
      </c>
      <c r="G1659" s="308" t="s">
        <v>1804</v>
      </c>
      <c r="H1659" s="309">
        <v>11.59</v>
      </c>
      <c r="I1659" s="367">
        <v>0</v>
      </c>
      <c r="J1659" s="310">
        <f>ROUND(I1659*H1659,2)</f>
        <v>0</v>
      </c>
      <c r="K1659" s="307" t="s">
        <v>145</v>
      </c>
      <c r="L1659" s="224"/>
      <c r="M1659" s="311" t="s">
        <v>5</v>
      </c>
      <c r="N1659" s="312" t="s">
        <v>42</v>
      </c>
      <c r="O1659" s="225"/>
      <c r="P1659" s="313">
        <f>O1659*H1659</f>
        <v>0</v>
      </c>
      <c r="Q1659" s="313">
        <v>5.82422E-05</v>
      </c>
      <c r="R1659" s="313">
        <f>Q1659*H1659</f>
        <v>0.0006750270980000001</v>
      </c>
      <c r="S1659" s="313">
        <v>0</v>
      </c>
      <c r="T1659" s="314">
        <f>S1659*H1659</f>
        <v>0</v>
      </c>
      <c r="AR1659" s="213" t="s">
        <v>372</v>
      </c>
      <c r="AT1659" s="213" t="s">
        <v>141</v>
      </c>
      <c r="AU1659" s="213" t="s">
        <v>81</v>
      </c>
      <c r="AY1659" s="213" t="s">
        <v>138</v>
      </c>
      <c r="BE1659" s="315">
        <f>IF(N1659="základní",J1659,0)</f>
        <v>0</v>
      </c>
      <c r="BF1659" s="315">
        <f>IF(N1659="snížená",J1659,0)</f>
        <v>0</v>
      </c>
      <c r="BG1659" s="315">
        <f>IF(N1659="zákl. přenesená",J1659,0)</f>
        <v>0</v>
      </c>
      <c r="BH1659" s="315">
        <f>IF(N1659="sníž. přenesená",J1659,0)</f>
        <v>0</v>
      </c>
      <c r="BI1659" s="315">
        <f>IF(N1659="nulová",J1659,0)</f>
        <v>0</v>
      </c>
      <c r="BJ1659" s="213" t="s">
        <v>79</v>
      </c>
      <c r="BK1659" s="315">
        <f>ROUND(I1659*H1659,2)</f>
        <v>0</v>
      </c>
      <c r="BL1659" s="213" t="s">
        <v>372</v>
      </c>
      <c r="BM1659" s="213" t="s">
        <v>1805</v>
      </c>
    </row>
    <row r="1660" spans="2:51" s="339" customFormat="1" ht="13.5">
      <c r="B1660" s="338"/>
      <c r="D1660" s="318" t="s">
        <v>148</v>
      </c>
      <c r="E1660" s="340" t="s">
        <v>5</v>
      </c>
      <c r="F1660" s="341" t="s">
        <v>424</v>
      </c>
      <c r="H1660" s="342" t="s">
        <v>5</v>
      </c>
      <c r="L1660" s="338"/>
      <c r="M1660" s="343"/>
      <c r="N1660" s="344"/>
      <c r="O1660" s="344"/>
      <c r="P1660" s="344"/>
      <c r="Q1660" s="344"/>
      <c r="R1660" s="344"/>
      <c r="S1660" s="344"/>
      <c r="T1660" s="345"/>
      <c r="AT1660" s="342" t="s">
        <v>148</v>
      </c>
      <c r="AU1660" s="342" t="s">
        <v>81</v>
      </c>
      <c r="AV1660" s="339" t="s">
        <v>79</v>
      </c>
      <c r="AW1660" s="339" t="s">
        <v>34</v>
      </c>
      <c r="AX1660" s="339" t="s">
        <v>71</v>
      </c>
      <c r="AY1660" s="342" t="s">
        <v>138</v>
      </c>
    </row>
    <row r="1661" spans="2:51" s="317" customFormat="1" ht="13.5">
      <c r="B1661" s="316"/>
      <c r="D1661" s="318" t="s">
        <v>148</v>
      </c>
      <c r="E1661" s="319" t="s">
        <v>5</v>
      </c>
      <c r="F1661" s="320" t="s">
        <v>1806</v>
      </c>
      <c r="H1661" s="321">
        <v>11.59</v>
      </c>
      <c r="L1661" s="316"/>
      <c r="M1661" s="322"/>
      <c r="N1661" s="323"/>
      <c r="O1661" s="323"/>
      <c r="P1661" s="323"/>
      <c r="Q1661" s="323"/>
      <c r="R1661" s="323"/>
      <c r="S1661" s="323"/>
      <c r="T1661" s="324"/>
      <c r="AT1661" s="319" t="s">
        <v>148</v>
      </c>
      <c r="AU1661" s="319" t="s">
        <v>81</v>
      </c>
      <c r="AV1661" s="317" t="s">
        <v>81</v>
      </c>
      <c r="AW1661" s="317" t="s">
        <v>34</v>
      </c>
      <c r="AX1661" s="317" t="s">
        <v>71</v>
      </c>
      <c r="AY1661" s="319" t="s">
        <v>138</v>
      </c>
    </row>
    <row r="1662" spans="2:51" s="326" customFormat="1" ht="13.5">
      <c r="B1662" s="325"/>
      <c r="D1662" s="327" t="s">
        <v>148</v>
      </c>
      <c r="E1662" s="328" t="s">
        <v>5</v>
      </c>
      <c r="F1662" s="329" t="s">
        <v>151</v>
      </c>
      <c r="H1662" s="330">
        <v>11.59</v>
      </c>
      <c r="L1662" s="325"/>
      <c r="M1662" s="331"/>
      <c r="N1662" s="332"/>
      <c r="O1662" s="332"/>
      <c r="P1662" s="332"/>
      <c r="Q1662" s="332"/>
      <c r="R1662" s="332"/>
      <c r="S1662" s="332"/>
      <c r="T1662" s="333"/>
      <c r="AT1662" s="334" t="s">
        <v>148</v>
      </c>
      <c r="AU1662" s="334" t="s">
        <v>81</v>
      </c>
      <c r="AV1662" s="326" t="s">
        <v>146</v>
      </c>
      <c r="AW1662" s="326" t="s">
        <v>34</v>
      </c>
      <c r="AX1662" s="326" t="s">
        <v>79</v>
      </c>
      <c r="AY1662" s="334" t="s">
        <v>138</v>
      </c>
    </row>
    <row r="1663" spans="2:65" s="223" customFormat="1" ht="22.5" customHeight="1">
      <c r="B1663" s="224"/>
      <c r="C1663" s="354" t="s">
        <v>1807</v>
      </c>
      <c r="D1663" s="354" t="s">
        <v>373</v>
      </c>
      <c r="E1663" s="355" t="s">
        <v>1808</v>
      </c>
      <c r="F1663" s="356" t="s">
        <v>1809</v>
      </c>
      <c r="G1663" s="357" t="s">
        <v>281</v>
      </c>
      <c r="H1663" s="358">
        <v>1</v>
      </c>
      <c r="I1663" s="368">
        <v>0</v>
      </c>
      <c r="J1663" s="359">
        <f>ROUND(I1663*H1663,2)</f>
        <v>0</v>
      </c>
      <c r="K1663" s="356" t="s">
        <v>5</v>
      </c>
      <c r="L1663" s="360"/>
      <c r="M1663" s="361" t="s">
        <v>5</v>
      </c>
      <c r="N1663" s="362" t="s">
        <v>42</v>
      </c>
      <c r="O1663" s="225"/>
      <c r="P1663" s="313">
        <f>O1663*H1663</f>
        <v>0</v>
      </c>
      <c r="Q1663" s="313">
        <v>0.01159</v>
      </c>
      <c r="R1663" s="313">
        <f>Q1663*H1663</f>
        <v>0.01159</v>
      </c>
      <c r="S1663" s="313">
        <v>0</v>
      </c>
      <c r="T1663" s="314">
        <f>S1663*H1663</f>
        <v>0</v>
      </c>
      <c r="AR1663" s="213" t="s">
        <v>473</v>
      </c>
      <c r="AT1663" s="213" t="s">
        <v>373</v>
      </c>
      <c r="AU1663" s="213" t="s">
        <v>81</v>
      </c>
      <c r="AY1663" s="213" t="s">
        <v>138</v>
      </c>
      <c r="BE1663" s="315">
        <f>IF(N1663="základní",J1663,0)</f>
        <v>0</v>
      </c>
      <c r="BF1663" s="315">
        <f>IF(N1663="snížená",J1663,0)</f>
        <v>0</v>
      </c>
      <c r="BG1663" s="315">
        <f>IF(N1663="zákl. přenesená",J1663,0)</f>
        <v>0</v>
      </c>
      <c r="BH1663" s="315">
        <f>IF(N1663="sníž. přenesená",J1663,0)</f>
        <v>0</v>
      </c>
      <c r="BI1663" s="315">
        <f>IF(N1663="nulová",J1663,0)</f>
        <v>0</v>
      </c>
      <c r="BJ1663" s="213" t="s">
        <v>79</v>
      </c>
      <c r="BK1663" s="315">
        <f>ROUND(I1663*H1663,2)</f>
        <v>0</v>
      </c>
      <c r="BL1663" s="213" t="s">
        <v>372</v>
      </c>
      <c r="BM1663" s="213" t="s">
        <v>1810</v>
      </c>
    </row>
    <row r="1664" spans="2:65" s="223" customFormat="1" ht="31.5" customHeight="1">
      <c r="B1664" s="224"/>
      <c r="C1664" s="305" t="s">
        <v>1811</v>
      </c>
      <c r="D1664" s="305" t="s">
        <v>141</v>
      </c>
      <c r="E1664" s="306" t="s">
        <v>1812</v>
      </c>
      <c r="F1664" s="307" t="s">
        <v>1813</v>
      </c>
      <c r="G1664" s="308" t="s">
        <v>552</v>
      </c>
      <c r="H1664" s="309">
        <v>9.755</v>
      </c>
      <c r="I1664" s="367">
        <v>0</v>
      </c>
      <c r="J1664" s="310">
        <f>ROUND(I1664*H1664,2)</f>
        <v>0</v>
      </c>
      <c r="K1664" s="307" t="s">
        <v>145</v>
      </c>
      <c r="L1664" s="224"/>
      <c r="M1664" s="311" t="s">
        <v>5</v>
      </c>
      <c r="N1664" s="312" t="s">
        <v>42</v>
      </c>
      <c r="O1664" s="225"/>
      <c r="P1664" s="313">
        <f>O1664*H1664</f>
        <v>0</v>
      </c>
      <c r="Q1664" s="313">
        <v>0</v>
      </c>
      <c r="R1664" s="313">
        <f>Q1664*H1664</f>
        <v>0</v>
      </c>
      <c r="S1664" s="313">
        <v>0</v>
      </c>
      <c r="T1664" s="314">
        <f>S1664*H1664</f>
        <v>0</v>
      </c>
      <c r="AR1664" s="213" t="s">
        <v>372</v>
      </c>
      <c r="AT1664" s="213" t="s">
        <v>141</v>
      </c>
      <c r="AU1664" s="213" t="s">
        <v>81</v>
      </c>
      <c r="AY1664" s="213" t="s">
        <v>138</v>
      </c>
      <c r="BE1664" s="315">
        <f>IF(N1664="základní",J1664,0)</f>
        <v>0</v>
      </c>
      <c r="BF1664" s="315">
        <f>IF(N1664="snížená",J1664,0)</f>
        <v>0</v>
      </c>
      <c r="BG1664" s="315">
        <f>IF(N1664="zákl. přenesená",J1664,0)</f>
        <v>0</v>
      </c>
      <c r="BH1664" s="315">
        <f>IF(N1664="sníž. přenesená",J1664,0)</f>
        <v>0</v>
      </c>
      <c r="BI1664" s="315">
        <f>IF(N1664="nulová",J1664,0)</f>
        <v>0</v>
      </c>
      <c r="BJ1664" s="213" t="s">
        <v>79</v>
      </c>
      <c r="BK1664" s="315">
        <f>ROUND(I1664*H1664,2)</f>
        <v>0</v>
      </c>
      <c r="BL1664" s="213" t="s">
        <v>372</v>
      </c>
      <c r="BM1664" s="213" t="s">
        <v>1814</v>
      </c>
    </row>
    <row r="1665" spans="2:63" s="292" customFormat="1" ht="29.85" customHeight="1">
      <c r="B1665" s="291"/>
      <c r="D1665" s="302" t="s">
        <v>70</v>
      </c>
      <c r="E1665" s="303" t="s">
        <v>1815</v>
      </c>
      <c r="F1665" s="303" t="s">
        <v>1816</v>
      </c>
      <c r="J1665" s="304">
        <f>BK1665</f>
        <v>0</v>
      </c>
      <c r="L1665" s="291"/>
      <c r="M1665" s="296"/>
      <c r="N1665" s="297"/>
      <c r="O1665" s="297"/>
      <c r="P1665" s="298">
        <f>SUM(P1666:P1774)</f>
        <v>0</v>
      </c>
      <c r="Q1665" s="297"/>
      <c r="R1665" s="298">
        <f>SUM(R1666:R1774)</f>
        <v>0.7402065301000001</v>
      </c>
      <c r="S1665" s="297"/>
      <c r="T1665" s="299">
        <f>SUM(T1666:T1774)</f>
        <v>1.14099</v>
      </c>
      <c r="AR1665" s="293" t="s">
        <v>81</v>
      </c>
      <c r="AT1665" s="300" t="s">
        <v>70</v>
      </c>
      <c r="AU1665" s="300" t="s">
        <v>79</v>
      </c>
      <c r="AY1665" s="293" t="s">
        <v>138</v>
      </c>
      <c r="BK1665" s="301">
        <f>SUM(BK1666:BK1774)</f>
        <v>0</v>
      </c>
    </row>
    <row r="1666" spans="2:65" s="223" customFormat="1" ht="31.5" customHeight="1">
      <c r="B1666" s="224"/>
      <c r="C1666" s="305" t="s">
        <v>1817</v>
      </c>
      <c r="D1666" s="305" t="s">
        <v>141</v>
      </c>
      <c r="E1666" s="306" t="s">
        <v>1818</v>
      </c>
      <c r="F1666" s="307" t="s">
        <v>1819</v>
      </c>
      <c r="G1666" s="308" t="s">
        <v>338</v>
      </c>
      <c r="H1666" s="309">
        <v>34.93</v>
      </c>
      <c r="I1666" s="367">
        <v>0</v>
      </c>
      <c r="J1666" s="310">
        <f>ROUND(I1666*H1666,2)</f>
        <v>0</v>
      </c>
      <c r="K1666" s="307" t="s">
        <v>145</v>
      </c>
      <c r="L1666" s="224"/>
      <c r="M1666" s="311" t="s">
        <v>5</v>
      </c>
      <c r="N1666" s="312" t="s">
        <v>42</v>
      </c>
      <c r="O1666" s="225"/>
      <c r="P1666" s="313">
        <f>O1666*H1666</f>
        <v>0</v>
      </c>
      <c r="Q1666" s="313">
        <v>3E-05</v>
      </c>
      <c r="R1666" s="313">
        <f>Q1666*H1666</f>
        <v>0.0010479</v>
      </c>
      <c r="S1666" s="313">
        <v>0</v>
      </c>
      <c r="T1666" s="314">
        <f>S1666*H1666</f>
        <v>0</v>
      </c>
      <c r="AR1666" s="213" t="s">
        <v>372</v>
      </c>
      <c r="AT1666" s="213" t="s">
        <v>141</v>
      </c>
      <c r="AU1666" s="213" t="s">
        <v>81</v>
      </c>
      <c r="AY1666" s="213" t="s">
        <v>138</v>
      </c>
      <c r="BE1666" s="315">
        <f>IF(N1666="základní",J1666,0)</f>
        <v>0</v>
      </c>
      <c r="BF1666" s="315">
        <f>IF(N1666="snížená",J1666,0)</f>
        <v>0</v>
      </c>
      <c r="BG1666" s="315">
        <f>IF(N1666="zákl. přenesená",J1666,0)</f>
        <v>0</v>
      </c>
      <c r="BH1666" s="315">
        <f>IF(N1666="sníž. přenesená",J1666,0)</f>
        <v>0</v>
      </c>
      <c r="BI1666" s="315">
        <f>IF(N1666="nulová",J1666,0)</f>
        <v>0</v>
      </c>
      <c r="BJ1666" s="213" t="s">
        <v>79</v>
      </c>
      <c r="BK1666" s="315">
        <f>ROUND(I1666*H1666,2)</f>
        <v>0</v>
      </c>
      <c r="BL1666" s="213" t="s">
        <v>372</v>
      </c>
      <c r="BM1666" s="213" t="s">
        <v>1820</v>
      </c>
    </row>
    <row r="1667" spans="2:51" s="339" customFormat="1" ht="13.5">
      <c r="B1667" s="338"/>
      <c r="D1667" s="318" t="s">
        <v>148</v>
      </c>
      <c r="E1667" s="340" t="s">
        <v>5</v>
      </c>
      <c r="F1667" s="341" t="s">
        <v>162</v>
      </c>
      <c r="H1667" s="342" t="s">
        <v>5</v>
      </c>
      <c r="L1667" s="338"/>
      <c r="M1667" s="343"/>
      <c r="N1667" s="344"/>
      <c r="O1667" s="344"/>
      <c r="P1667" s="344"/>
      <c r="Q1667" s="344"/>
      <c r="R1667" s="344"/>
      <c r="S1667" s="344"/>
      <c r="T1667" s="345"/>
      <c r="AT1667" s="342" t="s">
        <v>148</v>
      </c>
      <c r="AU1667" s="342" t="s">
        <v>81</v>
      </c>
      <c r="AV1667" s="339" t="s">
        <v>79</v>
      </c>
      <c r="AW1667" s="339" t="s">
        <v>34</v>
      </c>
      <c r="AX1667" s="339" t="s">
        <v>71</v>
      </c>
      <c r="AY1667" s="342" t="s">
        <v>138</v>
      </c>
    </row>
    <row r="1668" spans="2:51" s="317" customFormat="1" ht="13.5">
      <c r="B1668" s="316"/>
      <c r="D1668" s="318" t="s">
        <v>148</v>
      </c>
      <c r="E1668" s="319" t="s">
        <v>5</v>
      </c>
      <c r="F1668" s="320" t="s">
        <v>1821</v>
      </c>
      <c r="H1668" s="321">
        <v>15.85</v>
      </c>
      <c r="L1668" s="316"/>
      <c r="M1668" s="322"/>
      <c r="N1668" s="323"/>
      <c r="O1668" s="323"/>
      <c r="P1668" s="323"/>
      <c r="Q1668" s="323"/>
      <c r="R1668" s="323"/>
      <c r="S1668" s="323"/>
      <c r="T1668" s="324"/>
      <c r="AT1668" s="319" t="s">
        <v>148</v>
      </c>
      <c r="AU1668" s="319" t="s">
        <v>81</v>
      </c>
      <c r="AV1668" s="317" t="s">
        <v>81</v>
      </c>
      <c r="AW1668" s="317" t="s">
        <v>34</v>
      </c>
      <c r="AX1668" s="317" t="s">
        <v>71</v>
      </c>
      <c r="AY1668" s="319" t="s">
        <v>138</v>
      </c>
    </row>
    <row r="1669" spans="2:51" s="317" customFormat="1" ht="27">
      <c r="B1669" s="316"/>
      <c r="D1669" s="318" t="s">
        <v>148</v>
      </c>
      <c r="E1669" s="319" t="s">
        <v>5</v>
      </c>
      <c r="F1669" s="320" t="s">
        <v>1822</v>
      </c>
      <c r="H1669" s="321">
        <v>19.08</v>
      </c>
      <c r="L1669" s="316"/>
      <c r="M1669" s="322"/>
      <c r="N1669" s="323"/>
      <c r="O1669" s="323"/>
      <c r="P1669" s="323"/>
      <c r="Q1669" s="323"/>
      <c r="R1669" s="323"/>
      <c r="S1669" s="323"/>
      <c r="T1669" s="324"/>
      <c r="AT1669" s="319" t="s">
        <v>148</v>
      </c>
      <c r="AU1669" s="319" t="s">
        <v>81</v>
      </c>
      <c r="AV1669" s="317" t="s">
        <v>81</v>
      </c>
      <c r="AW1669" s="317" t="s">
        <v>34</v>
      </c>
      <c r="AX1669" s="317" t="s">
        <v>71</v>
      </c>
      <c r="AY1669" s="319" t="s">
        <v>138</v>
      </c>
    </row>
    <row r="1670" spans="2:51" s="326" customFormat="1" ht="13.5">
      <c r="B1670" s="325"/>
      <c r="D1670" s="327" t="s">
        <v>148</v>
      </c>
      <c r="E1670" s="328" t="s">
        <v>5</v>
      </c>
      <c r="F1670" s="329" t="s">
        <v>151</v>
      </c>
      <c r="H1670" s="330">
        <v>34.93</v>
      </c>
      <c r="L1670" s="325"/>
      <c r="M1670" s="331"/>
      <c r="N1670" s="332"/>
      <c r="O1670" s="332"/>
      <c r="P1670" s="332"/>
      <c r="Q1670" s="332"/>
      <c r="R1670" s="332"/>
      <c r="S1670" s="332"/>
      <c r="T1670" s="333"/>
      <c r="AT1670" s="334" t="s">
        <v>148</v>
      </c>
      <c r="AU1670" s="334" t="s">
        <v>81</v>
      </c>
      <c r="AV1670" s="326" t="s">
        <v>146</v>
      </c>
      <c r="AW1670" s="326" t="s">
        <v>34</v>
      </c>
      <c r="AX1670" s="326" t="s">
        <v>79</v>
      </c>
      <c r="AY1670" s="334" t="s">
        <v>138</v>
      </c>
    </row>
    <row r="1671" spans="2:65" s="223" customFormat="1" ht="22.5" customHeight="1">
      <c r="B1671" s="224"/>
      <c r="C1671" s="305" t="s">
        <v>1823</v>
      </c>
      <c r="D1671" s="305" t="s">
        <v>141</v>
      </c>
      <c r="E1671" s="306" t="s">
        <v>1824</v>
      </c>
      <c r="F1671" s="307" t="s">
        <v>1825</v>
      </c>
      <c r="G1671" s="308" t="s">
        <v>338</v>
      </c>
      <c r="H1671" s="309">
        <v>2.6</v>
      </c>
      <c r="I1671" s="367">
        <v>0</v>
      </c>
      <c r="J1671" s="310">
        <f>ROUND(I1671*H1671,2)</f>
        <v>0</v>
      </c>
      <c r="K1671" s="307" t="s">
        <v>145</v>
      </c>
      <c r="L1671" s="224"/>
      <c r="M1671" s="311" t="s">
        <v>5</v>
      </c>
      <c r="N1671" s="312" t="s">
        <v>42</v>
      </c>
      <c r="O1671" s="225"/>
      <c r="P1671" s="313">
        <f>O1671*H1671</f>
        <v>0</v>
      </c>
      <c r="Q1671" s="313">
        <v>4.2E-05</v>
      </c>
      <c r="R1671" s="313">
        <f>Q1671*H1671</f>
        <v>0.0001092</v>
      </c>
      <c r="S1671" s="313">
        <v>0</v>
      </c>
      <c r="T1671" s="314">
        <f>S1671*H1671</f>
        <v>0</v>
      </c>
      <c r="AR1671" s="213" t="s">
        <v>372</v>
      </c>
      <c r="AT1671" s="213" t="s">
        <v>141</v>
      </c>
      <c r="AU1671" s="213" t="s">
        <v>81</v>
      </c>
      <c r="AY1671" s="213" t="s">
        <v>138</v>
      </c>
      <c r="BE1671" s="315">
        <f>IF(N1671="základní",J1671,0)</f>
        <v>0</v>
      </c>
      <c r="BF1671" s="315">
        <f>IF(N1671="snížená",J1671,0)</f>
        <v>0</v>
      </c>
      <c r="BG1671" s="315">
        <f>IF(N1671="zákl. přenesená",J1671,0)</f>
        <v>0</v>
      </c>
      <c r="BH1671" s="315">
        <f>IF(N1671="sníž. přenesená",J1671,0)</f>
        <v>0</v>
      </c>
      <c r="BI1671" s="315">
        <f>IF(N1671="nulová",J1671,0)</f>
        <v>0</v>
      </c>
      <c r="BJ1671" s="213" t="s">
        <v>79</v>
      </c>
      <c r="BK1671" s="315">
        <f>ROUND(I1671*H1671,2)</f>
        <v>0</v>
      </c>
      <c r="BL1671" s="213" t="s">
        <v>372</v>
      </c>
      <c r="BM1671" s="213" t="s">
        <v>1826</v>
      </c>
    </row>
    <row r="1672" spans="2:51" s="339" customFormat="1" ht="13.5">
      <c r="B1672" s="338"/>
      <c r="D1672" s="318" t="s">
        <v>148</v>
      </c>
      <c r="E1672" s="340" t="s">
        <v>5</v>
      </c>
      <c r="F1672" s="341" t="s">
        <v>162</v>
      </c>
      <c r="H1672" s="342" t="s">
        <v>5</v>
      </c>
      <c r="L1672" s="338"/>
      <c r="M1672" s="343"/>
      <c r="N1672" s="344"/>
      <c r="O1672" s="344"/>
      <c r="P1672" s="344"/>
      <c r="Q1672" s="344"/>
      <c r="R1672" s="344"/>
      <c r="S1672" s="344"/>
      <c r="T1672" s="345"/>
      <c r="AT1672" s="342" t="s">
        <v>148</v>
      </c>
      <c r="AU1672" s="342" t="s">
        <v>81</v>
      </c>
      <c r="AV1672" s="339" t="s">
        <v>79</v>
      </c>
      <c r="AW1672" s="339" t="s">
        <v>34</v>
      </c>
      <c r="AX1672" s="339" t="s">
        <v>71</v>
      </c>
      <c r="AY1672" s="342" t="s">
        <v>138</v>
      </c>
    </row>
    <row r="1673" spans="2:51" s="317" customFormat="1" ht="13.5">
      <c r="B1673" s="316"/>
      <c r="D1673" s="318" t="s">
        <v>148</v>
      </c>
      <c r="E1673" s="319" t="s">
        <v>5</v>
      </c>
      <c r="F1673" s="320" t="s">
        <v>1827</v>
      </c>
      <c r="H1673" s="321">
        <v>2.6</v>
      </c>
      <c r="L1673" s="316"/>
      <c r="M1673" s="322"/>
      <c r="N1673" s="323"/>
      <c r="O1673" s="323"/>
      <c r="P1673" s="323"/>
      <c r="Q1673" s="323"/>
      <c r="R1673" s="323"/>
      <c r="S1673" s="323"/>
      <c r="T1673" s="324"/>
      <c r="AT1673" s="319" t="s">
        <v>148</v>
      </c>
      <c r="AU1673" s="319" t="s">
        <v>81</v>
      </c>
      <c r="AV1673" s="317" t="s">
        <v>81</v>
      </c>
      <c r="AW1673" s="317" t="s">
        <v>34</v>
      </c>
      <c r="AX1673" s="317" t="s">
        <v>71</v>
      </c>
      <c r="AY1673" s="319" t="s">
        <v>138</v>
      </c>
    </row>
    <row r="1674" spans="2:51" s="326" customFormat="1" ht="13.5">
      <c r="B1674" s="325"/>
      <c r="D1674" s="327" t="s">
        <v>148</v>
      </c>
      <c r="E1674" s="328" t="s">
        <v>5</v>
      </c>
      <c r="F1674" s="329" t="s">
        <v>151</v>
      </c>
      <c r="H1674" s="330">
        <v>2.6</v>
      </c>
      <c r="L1674" s="325"/>
      <c r="M1674" s="331"/>
      <c r="N1674" s="332"/>
      <c r="O1674" s="332"/>
      <c r="P1674" s="332"/>
      <c r="Q1674" s="332"/>
      <c r="R1674" s="332"/>
      <c r="S1674" s="332"/>
      <c r="T1674" s="333"/>
      <c r="AT1674" s="334" t="s">
        <v>148</v>
      </c>
      <c r="AU1674" s="334" t="s">
        <v>81</v>
      </c>
      <c r="AV1674" s="326" t="s">
        <v>146</v>
      </c>
      <c r="AW1674" s="326" t="s">
        <v>34</v>
      </c>
      <c r="AX1674" s="326" t="s">
        <v>79</v>
      </c>
      <c r="AY1674" s="334" t="s">
        <v>138</v>
      </c>
    </row>
    <row r="1675" spans="2:65" s="223" customFormat="1" ht="22.5" customHeight="1">
      <c r="B1675" s="224"/>
      <c r="C1675" s="305" t="s">
        <v>1828</v>
      </c>
      <c r="D1675" s="305" t="s">
        <v>141</v>
      </c>
      <c r="E1675" s="306" t="s">
        <v>1829</v>
      </c>
      <c r="F1675" s="307" t="s">
        <v>1830</v>
      </c>
      <c r="G1675" s="308" t="s">
        <v>338</v>
      </c>
      <c r="H1675" s="309">
        <v>44.17</v>
      </c>
      <c r="I1675" s="367">
        <v>0</v>
      </c>
      <c r="J1675" s="310">
        <f>ROUND(I1675*H1675,2)</f>
        <v>0</v>
      </c>
      <c r="K1675" s="307" t="s">
        <v>5</v>
      </c>
      <c r="L1675" s="224"/>
      <c r="M1675" s="311" t="s">
        <v>5</v>
      </c>
      <c r="N1675" s="312" t="s">
        <v>42</v>
      </c>
      <c r="O1675" s="225"/>
      <c r="P1675" s="313">
        <f>O1675*H1675</f>
        <v>0</v>
      </c>
      <c r="Q1675" s="313">
        <v>4E-05</v>
      </c>
      <c r="R1675" s="313">
        <f>Q1675*H1675</f>
        <v>0.0017668000000000002</v>
      </c>
      <c r="S1675" s="313">
        <v>0</v>
      </c>
      <c r="T1675" s="314">
        <f>S1675*H1675</f>
        <v>0</v>
      </c>
      <c r="AR1675" s="213" t="s">
        <v>372</v>
      </c>
      <c r="AT1675" s="213" t="s">
        <v>141</v>
      </c>
      <c r="AU1675" s="213" t="s">
        <v>81</v>
      </c>
      <c r="AY1675" s="213" t="s">
        <v>138</v>
      </c>
      <c r="BE1675" s="315">
        <f>IF(N1675="základní",J1675,0)</f>
        <v>0</v>
      </c>
      <c r="BF1675" s="315">
        <f>IF(N1675="snížená",J1675,0)</f>
        <v>0</v>
      </c>
      <c r="BG1675" s="315">
        <f>IF(N1675="zákl. přenesená",J1675,0)</f>
        <v>0</v>
      </c>
      <c r="BH1675" s="315">
        <f>IF(N1675="sníž. přenesená",J1675,0)</f>
        <v>0</v>
      </c>
      <c r="BI1675" s="315">
        <f>IF(N1675="nulová",J1675,0)</f>
        <v>0</v>
      </c>
      <c r="BJ1675" s="213" t="s">
        <v>79</v>
      </c>
      <c r="BK1675" s="315">
        <f>ROUND(I1675*H1675,2)</f>
        <v>0</v>
      </c>
      <c r="BL1675" s="213" t="s">
        <v>372</v>
      </c>
      <c r="BM1675" s="213" t="s">
        <v>1831</v>
      </c>
    </row>
    <row r="1676" spans="2:51" s="339" customFormat="1" ht="13.5">
      <c r="B1676" s="338"/>
      <c r="D1676" s="318" t="s">
        <v>148</v>
      </c>
      <c r="E1676" s="340" t="s">
        <v>5</v>
      </c>
      <c r="F1676" s="341" t="s">
        <v>1832</v>
      </c>
      <c r="H1676" s="342" t="s">
        <v>5</v>
      </c>
      <c r="L1676" s="338"/>
      <c r="M1676" s="343"/>
      <c r="N1676" s="344"/>
      <c r="O1676" s="344"/>
      <c r="P1676" s="344"/>
      <c r="Q1676" s="344"/>
      <c r="R1676" s="344"/>
      <c r="S1676" s="344"/>
      <c r="T1676" s="345"/>
      <c r="AT1676" s="342" t="s">
        <v>148</v>
      </c>
      <c r="AU1676" s="342" t="s">
        <v>81</v>
      </c>
      <c r="AV1676" s="339" t="s">
        <v>79</v>
      </c>
      <c r="AW1676" s="339" t="s">
        <v>34</v>
      </c>
      <c r="AX1676" s="339" t="s">
        <v>71</v>
      </c>
      <c r="AY1676" s="342" t="s">
        <v>138</v>
      </c>
    </row>
    <row r="1677" spans="2:51" s="317" customFormat="1" ht="13.5">
      <c r="B1677" s="316"/>
      <c r="D1677" s="318" t="s">
        <v>148</v>
      </c>
      <c r="E1677" s="319" t="s">
        <v>5</v>
      </c>
      <c r="F1677" s="320" t="s">
        <v>1833</v>
      </c>
      <c r="H1677" s="321">
        <v>4.4</v>
      </c>
      <c r="L1677" s="316"/>
      <c r="M1677" s="322"/>
      <c r="N1677" s="323"/>
      <c r="O1677" s="323"/>
      <c r="P1677" s="323"/>
      <c r="Q1677" s="323"/>
      <c r="R1677" s="323"/>
      <c r="S1677" s="323"/>
      <c r="T1677" s="324"/>
      <c r="AT1677" s="319" t="s">
        <v>148</v>
      </c>
      <c r="AU1677" s="319" t="s">
        <v>81</v>
      </c>
      <c r="AV1677" s="317" t="s">
        <v>81</v>
      </c>
      <c r="AW1677" s="317" t="s">
        <v>34</v>
      </c>
      <c r="AX1677" s="317" t="s">
        <v>71</v>
      </c>
      <c r="AY1677" s="319" t="s">
        <v>138</v>
      </c>
    </row>
    <row r="1678" spans="2:51" s="347" customFormat="1" ht="13.5">
      <c r="B1678" s="346"/>
      <c r="D1678" s="318" t="s">
        <v>148</v>
      </c>
      <c r="E1678" s="348" t="s">
        <v>5</v>
      </c>
      <c r="F1678" s="349" t="s">
        <v>180</v>
      </c>
      <c r="H1678" s="350">
        <v>4.4</v>
      </c>
      <c r="L1678" s="346"/>
      <c r="M1678" s="351"/>
      <c r="N1678" s="352"/>
      <c r="O1678" s="352"/>
      <c r="P1678" s="352"/>
      <c r="Q1678" s="352"/>
      <c r="R1678" s="352"/>
      <c r="S1678" s="352"/>
      <c r="T1678" s="353"/>
      <c r="AT1678" s="348" t="s">
        <v>148</v>
      </c>
      <c r="AU1678" s="348" t="s">
        <v>81</v>
      </c>
      <c r="AV1678" s="347" t="s">
        <v>139</v>
      </c>
      <c r="AW1678" s="347" t="s">
        <v>34</v>
      </c>
      <c r="AX1678" s="347" t="s">
        <v>71</v>
      </c>
      <c r="AY1678" s="348" t="s">
        <v>138</v>
      </c>
    </row>
    <row r="1679" spans="2:51" s="339" customFormat="1" ht="13.5">
      <c r="B1679" s="338"/>
      <c r="D1679" s="318" t="s">
        <v>148</v>
      </c>
      <c r="E1679" s="340" t="s">
        <v>5</v>
      </c>
      <c r="F1679" s="341" t="s">
        <v>1834</v>
      </c>
      <c r="H1679" s="342" t="s">
        <v>5</v>
      </c>
      <c r="L1679" s="338"/>
      <c r="M1679" s="343"/>
      <c r="N1679" s="344"/>
      <c r="O1679" s="344"/>
      <c r="P1679" s="344"/>
      <c r="Q1679" s="344"/>
      <c r="R1679" s="344"/>
      <c r="S1679" s="344"/>
      <c r="T1679" s="345"/>
      <c r="AT1679" s="342" t="s">
        <v>148</v>
      </c>
      <c r="AU1679" s="342" t="s">
        <v>81</v>
      </c>
      <c r="AV1679" s="339" t="s">
        <v>79</v>
      </c>
      <c r="AW1679" s="339" t="s">
        <v>34</v>
      </c>
      <c r="AX1679" s="339" t="s">
        <v>71</v>
      </c>
      <c r="AY1679" s="342" t="s">
        <v>138</v>
      </c>
    </row>
    <row r="1680" spans="2:51" s="317" customFormat="1" ht="13.5">
      <c r="B1680" s="316"/>
      <c r="D1680" s="318" t="s">
        <v>148</v>
      </c>
      <c r="E1680" s="319" t="s">
        <v>5</v>
      </c>
      <c r="F1680" s="320" t="s">
        <v>1835</v>
      </c>
      <c r="H1680" s="321">
        <v>7.9</v>
      </c>
      <c r="L1680" s="316"/>
      <c r="M1680" s="322"/>
      <c r="N1680" s="323"/>
      <c r="O1680" s="323"/>
      <c r="P1680" s="323"/>
      <c r="Q1680" s="323"/>
      <c r="R1680" s="323"/>
      <c r="S1680" s="323"/>
      <c r="T1680" s="324"/>
      <c r="AT1680" s="319" t="s">
        <v>148</v>
      </c>
      <c r="AU1680" s="319" t="s">
        <v>81</v>
      </c>
      <c r="AV1680" s="317" t="s">
        <v>81</v>
      </c>
      <c r="AW1680" s="317" t="s">
        <v>34</v>
      </c>
      <c r="AX1680" s="317" t="s">
        <v>71</v>
      </c>
      <c r="AY1680" s="319" t="s">
        <v>138</v>
      </c>
    </row>
    <row r="1681" spans="2:51" s="317" customFormat="1" ht="13.5">
      <c r="B1681" s="316"/>
      <c r="D1681" s="318" t="s">
        <v>148</v>
      </c>
      <c r="E1681" s="319" t="s">
        <v>5</v>
      </c>
      <c r="F1681" s="320" t="s">
        <v>1836</v>
      </c>
      <c r="H1681" s="321">
        <v>15</v>
      </c>
      <c r="L1681" s="316"/>
      <c r="M1681" s="322"/>
      <c r="N1681" s="323"/>
      <c r="O1681" s="323"/>
      <c r="P1681" s="323"/>
      <c r="Q1681" s="323"/>
      <c r="R1681" s="323"/>
      <c r="S1681" s="323"/>
      <c r="T1681" s="324"/>
      <c r="AT1681" s="319" t="s">
        <v>148</v>
      </c>
      <c r="AU1681" s="319" t="s">
        <v>81</v>
      </c>
      <c r="AV1681" s="317" t="s">
        <v>81</v>
      </c>
      <c r="AW1681" s="317" t="s">
        <v>34</v>
      </c>
      <c r="AX1681" s="317" t="s">
        <v>71</v>
      </c>
      <c r="AY1681" s="319" t="s">
        <v>138</v>
      </c>
    </row>
    <row r="1682" spans="2:51" s="317" customFormat="1" ht="13.5">
      <c r="B1682" s="316"/>
      <c r="D1682" s="318" t="s">
        <v>148</v>
      </c>
      <c r="E1682" s="319" t="s">
        <v>5</v>
      </c>
      <c r="F1682" s="320" t="s">
        <v>1837</v>
      </c>
      <c r="H1682" s="321">
        <v>5.5</v>
      </c>
      <c r="L1682" s="316"/>
      <c r="M1682" s="322"/>
      <c r="N1682" s="323"/>
      <c r="O1682" s="323"/>
      <c r="P1682" s="323"/>
      <c r="Q1682" s="323"/>
      <c r="R1682" s="323"/>
      <c r="S1682" s="323"/>
      <c r="T1682" s="324"/>
      <c r="AT1682" s="319" t="s">
        <v>148</v>
      </c>
      <c r="AU1682" s="319" t="s">
        <v>81</v>
      </c>
      <c r="AV1682" s="317" t="s">
        <v>81</v>
      </c>
      <c r="AW1682" s="317" t="s">
        <v>34</v>
      </c>
      <c r="AX1682" s="317" t="s">
        <v>71</v>
      </c>
      <c r="AY1682" s="319" t="s">
        <v>138</v>
      </c>
    </row>
    <row r="1683" spans="2:51" s="317" customFormat="1" ht="13.5">
      <c r="B1683" s="316"/>
      <c r="D1683" s="318" t="s">
        <v>148</v>
      </c>
      <c r="E1683" s="319" t="s">
        <v>5</v>
      </c>
      <c r="F1683" s="320" t="s">
        <v>1837</v>
      </c>
      <c r="H1683" s="321">
        <v>5.5</v>
      </c>
      <c r="L1683" s="316"/>
      <c r="M1683" s="322"/>
      <c r="N1683" s="323"/>
      <c r="O1683" s="323"/>
      <c r="P1683" s="323"/>
      <c r="Q1683" s="323"/>
      <c r="R1683" s="323"/>
      <c r="S1683" s="323"/>
      <c r="T1683" s="324"/>
      <c r="AT1683" s="319" t="s">
        <v>148</v>
      </c>
      <c r="AU1683" s="319" t="s">
        <v>81</v>
      </c>
      <c r="AV1683" s="317" t="s">
        <v>81</v>
      </c>
      <c r="AW1683" s="317" t="s">
        <v>34</v>
      </c>
      <c r="AX1683" s="317" t="s">
        <v>71</v>
      </c>
      <c r="AY1683" s="319" t="s">
        <v>138</v>
      </c>
    </row>
    <row r="1684" spans="2:51" s="317" customFormat="1" ht="13.5">
      <c r="B1684" s="316"/>
      <c r="D1684" s="318" t="s">
        <v>148</v>
      </c>
      <c r="E1684" s="319" t="s">
        <v>5</v>
      </c>
      <c r="F1684" s="320" t="s">
        <v>1838</v>
      </c>
      <c r="H1684" s="321">
        <v>2.2</v>
      </c>
      <c r="L1684" s="316"/>
      <c r="M1684" s="322"/>
      <c r="N1684" s="323"/>
      <c r="O1684" s="323"/>
      <c r="P1684" s="323"/>
      <c r="Q1684" s="323"/>
      <c r="R1684" s="323"/>
      <c r="S1684" s="323"/>
      <c r="T1684" s="324"/>
      <c r="AT1684" s="319" t="s">
        <v>148</v>
      </c>
      <c r="AU1684" s="319" t="s">
        <v>81</v>
      </c>
      <c r="AV1684" s="317" t="s">
        <v>81</v>
      </c>
      <c r="AW1684" s="317" t="s">
        <v>34</v>
      </c>
      <c r="AX1684" s="317" t="s">
        <v>71</v>
      </c>
      <c r="AY1684" s="319" t="s">
        <v>138</v>
      </c>
    </row>
    <row r="1685" spans="2:51" s="317" customFormat="1" ht="13.5">
      <c r="B1685" s="316"/>
      <c r="D1685" s="318" t="s">
        <v>148</v>
      </c>
      <c r="E1685" s="319" t="s">
        <v>5</v>
      </c>
      <c r="F1685" s="320" t="s">
        <v>1839</v>
      </c>
      <c r="H1685" s="321">
        <v>0.67</v>
      </c>
      <c r="L1685" s="316"/>
      <c r="M1685" s="322"/>
      <c r="N1685" s="323"/>
      <c r="O1685" s="323"/>
      <c r="P1685" s="323"/>
      <c r="Q1685" s="323"/>
      <c r="R1685" s="323"/>
      <c r="S1685" s="323"/>
      <c r="T1685" s="324"/>
      <c r="AT1685" s="319" t="s">
        <v>148</v>
      </c>
      <c r="AU1685" s="319" t="s">
        <v>81</v>
      </c>
      <c r="AV1685" s="317" t="s">
        <v>81</v>
      </c>
      <c r="AW1685" s="317" t="s">
        <v>34</v>
      </c>
      <c r="AX1685" s="317" t="s">
        <v>71</v>
      </c>
      <c r="AY1685" s="319" t="s">
        <v>138</v>
      </c>
    </row>
    <row r="1686" spans="2:51" s="317" customFormat="1" ht="13.5">
      <c r="B1686" s="316"/>
      <c r="D1686" s="318" t="s">
        <v>148</v>
      </c>
      <c r="E1686" s="319" t="s">
        <v>5</v>
      </c>
      <c r="F1686" s="320" t="s">
        <v>1840</v>
      </c>
      <c r="H1686" s="321">
        <v>1.5</v>
      </c>
      <c r="L1686" s="316"/>
      <c r="M1686" s="322"/>
      <c r="N1686" s="323"/>
      <c r="O1686" s="323"/>
      <c r="P1686" s="323"/>
      <c r="Q1686" s="323"/>
      <c r="R1686" s="323"/>
      <c r="S1686" s="323"/>
      <c r="T1686" s="324"/>
      <c r="AT1686" s="319" t="s">
        <v>148</v>
      </c>
      <c r="AU1686" s="319" t="s">
        <v>81</v>
      </c>
      <c r="AV1686" s="317" t="s">
        <v>81</v>
      </c>
      <c r="AW1686" s="317" t="s">
        <v>34</v>
      </c>
      <c r="AX1686" s="317" t="s">
        <v>71</v>
      </c>
      <c r="AY1686" s="319" t="s">
        <v>138</v>
      </c>
    </row>
    <row r="1687" spans="2:51" s="317" customFormat="1" ht="13.5">
      <c r="B1687" s="316"/>
      <c r="D1687" s="318" t="s">
        <v>148</v>
      </c>
      <c r="E1687" s="319" t="s">
        <v>5</v>
      </c>
      <c r="F1687" s="320" t="s">
        <v>1840</v>
      </c>
      <c r="H1687" s="321">
        <v>1.5</v>
      </c>
      <c r="L1687" s="316"/>
      <c r="M1687" s="322"/>
      <c r="N1687" s="323"/>
      <c r="O1687" s="323"/>
      <c r="P1687" s="323"/>
      <c r="Q1687" s="323"/>
      <c r="R1687" s="323"/>
      <c r="S1687" s="323"/>
      <c r="T1687" s="324"/>
      <c r="AT1687" s="319" t="s">
        <v>148</v>
      </c>
      <c r="AU1687" s="319" t="s">
        <v>81</v>
      </c>
      <c r="AV1687" s="317" t="s">
        <v>81</v>
      </c>
      <c r="AW1687" s="317" t="s">
        <v>34</v>
      </c>
      <c r="AX1687" s="317" t="s">
        <v>71</v>
      </c>
      <c r="AY1687" s="319" t="s">
        <v>138</v>
      </c>
    </row>
    <row r="1688" spans="2:51" s="347" customFormat="1" ht="13.5">
      <c r="B1688" s="346"/>
      <c r="D1688" s="318" t="s">
        <v>148</v>
      </c>
      <c r="E1688" s="348" t="s">
        <v>5</v>
      </c>
      <c r="F1688" s="349" t="s">
        <v>180</v>
      </c>
      <c r="H1688" s="350">
        <v>39.77</v>
      </c>
      <c r="L1688" s="346"/>
      <c r="M1688" s="351"/>
      <c r="N1688" s="352"/>
      <c r="O1688" s="352"/>
      <c r="P1688" s="352"/>
      <c r="Q1688" s="352"/>
      <c r="R1688" s="352"/>
      <c r="S1688" s="352"/>
      <c r="T1688" s="353"/>
      <c r="AT1688" s="348" t="s">
        <v>148</v>
      </c>
      <c r="AU1688" s="348" t="s">
        <v>81</v>
      </c>
      <c r="AV1688" s="347" t="s">
        <v>139</v>
      </c>
      <c r="AW1688" s="347" t="s">
        <v>34</v>
      </c>
      <c r="AX1688" s="347" t="s">
        <v>71</v>
      </c>
      <c r="AY1688" s="348" t="s">
        <v>138</v>
      </c>
    </row>
    <row r="1689" spans="2:51" s="326" customFormat="1" ht="13.5">
      <c r="B1689" s="325"/>
      <c r="D1689" s="327" t="s">
        <v>148</v>
      </c>
      <c r="E1689" s="328" t="s">
        <v>5</v>
      </c>
      <c r="F1689" s="329" t="s">
        <v>151</v>
      </c>
      <c r="H1689" s="330">
        <v>44.17</v>
      </c>
      <c r="L1689" s="325"/>
      <c r="M1689" s="331"/>
      <c r="N1689" s="332"/>
      <c r="O1689" s="332"/>
      <c r="P1689" s="332"/>
      <c r="Q1689" s="332"/>
      <c r="R1689" s="332"/>
      <c r="S1689" s="332"/>
      <c r="T1689" s="333"/>
      <c r="AT1689" s="334" t="s">
        <v>148</v>
      </c>
      <c r="AU1689" s="334" t="s">
        <v>81</v>
      </c>
      <c r="AV1689" s="326" t="s">
        <v>146</v>
      </c>
      <c r="AW1689" s="326" t="s">
        <v>34</v>
      </c>
      <c r="AX1689" s="326" t="s">
        <v>79</v>
      </c>
      <c r="AY1689" s="334" t="s">
        <v>138</v>
      </c>
    </row>
    <row r="1690" spans="2:65" s="223" customFormat="1" ht="22.5" customHeight="1">
      <c r="B1690" s="224"/>
      <c r="C1690" s="354" t="s">
        <v>1841</v>
      </c>
      <c r="D1690" s="354" t="s">
        <v>373</v>
      </c>
      <c r="E1690" s="355" t="s">
        <v>1842</v>
      </c>
      <c r="F1690" s="356" t="s">
        <v>1843</v>
      </c>
      <c r="G1690" s="357" t="s">
        <v>338</v>
      </c>
      <c r="H1690" s="358">
        <v>45.937</v>
      </c>
      <c r="I1690" s="368">
        <v>0</v>
      </c>
      <c r="J1690" s="359">
        <f>ROUND(I1690*H1690,2)</f>
        <v>0</v>
      </c>
      <c r="K1690" s="356" t="s">
        <v>5</v>
      </c>
      <c r="L1690" s="360"/>
      <c r="M1690" s="361" t="s">
        <v>5</v>
      </c>
      <c r="N1690" s="362" t="s">
        <v>42</v>
      </c>
      <c r="O1690" s="225"/>
      <c r="P1690" s="313">
        <f>O1690*H1690</f>
        <v>0</v>
      </c>
      <c r="Q1690" s="313">
        <v>4E-05</v>
      </c>
      <c r="R1690" s="313">
        <f>Q1690*H1690</f>
        <v>0.00183748</v>
      </c>
      <c r="S1690" s="313">
        <v>0</v>
      </c>
      <c r="T1690" s="314">
        <f>S1690*H1690</f>
        <v>0</v>
      </c>
      <c r="AR1690" s="213" t="s">
        <v>473</v>
      </c>
      <c r="AT1690" s="213" t="s">
        <v>373</v>
      </c>
      <c r="AU1690" s="213" t="s">
        <v>81</v>
      </c>
      <c r="AY1690" s="213" t="s">
        <v>138</v>
      </c>
      <c r="BE1690" s="315">
        <f>IF(N1690="základní",J1690,0)</f>
        <v>0</v>
      </c>
      <c r="BF1690" s="315">
        <f>IF(N1690="snížená",J1690,0)</f>
        <v>0</v>
      </c>
      <c r="BG1690" s="315">
        <f>IF(N1690="zákl. přenesená",J1690,0)</f>
        <v>0</v>
      </c>
      <c r="BH1690" s="315">
        <f>IF(N1690="sníž. přenesená",J1690,0)</f>
        <v>0</v>
      </c>
      <c r="BI1690" s="315">
        <f>IF(N1690="nulová",J1690,0)</f>
        <v>0</v>
      </c>
      <c r="BJ1690" s="213" t="s">
        <v>79</v>
      </c>
      <c r="BK1690" s="315">
        <f>ROUND(I1690*H1690,2)</f>
        <v>0</v>
      </c>
      <c r="BL1690" s="213" t="s">
        <v>372</v>
      </c>
      <c r="BM1690" s="213" t="s">
        <v>1844</v>
      </c>
    </row>
    <row r="1691" spans="2:51" s="317" customFormat="1" ht="13.5">
      <c r="B1691" s="316"/>
      <c r="D1691" s="318" t="s">
        <v>148</v>
      </c>
      <c r="E1691" s="319" t="s">
        <v>5</v>
      </c>
      <c r="F1691" s="320" t="s">
        <v>1845</v>
      </c>
      <c r="H1691" s="321">
        <v>45.937</v>
      </c>
      <c r="L1691" s="316"/>
      <c r="M1691" s="322"/>
      <c r="N1691" s="323"/>
      <c r="O1691" s="323"/>
      <c r="P1691" s="323"/>
      <c r="Q1691" s="323"/>
      <c r="R1691" s="323"/>
      <c r="S1691" s="323"/>
      <c r="T1691" s="324"/>
      <c r="AT1691" s="319" t="s">
        <v>148</v>
      </c>
      <c r="AU1691" s="319" t="s">
        <v>81</v>
      </c>
      <c r="AV1691" s="317" t="s">
        <v>81</v>
      </c>
      <c r="AW1691" s="317" t="s">
        <v>34</v>
      </c>
      <c r="AX1691" s="317" t="s">
        <v>71</v>
      </c>
      <c r="AY1691" s="319" t="s">
        <v>138</v>
      </c>
    </row>
    <row r="1692" spans="2:51" s="326" customFormat="1" ht="13.5">
      <c r="B1692" s="325"/>
      <c r="D1692" s="327" t="s">
        <v>148</v>
      </c>
      <c r="E1692" s="328" t="s">
        <v>5</v>
      </c>
      <c r="F1692" s="329" t="s">
        <v>151</v>
      </c>
      <c r="H1692" s="330">
        <v>45.937</v>
      </c>
      <c r="L1692" s="325"/>
      <c r="M1692" s="331"/>
      <c r="N1692" s="332"/>
      <c r="O1692" s="332"/>
      <c r="P1692" s="332"/>
      <c r="Q1692" s="332"/>
      <c r="R1692" s="332"/>
      <c r="S1692" s="332"/>
      <c r="T1692" s="333"/>
      <c r="AT1692" s="334" t="s">
        <v>148</v>
      </c>
      <c r="AU1692" s="334" t="s">
        <v>81</v>
      </c>
      <c r="AV1692" s="326" t="s">
        <v>146</v>
      </c>
      <c r="AW1692" s="326" t="s">
        <v>34</v>
      </c>
      <c r="AX1692" s="326" t="s">
        <v>79</v>
      </c>
      <c r="AY1692" s="334" t="s">
        <v>138</v>
      </c>
    </row>
    <row r="1693" spans="2:65" s="223" customFormat="1" ht="22.5" customHeight="1">
      <c r="B1693" s="224"/>
      <c r="C1693" s="305" t="s">
        <v>1846</v>
      </c>
      <c r="D1693" s="305" t="s">
        <v>141</v>
      </c>
      <c r="E1693" s="306" t="s">
        <v>1847</v>
      </c>
      <c r="F1693" s="307" t="s">
        <v>1848</v>
      </c>
      <c r="G1693" s="308" t="s">
        <v>338</v>
      </c>
      <c r="H1693" s="309">
        <v>25</v>
      </c>
      <c r="I1693" s="367">
        <v>0</v>
      </c>
      <c r="J1693" s="310">
        <f>ROUND(I1693*H1693,2)</f>
        <v>0</v>
      </c>
      <c r="K1693" s="307" t="s">
        <v>145</v>
      </c>
      <c r="L1693" s="224"/>
      <c r="M1693" s="311" t="s">
        <v>5</v>
      </c>
      <c r="N1693" s="312" t="s">
        <v>42</v>
      </c>
      <c r="O1693" s="225"/>
      <c r="P1693" s="313">
        <f>O1693*H1693</f>
        <v>0</v>
      </c>
      <c r="Q1693" s="313">
        <v>4E-05</v>
      </c>
      <c r="R1693" s="313">
        <f>Q1693*H1693</f>
        <v>0.001</v>
      </c>
      <c r="S1693" s="313">
        <v>0</v>
      </c>
      <c r="T1693" s="314">
        <f>S1693*H1693</f>
        <v>0</v>
      </c>
      <c r="AR1693" s="213" t="s">
        <v>372</v>
      </c>
      <c r="AT1693" s="213" t="s">
        <v>141</v>
      </c>
      <c r="AU1693" s="213" t="s">
        <v>81</v>
      </c>
      <c r="AY1693" s="213" t="s">
        <v>138</v>
      </c>
      <c r="BE1693" s="315">
        <f>IF(N1693="základní",J1693,0)</f>
        <v>0</v>
      </c>
      <c r="BF1693" s="315">
        <f>IF(N1693="snížená",J1693,0)</f>
        <v>0</v>
      </c>
      <c r="BG1693" s="315">
        <f>IF(N1693="zákl. přenesená",J1693,0)</f>
        <v>0</v>
      </c>
      <c r="BH1693" s="315">
        <f>IF(N1693="sníž. přenesená",J1693,0)</f>
        <v>0</v>
      </c>
      <c r="BI1693" s="315">
        <f>IF(N1693="nulová",J1693,0)</f>
        <v>0</v>
      </c>
      <c r="BJ1693" s="213" t="s">
        <v>79</v>
      </c>
      <c r="BK1693" s="315">
        <f>ROUND(I1693*H1693,2)</f>
        <v>0</v>
      </c>
      <c r="BL1693" s="213" t="s">
        <v>372</v>
      </c>
      <c r="BM1693" s="213" t="s">
        <v>1849</v>
      </c>
    </row>
    <row r="1694" spans="2:51" s="339" customFormat="1" ht="13.5">
      <c r="B1694" s="338"/>
      <c r="D1694" s="318" t="s">
        <v>148</v>
      </c>
      <c r="E1694" s="340" t="s">
        <v>5</v>
      </c>
      <c r="F1694" s="341" t="s">
        <v>1832</v>
      </c>
      <c r="H1694" s="342" t="s">
        <v>5</v>
      </c>
      <c r="L1694" s="338"/>
      <c r="M1694" s="343"/>
      <c r="N1694" s="344"/>
      <c r="O1694" s="344"/>
      <c r="P1694" s="344"/>
      <c r="Q1694" s="344"/>
      <c r="R1694" s="344"/>
      <c r="S1694" s="344"/>
      <c r="T1694" s="345"/>
      <c r="AT1694" s="342" t="s">
        <v>148</v>
      </c>
      <c r="AU1694" s="342" t="s">
        <v>81</v>
      </c>
      <c r="AV1694" s="339" t="s">
        <v>79</v>
      </c>
      <c r="AW1694" s="339" t="s">
        <v>34</v>
      </c>
      <c r="AX1694" s="339" t="s">
        <v>71</v>
      </c>
      <c r="AY1694" s="342" t="s">
        <v>138</v>
      </c>
    </row>
    <row r="1695" spans="2:51" s="317" customFormat="1" ht="13.5">
      <c r="B1695" s="316"/>
      <c r="D1695" s="318" t="s">
        <v>148</v>
      </c>
      <c r="E1695" s="319" t="s">
        <v>5</v>
      </c>
      <c r="F1695" s="320" t="s">
        <v>1850</v>
      </c>
      <c r="H1695" s="321">
        <v>8</v>
      </c>
      <c r="L1695" s="316"/>
      <c r="M1695" s="322"/>
      <c r="N1695" s="323"/>
      <c r="O1695" s="323"/>
      <c r="P1695" s="323"/>
      <c r="Q1695" s="323"/>
      <c r="R1695" s="323"/>
      <c r="S1695" s="323"/>
      <c r="T1695" s="324"/>
      <c r="AT1695" s="319" t="s">
        <v>148</v>
      </c>
      <c r="AU1695" s="319" t="s">
        <v>81</v>
      </c>
      <c r="AV1695" s="317" t="s">
        <v>81</v>
      </c>
      <c r="AW1695" s="317" t="s">
        <v>34</v>
      </c>
      <c r="AX1695" s="317" t="s">
        <v>71</v>
      </c>
      <c r="AY1695" s="319" t="s">
        <v>138</v>
      </c>
    </row>
    <row r="1696" spans="2:51" s="347" customFormat="1" ht="13.5">
      <c r="B1696" s="346"/>
      <c r="D1696" s="318" t="s">
        <v>148</v>
      </c>
      <c r="E1696" s="348" t="s">
        <v>5</v>
      </c>
      <c r="F1696" s="349" t="s">
        <v>180</v>
      </c>
      <c r="H1696" s="350">
        <v>8</v>
      </c>
      <c r="L1696" s="346"/>
      <c r="M1696" s="351"/>
      <c r="N1696" s="352"/>
      <c r="O1696" s="352"/>
      <c r="P1696" s="352"/>
      <c r="Q1696" s="352"/>
      <c r="R1696" s="352"/>
      <c r="S1696" s="352"/>
      <c r="T1696" s="353"/>
      <c r="AT1696" s="348" t="s">
        <v>148</v>
      </c>
      <c r="AU1696" s="348" t="s">
        <v>81</v>
      </c>
      <c r="AV1696" s="347" t="s">
        <v>139</v>
      </c>
      <c r="AW1696" s="347" t="s">
        <v>34</v>
      </c>
      <c r="AX1696" s="347" t="s">
        <v>71</v>
      </c>
      <c r="AY1696" s="348" t="s">
        <v>138</v>
      </c>
    </row>
    <row r="1697" spans="2:51" s="339" customFormat="1" ht="13.5">
      <c r="B1697" s="338"/>
      <c r="D1697" s="318" t="s">
        <v>148</v>
      </c>
      <c r="E1697" s="340" t="s">
        <v>5</v>
      </c>
      <c r="F1697" s="341" t="s">
        <v>1834</v>
      </c>
      <c r="H1697" s="342" t="s">
        <v>5</v>
      </c>
      <c r="L1697" s="338"/>
      <c r="M1697" s="343"/>
      <c r="N1697" s="344"/>
      <c r="O1697" s="344"/>
      <c r="P1697" s="344"/>
      <c r="Q1697" s="344"/>
      <c r="R1697" s="344"/>
      <c r="S1697" s="344"/>
      <c r="T1697" s="345"/>
      <c r="AT1697" s="342" t="s">
        <v>148</v>
      </c>
      <c r="AU1697" s="342" t="s">
        <v>81</v>
      </c>
      <c r="AV1697" s="339" t="s">
        <v>79</v>
      </c>
      <c r="AW1697" s="339" t="s">
        <v>34</v>
      </c>
      <c r="AX1697" s="339" t="s">
        <v>71</v>
      </c>
      <c r="AY1697" s="342" t="s">
        <v>138</v>
      </c>
    </row>
    <row r="1698" spans="2:51" s="317" customFormat="1" ht="13.5">
      <c r="B1698" s="316"/>
      <c r="D1698" s="318" t="s">
        <v>148</v>
      </c>
      <c r="E1698" s="319" t="s">
        <v>5</v>
      </c>
      <c r="F1698" s="320" t="s">
        <v>1851</v>
      </c>
      <c r="H1698" s="321">
        <v>8.5</v>
      </c>
      <c r="L1698" s="316"/>
      <c r="M1698" s="322"/>
      <c r="N1698" s="323"/>
      <c r="O1698" s="323"/>
      <c r="P1698" s="323"/>
      <c r="Q1698" s="323"/>
      <c r="R1698" s="323"/>
      <c r="S1698" s="323"/>
      <c r="T1698" s="324"/>
      <c r="AT1698" s="319" t="s">
        <v>148</v>
      </c>
      <c r="AU1698" s="319" t="s">
        <v>81</v>
      </c>
      <c r="AV1698" s="317" t="s">
        <v>81</v>
      </c>
      <c r="AW1698" s="317" t="s">
        <v>34</v>
      </c>
      <c r="AX1698" s="317" t="s">
        <v>71</v>
      </c>
      <c r="AY1698" s="319" t="s">
        <v>138</v>
      </c>
    </row>
    <row r="1699" spans="2:51" s="317" customFormat="1" ht="13.5">
      <c r="B1699" s="316"/>
      <c r="D1699" s="318" t="s">
        <v>148</v>
      </c>
      <c r="E1699" s="319" t="s">
        <v>5</v>
      </c>
      <c r="F1699" s="320" t="s">
        <v>1851</v>
      </c>
      <c r="H1699" s="321">
        <v>8.5</v>
      </c>
      <c r="L1699" s="316"/>
      <c r="M1699" s="322"/>
      <c r="N1699" s="323"/>
      <c r="O1699" s="323"/>
      <c r="P1699" s="323"/>
      <c r="Q1699" s="323"/>
      <c r="R1699" s="323"/>
      <c r="S1699" s="323"/>
      <c r="T1699" s="324"/>
      <c r="AT1699" s="319" t="s">
        <v>148</v>
      </c>
      <c r="AU1699" s="319" t="s">
        <v>81</v>
      </c>
      <c r="AV1699" s="317" t="s">
        <v>81</v>
      </c>
      <c r="AW1699" s="317" t="s">
        <v>34</v>
      </c>
      <c r="AX1699" s="317" t="s">
        <v>71</v>
      </c>
      <c r="AY1699" s="319" t="s">
        <v>138</v>
      </c>
    </row>
    <row r="1700" spans="2:51" s="347" customFormat="1" ht="13.5">
      <c r="B1700" s="346"/>
      <c r="D1700" s="318" t="s">
        <v>148</v>
      </c>
      <c r="E1700" s="348" t="s">
        <v>5</v>
      </c>
      <c r="F1700" s="349" t="s">
        <v>180</v>
      </c>
      <c r="H1700" s="350">
        <v>17</v>
      </c>
      <c r="L1700" s="346"/>
      <c r="M1700" s="351"/>
      <c r="N1700" s="352"/>
      <c r="O1700" s="352"/>
      <c r="P1700" s="352"/>
      <c r="Q1700" s="352"/>
      <c r="R1700" s="352"/>
      <c r="S1700" s="352"/>
      <c r="T1700" s="353"/>
      <c r="AT1700" s="348" t="s">
        <v>148</v>
      </c>
      <c r="AU1700" s="348" t="s">
        <v>81</v>
      </c>
      <c r="AV1700" s="347" t="s">
        <v>139</v>
      </c>
      <c r="AW1700" s="347" t="s">
        <v>34</v>
      </c>
      <c r="AX1700" s="347" t="s">
        <v>71</v>
      </c>
      <c r="AY1700" s="348" t="s">
        <v>138</v>
      </c>
    </row>
    <row r="1701" spans="2:51" s="326" customFormat="1" ht="13.5">
      <c r="B1701" s="325"/>
      <c r="D1701" s="327" t="s">
        <v>148</v>
      </c>
      <c r="E1701" s="328" t="s">
        <v>5</v>
      </c>
      <c r="F1701" s="329" t="s">
        <v>151</v>
      </c>
      <c r="H1701" s="330">
        <v>25</v>
      </c>
      <c r="L1701" s="325"/>
      <c r="M1701" s="331"/>
      <c r="N1701" s="332"/>
      <c r="O1701" s="332"/>
      <c r="P1701" s="332"/>
      <c r="Q1701" s="332"/>
      <c r="R1701" s="332"/>
      <c r="S1701" s="332"/>
      <c r="T1701" s="333"/>
      <c r="AT1701" s="334" t="s">
        <v>148</v>
      </c>
      <c r="AU1701" s="334" t="s">
        <v>81</v>
      </c>
      <c r="AV1701" s="326" t="s">
        <v>146</v>
      </c>
      <c r="AW1701" s="326" t="s">
        <v>34</v>
      </c>
      <c r="AX1701" s="326" t="s">
        <v>79</v>
      </c>
      <c r="AY1701" s="334" t="s">
        <v>138</v>
      </c>
    </row>
    <row r="1702" spans="2:65" s="223" customFormat="1" ht="31.5" customHeight="1">
      <c r="B1702" s="224"/>
      <c r="C1702" s="354" t="s">
        <v>1852</v>
      </c>
      <c r="D1702" s="354" t="s">
        <v>373</v>
      </c>
      <c r="E1702" s="355" t="s">
        <v>1853</v>
      </c>
      <c r="F1702" s="356" t="s">
        <v>1854</v>
      </c>
      <c r="G1702" s="357" t="s">
        <v>338</v>
      </c>
      <c r="H1702" s="358">
        <v>26</v>
      </c>
      <c r="I1702" s="368">
        <v>0</v>
      </c>
      <c r="J1702" s="359">
        <f>ROUND(I1702*H1702,2)</f>
        <v>0</v>
      </c>
      <c r="K1702" s="356" t="s">
        <v>5</v>
      </c>
      <c r="L1702" s="360"/>
      <c r="M1702" s="361" t="s">
        <v>5</v>
      </c>
      <c r="N1702" s="362" t="s">
        <v>42</v>
      </c>
      <c r="O1702" s="225"/>
      <c r="P1702" s="313">
        <f>O1702*H1702</f>
        <v>0</v>
      </c>
      <c r="Q1702" s="313">
        <v>3E-05</v>
      </c>
      <c r="R1702" s="313">
        <f>Q1702*H1702</f>
        <v>0.00078</v>
      </c>
      <c r="S1702" s="313">
        <v>0</v>
      </c>
      <c r="T1702" s="314">
        <f>S1702*H1702</f>
        <v>0</v>
      </c>
      <c r="AR1702" s="213" t="s">
        <v>473</v>
      </c>
      <c r="AT1702" s="213" t="s">
        <v>373</v>
      </c>
      <c r="AU1702" s="213" t="s">
        <v>81</v>
      </c>
      <c r="AY1702" s="213" t="s">
        <v>138</v>
      </c>
      <c r="BE1702" s="315">
        <f>IF(N1702="základní",J1702,0)</f>
        <v>0</v>
      </c>
      <c r="BF1702" s="315">
        <f>IF(N1702="snížená",J1702,0)</f>
        <v>0</v>
      </c>
      <c r="BG1702" s="315">
        <f>IF(N1702="zákl. přenesená",J1702,0)</f>
        <v>0</v>
      </c>
      <c r="BH1702" s="315">
        <f>IF(N1702="sníž. přenesená",J1702,0)</f>
        <v>0</v>
      </c>
      <c r="BI1702" s="315">
        <f>IF(N1702="nulová",J1702,0)</f>
        <v>0</v>
      </c>
      <c r="BJ1702" s="213" t="s">
        <v>79</v>
      </c>
      <c r="BK1702" s="315">
        <f>ROUND(I1702*H1702,2)</f>
        <v>0</v>
      </c>
      <c r="BL1702" s="213" t="s">
        <v>372</v>
      </c>
      <c r="BM1702" s="213" t="s">
        <v>1855</v>
      </c>
    </row>
    <row r="1703" spans="2:51" s="317" customFormat="1" ht="13.5">
      <c r="B1703" s="316"/>
      <c r="D1703" s="318" t="s">
        <v>148</v>
      </c>
      <c r="E1703" s="319" t="s">
        <v>5</v>
      </c>
      <c r="F1703" s="320" t="s">
        <v>1856</v>
      </c>
      <c r="H1703" s="321">
        <v>26</v>
      </c>
      <c r="L1703" s="316"/>
      <c r="M1703" s="322"/>
      <c r="N1703" s="323"/>
      <c r="O1703" s="323"/>
      <c r="P1703" s="323"/>
      <c r="Q1703" s="323"/>
      <c r="R1703" s="323"/>
      <c r="S1703" s="323"/>
      <c r="T1703" s="324"/>
      <c r="AT1703" s="319" t="s">
        <v>148</v>
      </c>
      <c r="AU1703" s="319" t="s">
        <v>81</v>
      </c>
      <c r="AV1703" s="317" t="s">
        <v>81</v>
      </c>
      <c r="AW1703" s="317" t="s">
        <v>34</v>
      </c>
      <c r="AX1703" s="317" t="s">
        <v>71</v>
      </c>
      <c r="AY1703" s="319" t="s">
        <v>138</v>
      </c>
    </row>
    <row r="1704" spans="2:51" s="326" customFormat="1" ht="13.5">
      <c r="B1704" s="325"/>
      <c r="D1704" s="327" t="s">
        <v>148</v>
      </c>
      <c r="E1704" s="328" t="s">
        <v>5</v>
      </c>
      <c r="F1704" s="329" t="s">
        <v>151</v>
      </c>
      <c r="H1704" s="330">
        <v>26</v>
      </c>
      <c r="L1704" s="325"/>
      <c r="M1704" s="331"/>
      <c r="N1704" s="332"/>
      <c r="O1704" s="332"/>
      <c r="P1704" s="332"/>
      <c r="Q1704" s="332"/>
      <c r="R1704" s="332"/>
      <c r="S1704" s="332"/>
      <c r="T1704" s="333"/>
      <c r="AT1704" s="334" t="s">
        <v>148</v>
      </c>
      <c r="AU1704" s="334" t="s">
        <v>81</v>
      </c>
      <c r="AV1704" s="326" t="s">
        <v>146</v>
      </c>
      <c r="AW1704" s="326" t="s">
        <v>34</v>
      </c>
      <c r="AX1704" s="326" t="s">
        <v>79</v>
      </c>
      <c r="AY1704" s="334" t="s">
        <v>138</v>
      </c>
    </row>
    <row r="1705" spans="2:65" s="223" customFormat="1" ht="22.5" customHeight="1">
      <c r="B1705" s="224"/>
      <c r="C1705" s="354" t="s">
        <v>1857</v>
      </c>
      <c r="D1705" s="354" t="s">
        <v>373</v>
      </c>
      <c r="E1705" s="355" t="s">
        <v>1858</v>
      </c>
      <c r="F1705" s="356" t="s">
        <v>1859</v>
      </c>
      <c r="G1705" s="357" t="s">
        <v>281</v>
      </c>
      <c r="H1705" s="358">
        <v>10</v>
      </c>
      <c r="I1705" s="368">
        <v>0</v>
      </c>
      <c r="J1705" s="359">
        <f>ROUND(I1705*H1705,2)</f>
        <v>0</v>
      </c>
      <c r="K1705" s="356" t="s">
        <v>5</v>
      </c>
      <c r="L1705" s="360"/>
      <c r="M1705" s="361" t="s">
        <v>5</v>
      </c>
      <c r="N1705" s="362" t="s">
        <v>42</v>
      </c>
      <c r="O1705" s="225"/>
      <c r="P1705" s="313">
        <f>O1705*H1705</f>
        <v>0</v>
      </c>
      <c r="Q1705" s="313">
        <v>3E-05</v>
      </c>
      <c r="R1705" s="313">
        <f>Q1705*H1705</f>
        <v>0.00030000000000000003</v>
      </c>
      <c r="S1705" s="313">
        <v>0</v>
      </c>
      <c r="T1705" s="314">
        <f>S1705*H1705</f>
        <v>0</v>
      </c>
      <c r="AR1705" s="213" t="s">
        <v>473</v>
      </c>
      <c r="AT1705" s="213" t="s">
        <v>373</v>
      </c>
      <c r="AU1705" s="213" t="s">
        <v>81</v>
      </c>
      <c r="AY1705" s="213" t="s">
        <v>138</v>
      </c>
      <c r="BE1705" s="315">
        <f>IF(N1705="základní",J1705,0)</f>
        <v>0</v>
      </c>
      <c r="BF1705" s="315">
        <f>IF(N1705="snížená",J1705,0)</f>
        <v>0</v>
      </c>
      <c r="BG1705" s="315">
        <f>IF(N1705="zákl. přenesená",J1705,0)</f>
        <v>0</v>
      </c>
      <c r="BH1705" s="315">
        <f>IF(N1705="sníž. přenesená",J1705,0)</f>
        <v>0</v>
      </c>
      <c r="BI1705" s="315">
        <f>IF(N1705="nulová",J1705,0)</f>
        <v>0</v>
      </c>
      <c r="BJ1705" s="213" t="s">
        <v>79</v>
      </c>
      <c r="BK1705" s="315">
        <f>ROUND(I1705*H1705,2)</f>
        <v>0</v>
      </c>
      <c r="BL1705" s="213" t="s">
        <v>372</v>
      </c>
      <c r="BM1705" s="213" t="s">
        <v>1860</v>
      </c>
    </row>
    <row r="1706" spans="2:65" s="223" customFormat="1" ht="22.5" customHeight="1">
      <c r="B1706" s="224"/>
      <c r="C1706" s="354" t="s">
        <v>1861</v>
      </c>
      <c r="D1706" s="354" t="s">
        <v>373</v>
      </c>
      <c r="E1706" s="355" t="s">
        <v>1862</v>
      </c>
      <c r="F1706" s="356" t="s">
        <v>1863</v>
      </c>
      <c r="G1706" s="357" t="s">
        <v>338</v>
      </c>
      <c r="H1706" s="358">
        <v>26</v>
      </c>
      <c r="I1706" s="368">
        <v>0</v>
      </c>
      <c r="J1706" s="359">
        <f>ROUND(I1706*H1706,2)</f>
        <v>0</v>
      </c>
      <c r="K1706" s="356" t="s">
        <v>5</v>
      </c>
      <c r="L1706" s="360"/>
      <c r="M1706" s="361" t="s">
        <v>5</v>
      </c>
      <c r="N1706" s="362" t="s">
        <v>42</v>
      </c>
      <c r="O1706" s="225"/>
      <c r="P1706" s="313">
        <f>O1706*H1706</f>
        <v>0</v>
      </c>
      <c r="Q1706" s="313">
        <v>3E-05</v>
      </c>
      <c r="R1706" s="313">
        <f>Q1706*H1706</f>
        <v>0.00078</v>
      </c>
      <c r="S1706" s="313">
        <v>0</v>
      </c>
      <c r="T1706" s="314">
        <f>S1706*H1706</f>
        <v>0</v>
      </c>
      <c r="AR1706" s="213" t="s">
        <v>473</v>
      </c>
      <c r="AT1706" s="213" t="s">
        <v>373</v>
      </c>
      <c r="AU1706" s="213" t="s">
        <v>81</v>
      </c>
      <c r="AY1706" s="213" t="s">
        <v>138</v>
      </c>
      <c r="BE1706" s="315">
        <f>IF(N1706="základní",J1706,0)</f>
        <v>0</v>
      </c>
      <c r="BF1706" s="315">
        <f>IF(N1706="snížená",J1706,0)</f>
        <v>0</v>
      </c>
      <c r="BG1706" s="315">
        <f>IF(N1706="zákl. přenesená",J1706,0)</f>
        <v>0</v>
      </c>
      <c r="BH1706" s="315">
        <f>IF(N1706="sníž. přenesená",J1706,0)</f>
        <v>0</v>
      </c>
      <c r="BI1706" s="315">
        <f>IF(N1706="nulová",J1706,0)</f>
        <v>0</v>
      </c>
      <c r="BJ1706" s="213" t="s">
        <v>79</v>
      </c>
      <c r="BK1706" s="315">
        <f>ROUND(I1706*H1706,2)</f>
        <v>0</v>
      </c>
      <c r="BL1706" s="213" t="s">
        <v>372</v>
      </c>
      <c r="BM1706" s="213" t="s">
        <v>1864</v>
      </c>
    </row>
    <row r="1707" spans="2:51" s="317" customFormat="1" ht="13.5">
      <c r="B1707" s="316"/>
      <c r="D1707" s="318" t="s">
        <v>148</v>
      </c>
      <c r="E1707" s="319" t="s">
        <v>5</v>
      </c>
      <c r="F1707" s="320" t="s">
        <v>1856</v>
      </c>
      <c r="H1707" s="321">
        <v>26</v>
      </c>
      <c r="L1707" s="316"/>
      <c r="M1707" s="322"/>
      <c r="N1707" s="323"/>
      <c r="O1707" s="323"/>
      <c r="P1707" s="323"/>
      <c r="Q1707" s="323"/>
      <c r="R1707" s="323"/>
      <c r="S1707" s="323"/>
      <c r="T1707" s="324"/>
      <c r="AT1707" s="319" t="s">
        <v>148</v>
      </c>
      <c r="AU1707" s="319" t="s">
        <v>81</v>
      </c>
      <c r="AV1707" s="317" t="s">
        <v>81</v>
      </c>
      <c r="AW1707" s="317" t="s">
        <v>34</v>
      </c>
      <c r="AX1707" s="317" t="s">
        <v>71</v>
      </c>
      <c r="AY1707" s="319" t="s">
        <v>138</v>
      </c>
    </row>
    <row r="1708" spans="2:51" s="326" customFormat="1" ht="13.5">
      <c r="B1708" s="325"/>
      <c r="D1708" s="327" t="s">
        <v>148</v>
      </c>
      <c r="E1708" s="328" t="s">
        <v>5</v>
      </c>
      <c r="F1708" s="329" t="s">
        <v>151</v>
      </c>
      <c r="H1708" s="330">
        <v>26</v>
      </c>
      <c r="L1708" s="325"/>
      <c r="M1708" s="331"/>
      <c r="N1708" s="332"/>
      <c r="O1708" s="332"/>
      <c r="P1708" s="332"/>
      <c r="Q1708" s="332"/>
      <c r="R1708" s="332"/>
      <c r="S1708" s="332"/>
      <c r="T1708" s="333"/>
      <c r="AT1708" s="334" t="s">
        <v>148</v>
      </c>
      <c r="AU1708" s="334" t="s">
        <v>81</v>
      </c>
      <c r="AV1708" s="326" t="s">
        <v>146</v>
      </c>
      <c r="AW1708" s="326" t="s">
        <v>34</v>
      </c>
      <c r="AX1708" s="326" t="s">
        <v>79</v>
      </c>
      <c r="AY1708" s="334" t="s">
        <v>138</v>
      </c>
    </row>
    <row r="1709" spans="2:65" s="223" customFormat="1" ht="22.5" customHeight="1">
      <c r="B1709" s="224"/>
      <c r="C1709" s="305" t="s">
        <v>1865</v>
      </c>
      <c r="D1709" s="305" t="s">
        <v>141</v>
      </c>
      <c r="E1709" s="306" t="s">
        <v>1866</v>
      </c>
      <c r="F1709" s="307" t="s">
        <v>1867</v>
      </c>
      <c r="G1709" s="308" t="s">
        <v>144</v>
      </c>
      <c r="H1709" s="309">
        <v>76.066</v>
      </c>
      <c r="I1709" s="367">
        <v>0</v>
      </c>
      <c r="J1709" s="310">
        <f>ROUND(I1709*H1709,2)</f>
        <v>0</v>
      </c>
      <c r="K1709" s="307" t="s">
        <v>145</v>
      </c>
      <c r="L1709" s="224"/>
      <c r="M1709" s="311" t="s">
        <v>5</v>
      </c>
      <c r="N1709" s="312" t="s">
        <v>42</v>
      </c>
      <c r="O1709" s="225"/>
      <c r="P1709" s="313">
        <f>O1709*H1709</f>
        <v>0</v>
      </c>
      <c r="Q1709" s="313">
        <v>0</v>
      </c>
      <c r="R1709" s="313">
        <f>Q1709*H1709</f>
        <v>0</v>
      </c>
      <c r="S1709" s="313">
        <v>0.015</v>
      </c>
      <c r="T1709" s="314">
        <f>S1709*H1709</f>
        <v>1.14099</v>
      </c>
      <c r="AR1709" s="213" t="s">
        <v>372</v>
      </c>
      <c r="AT1709" s="213" t="s">
        <v>141</v>
      </c>
      <c r="AU1709" s="213" t="s">
        <v>81</v>
      </c>
      <c r="AY1709" s="213" t="s">
        <v>138</v>
      </c>
      <c r="BE1709" s="315">
        <f>IF(N1709="základní",J1709,0)</f>
        <v>0</v>
      </c>
      <c r="BF1709" s="315">
        <f>IF(N1709="snížená",J1709,0)</f>
        <v>0</v>
      </c>
      <c r="BG1709" s="315">
        <f>IF(N1709="zákl. přenesená",J1709,0)</f>
        <v>0</v>
      </c>
      <c r="BH1709" s="315">
        <f>IF(N1709="sníž. přenesená",J1709,0)</f>
        <v>0</v>
      </c>
      <c r="BI1709" s="315">
        <f>IF(N1709="nulová",J1709,0)</f>
        <v>0</v>
      </c>
      <c r="BJ1709" s="213" t="s">
        <v>79</v>
      </c>
      <c r="BK1709" s="315">
        <f>ROUND(I1709*H1709,2)</f>
        <v>0</v>
      </c>
      <c r="BL1709" s="213" t="s">
        <v>372</v>
      </c>
      <c r="BM1709" s="213" t="s">
        <v>1868</v>
      </c>
    </row>
    <row r="1710" spans="2:51" s="339" customFormat="1" ht="13.5">
      <c r="B1710" s="338"/>
      <c r="D1710" s="318" t="s">
        <v>148</v>
      </c>
      <c r="E1710" s="340" t="s">
        <v>5</v>
      </c>
      <c r="F1710" s="341" t="s">
        <v>162</v>
      </c>
      <c r="H1710" s="342" t="s">
        <v>5</v>
      </c>
      <c r="L1710" s="338"/>
      <c r="M1710" s="343"/>
      <c r="N1710" s="344"/>
      <c r="O1710" s="344"/>
      <c r="P1710" s="344"/>
      <c r="Q1710" s="344"/>
      <c r="R1710" s="344"/>
      <c r="S1710" s="344"/>
      <c r="T1710" s="345"/>
      <c r="AT1710" s="342" t="s">
        <v>148</v>
      </c>
      <c r="AU1710" s="342" t="s">
        <v>81</v>
      </c>
      <c r="AV1710" s="339" t="s">
        <v>79</v>
      </c>
      <c r="AW1710" s="339" t="s">
        <v>34</v>
      </c>
      <c r="AX1710" s="339" t="s">
        <v>71</v>
      </c>
      <c r="AY1710" s="342" t="s">
        <v>138</v>
      </c>
    </row>
    <row r="1711" spans="2:51" s="317" customFormat="1" ht="13.5">
      <c r="B1711" s="316"/>
      <c r="D1711" s="318" t="s">
        <v>148</v>
      </c>
      <c r="E1711" s="319" t="s">
        <v>5</v>
      </c>
      <c r="F1711" s="320" t="s">
        <v>188</v>
      </c>
      <c r="H1711" s="321">
        <v>73.83</v>
      </c>
      <c r="L1711" s="316"/>
      <c r="M1711" s="322"/>
      <c r="N1711" s="323"/>
      <c r="O1711" s="323"/>
      <c r="P1711" s="323"/>
      <c r="Q1711" s="323"/>
      <c r="R1711" s="323"/>
      <c r="S1711" s="323"/>
      <c r="T1711" s="324"/>
      <c r="AT1711" s="319" t="s">
        <v>148</v>
      </c>
      <c r="AU1711" s="319" t="s">
        <v>81</v>
      </c>
      <c r="AV1711" s="317" t="s">
        <v>81</v>
      </c>
      <c r="AW1711" s="317" t="s">
        <v>34</v>
      </c>
      <c r="AX1711" s="317" t="s">
        <v>71</v>
      </c>
      <c r="AY1711" s="319" t="s">
        <v>138</v>
      </c>
    </row>
    <row r="1712" spans="2:51" s="317" customFormat="1" ht="13.5">
      <c r="B1712" s="316"/>
      <c r="D1712" s="318" t="s">
        <v>148</v>
      </c>
      <c r="E1712" s="319" t="s">
        <v>5</v>
      </c>
      <c r="F1712" s="320" t="s">
        <v>392</v>
      </c>
      <c r="H1712" s="321">
        <v>0.546</v>
      </c>
      <c r="L1712" s="316"/>
      <c r="M1712" s="322"/>
      <c r="N1712" s="323"/>
      <c r="O1712" s="323"/>
      <c r="P1712" s="323"/>
      <c r="Q1712" s="323"/>
      <c r="R1712" s="323"/>
      <c r="S1712" s="323"/>
      <c r="T1712" s="324"/>
      <c r="AT1712" s="319" t="s">
        <v>148</v>
      </c>
      <c r="AU1712" s="319" t="s">
        <v>81</v>
      </c>
      <c r="AV1712" s="317" t="s">
        <v>81</v>
      </c>
      <c r="AW1712" s="317" t="s">
        <v>34</v>
      </c>
      <c r="AX1712" s="317" t="s">
        <v>71</v>
      </c>
      <c r="AY1712" s="319" t="s">
        <v>138</v>
      </c>
    </row>
    <row r="1713" spans="2:51" s="317" customFormat="1" ht="13.5">
      <c r="B1713" s="316"/>
      <c r="D1713" s="318" t="s">
        <v>148</v>
      </c>
      <c r="E1713" s="319" t="s">
        <v>5</v>
      </c>
      <c r="F1713" s="320" t="s">
        <v>393</v>
      </c>
      <c r="H1713" s="321">
        <v>0.441</v>
      </c>
      <c r="L1713" s="316"/>
      <c r="M1713" s="322"/>
      <c r="N1713" s="323"/>
      <c r="O1713" s="323"/>
      <c r="P1713" s="323"/>
      <c r="Q1713" s="323"/>
      <c r="R1713" s="323"/>
      <c r="S1713" s="323"/>
      <c r="T1713" s="324"/>
      <c r="AT1713" s="319" t="s">
        <v>148</v>
      </c>
      <c r="AU1713" s="319" t="s">
        <v>81</v>
      </c>
      <c r="AV1713" s="317" t="s">
        <v>81</v>
      </c>
      <c r="AW1713" s="317" t="s">
        <v>34</v>
      </c>
      <c r="AX1713" s="317" t="s">
        <v>71</v>
      </c>
      <c r="AY1713" s="319" t="s">
        <v>138</v>
      </c>
    </row>
    <row r="1714" spans="2:51" s="317" customFormat="1" ht="13.5">
      <c r="B1714" s="316"/>
      <c r="D1714" s="318" t="s">
        <v>148</v>
      </c>
      <c r="E1714" s="319" t="s">
        <v>5</v>
      </c>
      <c r="F1714" s="320" t="s">
        <v>393</v>
      </c>
      <c r="H1714" s="321">
        <v>0.441</v>
      </c>
      <c r="L1714" s="316"/>
      <c r="M1714" s="322"/>
      <c r="N1714" s="323"/>
      <c r="O1714" s="323"/>
      <c r="P1714" s="323"/>
      <c r="Q1714" s="323"/>
      <c r="R1714" s="323"/>
      <c r="S1714" s="323"/>
      <c r="T1714" s="324"/>
      <c r="AT1714" s="319" t="s">
        <v>148</v>
      </c>
      <c r="AU1714" s="319" t="s">
        <v>81</v>
      </c>
      <c r="AV1714" s="317" t="s">
        <v>81</v>
      </c>
      <c r="AW1714" s="317" t="s">
        <v>34</v>
      </c>
      <c r="AX1714" s="317" t="s">
        <v>71</v>
      </c>
      <c r="AY1714" s="319" t="s">
        <v>138</v>
      </c>
    </row>
    <row r="1715" spans="2:51" s="317" customFormat="1" ht="13.5">
      <c r="B1715" s="316"/>
      <c r="D1715" s="318" t="s">
        <v>148</v>
      </c>
      <c r="E1715" s="319" t="s">
        <v>5</v>
      </c>
      <c r="F1715" s="320" t="s">
        <v>394</v>
      </c>
      <c r="H1715" s="321">
        <v>0.38</v>
      </c>
      <c r="L1715" s="316"/>
      <c r="M1715" s="322"/>
      <c r="N1715" s="323"/>
      <c r="O1715" s="323"/>
      <c r="P1715" s="323"/>
      <c r="Q1715" s="323"/>
      <c r="R1715" s="323"/>
      <c r="S1715" s="323"/>
      <c r="T1715" s="324"/>
      <c r="AT1715" s="319" t="s">
        <v>148</v>
      </c>
      <c r="AU1715" s="319" t="s">
        <v>81</v>
      </c>
      <c r="AV1715" s="317" t="s">
        <v>81</v>
      </c>
      <c r="AW1715" s="317" t="s">
        <v>34</v>
      </c>
      <c r="AX1715" s="317" t="s">
        <v>71</v>
      </c>
      <c r="AY1715" s="319" t="s">
        <v>138</v>
      </c>
    </row>
    <row r="1716" spans="2:51" s="317" customFormat="1" ht="13.5">
      <c r="B1716" s="316"/>
      <c r="D1716" s="318" t="s">
        <v>148</v>
      </c>
      <c r="E1716" s="319" t="s">
        <v>5</v>
      </c>
      <c r="F1716" s="320" t="s">
        <v>395</v>
      </c>
      <c r="H1716" s="321">
        <v>0.428</v>
      </c>
      <c r="L1716" s="316"/>
      <c r="M1716" s="322"/>
      <c r="N1716" s="323"/>
      <c r="O1716" s="323"/>
      <c r="P1716" s="323"/>
      <c r="Q1716" s="323"/>
      <c r="R1716" s="323"/>
      <c r="S1716" s="323"/>
      <c r="T1716" s="324"/>
      <c r="AT1716" s="319" t="s">
        <v>148</v>
      </c>
      <c r="AU1716" s="319" t="s">
        <v>81</v>
      </c>
      <c r="AV1716" s="317" t="s">
        <v>81</v>
      </c>
      <c r="AW1716" s="317" t="s">
        <v>34</v>
      </c>
      <c r="AX1716" s="317" t="s">
        <v>71</v>
      </c>
      <c r="AY1716" s="319" t="s">
        <v>138</v>
      </c>
    </row>
    <row r="1717" spans="2:51" s="347" customFormat="1" ht="13.5">
      <c r="B1717" s="346"/>
      <c r="D1717" s="318" t="s">
        <v>148</v>
      </c>
      <c r="E1717" s="348" t="s">
        <v>5</v>
      </c>
      <c r="F1717" s="349" t="s">
        <v>180</v>
      </c>
      <c r="H1717" s="350">
        <v>76.066</v>
      </c>
      <c r="L1717" s="346"/>
      <c r="M1717" s="351"/>
      <c r="N1717" s="352"/>
      <c r="O1717" s="352"/>
      <c r="P1717" s="352"/>
      <c r="Q1717" s="352"/>
      <c r="R1717" s="352"/>
      <c r="S1717" s="352"/>
      <c r="T1717" s="353"/>
      <c r="AT1717" s="348" t="s">
        <v>148</v>
      </c>
      <c r="AU1717" s="348" t="s">
        <v>81</v>
      </c>
      <c r="AV1717" s="347" t="s">
        <v>139</v>
      </c>
      <c r="AW1717" s="347" t="s">
        <v>34</v>
      </c>
      <c r="AX1717" s="347" t="s">
        <v>71</v>
      </c>
      <c r="AY1717" s="348" t="s">
        <v>138</v>
      </c>
    </row>
    <row r="1718" spans="2:51" s="326" customFormat="1" ht="13.5">
      <c r="B1718" s="325"/>
      <c r="D1718" s="327" t="s">
        <v>148</v>
      </c>
      <c r="E1718" s="328" t="s">
        <v>5</v>
      </c>
      <c r="F1718" s="329" t="s">
        <v>151</v>
      </c>
      <c r="H1718" s="330">
        <v>76.066</v>
      </c>
      <c r="L1718" s="325"/>
      <c r="M1718" s="331"/>
      <c r="N1718" s="332"/>
      <c r="O1718" s="332"/>
      <c r="P1718" s="332"/>
      <c r="Q1718" s="332"/>
      <c r="R1718" s="332"/>
      <c r="S1718" s="332"/>
      <c r="T1718" s="333"/>
      <c r="AT1718" s="334" t="s">
        <v>148</v>
      </c>
      <c r="AU1718" s="334" t="s">
        <v>81</v>
      </c>
      <c r="AV1718" s="326" t="s">
        <v>146</v>
      </c>
      <c r="AW1718" s="326" t="s">
        <v>34</v>
      </c>
      <c r="AX1718" s="326" t="s">
        <v>79</v>
      </c>
      <c r="AY1718" s="334" t="s">
        <v>138</v>
      </c>
    </row>
    <row r="1719" spans="2:65" s="223" customFormat="1" ht="31.5" customHeight="1">
      <c r="B1719" s="224"/>
      <c r="C1719" s="305" t="s">
        <v>1869</v>
      </c>
      <c r="D1719" s="305" t="s">
        <v>141</v>
      </c>
      <c r="E1719" s="306" t="s">
        <v>1870</v>
      </c>
      <c r="F1719" s="307" t="s">
        <v>1871</v>
      </c>
      <c r="G1719" s="308" t="s">
        <v>144</v>
      </c>
      <c r="H1719" s="309">
        <v>88.374</v>
      </c>
      <c r="I1719" s="367">
        <v>0</v>
      </c>
      <c r="J1719" s="310">
        <f>ROUND(I1719*H1719,2)</f>
        <v>0</v>
      </c>
      <c r="K1719" s="307" t="s">
        <v>145</v>
      </c>
      <c r="L1719" s="224"/>
      <c r="M1719" s="311" t="s">
        <v>5</v>
      </c>
      <c r="N1719" s="312" t="s">
        <v>42</v>
      </c>
      <c r="O1719" s="225"/>
      <c r="P1719" s="313">
        <f>O1719*H1719</f>
        <v>0</v>
      </c>
      <c r="Q1719" s="313">
        <v>9.09E-05</v>
      </c>
      <c r="R1719" s="313">
        <f>Q1719*H1719</f>
        <v>0.0080331966</v>
      </c>
      <c r="S1719" s="313">
        <v>0</v>
      </c>
      <c r="T1719" s="314">
        <f>S1719*H1719</f>
        <v>0</v>
      </c>
      <c r="AR1719" s="213" t="s">
        <v>372</v>
      </c>
      <c r="AT1719" s="213" t="s">
        <v>141</v>
      </c>
      <c r="AU1719" s="213" t="s">
        <v>81</v>
      </c>
      <c r="AY1719" s="213" t="s">
        <v>138</v>
      </c>
      <c r="BE1719" s="315">
        <f>IF(N1719="základní",J1719,0)</f>
        <v>0</v>
      </c>
      <c r="BF1719" s="315">
        <f>IF(N1719="snížená",J1719,0)</f>
        <v>0</v>
      </c>
      <c r="BG1719" s="315">
        <f>IF(N1719="zákl. přenesená",J1719,0)</f>
        <v>0</v>
      </c>
      <c r="BH1719" s="315">
        <f>IF(N1719="sníž. přenesená",J1719,0)</f>
        <v>0</v>
      </c>
      <c r="BI1719" s="315">
        <f>IF(N1719="nulová",J1719,0)</f>
        <v>0</v>
      </c>
      <c r="BJ1719" s="213" t="s">
        <v>79</v>
      </c>
      <c r="BK1719" s="315">
        <f>ROUND(I1719*H1719,2)</f>
        <v>0</v>
      </c>
      <c r="BL1719" s="213" t="s">
        <v>372</v>
      </c>
      <c r="BM1719" s="213" t="s">
        <v>1872</v>
      </c>
    </row>
    <row r="1720" spans="2:51" s="339" customFormat="1" ht="13.5">
      <c r="B1720" s="338"/>
      <c r="D1720" s="318" t="s">
        <v>148</v>
      </c>
      <c r="E1720" s="340" t="s">
        <v>5</v>
      </c>
      <c r="F1720" s="341" t="s">
        <v>162</v>
      </c>
      <c r="H1720" s="342" t="s">
        <v>5</v>
      </c>
      <c r="L1720" s="338"/>
      <c r="M1720" s="343"/>
      <c r="N1720" s="344"/>
      <c r="O1720" s="344"/>
      <c r="P1720" s="344"/>
      <c r="Q1720" s="344"/>
      <c r="R1720" s="344"/>
      <c r="S1720" s="344"/>
      <c r="T1720" s="345"/>
      <c r="AT1720" s="342" t="s">
        <v>148</v>
      </c>
      <c r="AU1720" s="342" t="s">
        <v>81</v>
      </c>
      <c r="AV1720" s="339" t="s">
        <v>79</v>
      </c>
      <c r="AW1720" s="339" t="s">
        <v>34</v>
      </c>
      <c r="AX1720" s="339" t="s">
        <v>71</v>
      </c>
      <c r="AY1720" s="342" t="s">
        <v>138</v>
      </c>
    </row>
    <row r="1721" spans="2:51" s="339" customFormat="1" ht="13.5">
      <c r="B1721" s="338"/>
      <c r="D1721" s="318" t="s">
        <v>148</v>
      </c>
      <c r="E1721" s="340" t="s">
        <v>5</v>
      </c>
      <c r="F1721" s="341" t="s">
        <v>1873</v>
      </c>
      <c r="H1721" s="342" t="s">
        <v>5</v>
      </c>
      <c r="L1721" s="338"/>
      <c r="M1721" s="343"/>
      <c r="N1721" s="344"/>
      <c r="O1721" s="344"/>
      <c r="P1721" s="344"/>
      <c r="Q1721" s="344"/>
      <c r="R1721" s="344"/>
      <c r="S1721" s="344"/>
      <c r="T1721" s="345"/>
      <c r="AT1721" s="342" t="s">
        <v>148</v>
      </c>
      <c r="AU1721" s="342" t="s">
        <v>81</v>
      </c>
      <c r="AV1721" s="339" t="s">
        <v>79</v>
      </c>
      <c r="AW1721" s="339" t="s">
        <v>34</v>
      </c>
      <c r="AX1721" s="339" t="s">
        <v>71</v>
      </c>
      <c r="AY1721" s="342" t="s">
        <v>138</v>
      </c>
    </row>
    <row r="1722" spans="2:51" s="317" customFormat="1" ht="13.5">
      <c r="B1722" s="316"/>
      <c r="D1722" s="318" t="s">
        <v>148</v>
      </c>
      <c r="E1722" s="319" t="s">
        <v>5</v>
      </c>
      <c r="F1722" s="320" t="s">
        <v>1874</v>
      </c>
      <c r="H1722" s="321">
        <v>34.5</v>
      </c>
      <c r="L1722" s="316"/>
      <c r="M1722" s="322"/>
      <c r="N1722" s="323"/>
      <c r="O1722" s="323"/>
      <c r="P1722" s="323"/>
      <c r="Q1722" s="323"/>
      <c r="R1722" s="323"/>
      <c r="S1722" s="323"/>
      <c r="T1722" s="324"/>
      <c r="AT1722" s="319" t="s">
        <v>148</v>
      </c>
      <c r="AU1722" s="319" t="s">
        <v>81</v>
      </c>
      <c r="AV1722" s="317" t="s">
        <v>81</v>
      </c>
      <c r="AW1722" s="317" t="s">
        <v>34</v>
      </c>
      <c r="AX1722" s="317" t="s">
        <v>71</v>
      </c>
      <c r="AY1722" s="319" t="s">
        <v>138</v>
      </c>
    </row>
    <row r="1723" spans="2:51" s="317" customFormat="1" ht="13.5">
      <c r="B1723" s="316"/>
      <c r="D1723" s="318" t="s">
        <v>148</v>
      </c>
      <c r="E1723" s="319" t="s">
        <v>5</v>
      </c>
      <c r="F1723" s="320" t="s">
        <v>1875</v>
      </c>
      <c r="H1723" s="321">
        <v>3.484</v>
      </c>
      <c r="L1723" s="316"/>
      <c r="M1723" s="322"/>
      <c r="N1723" s="323"/>
      <c r="O1723" s="323"/>
      <c r="P1723" s="323"/>
      <c r="Q1723" s="323"/>
      <c r="R1723" s="323"/>
      <c r="S1723" s="323"/>
      <c r="T1723" s="324"/>
      <c r="AT1723" s="319" t="s">
        <v>148</v>
      </c>
      <c r="AU1723" s="319" t="s">
        <v>81</v>
      </c>
      <c r="AV1723" s="317" t="s">
        <v>81</v>
      </c>
      <c r="AW1723" s="317" t="s">
        <v>34</v>
      </c>
      <c r="AX1723" s="317" t="s">
        <v>71</v>
      </c>
      <c r="AY1723" s="319" t="s">
        <v>138</v>
      </c>
    </row>
    <row r="1724" spans="2:51" s="317" customFormat="1" ht="13.5">
      <c r="B1724" s="316"/>
      <c r="D1724" s="318" t="s">
        <v>148</v>
      </c>
      <c r="E1724" s="319" t="s">
        <v>5</v>
      </c>
      <c r="F1724" s="320" t="s">
        <v>392</v>
      </c>
      <c r="H1724" s="321">
        <v>0.546</v>
      </c>
      <c r="L1724" s="316"/>
      <c r="M1724" s="322"/>
      <c r="N1724" s="323"/>
      <c r="O1724" s="323"/>
      <c r="P1724" s="323"/>
      <c r="Q1724" s="323"/>
      <c r="R1724" s="323"/>
      <c r="S1724" s="323"/>
      <c r="T1724" s="324"/>
      <c r="AT1724" s="319" t="s">
        <v>148</v>
      </c>
      <c r="AU1724" s="319" t="s">
        <v>81</v>
      </c>
      <c r="AV1724" s="317" t="s">
        <v>81</v>
      </c>
      <c r="AW1724" s="317" t="s">
        <v>34</v>
      </c>
      <c r="AX1724" s="317" t="s">
        <v>71</v>
      </c>
      <c r="AY1724" s="319" t="s">
        <v>138</v>
      </c>
    </row>
    <row r="1725" spans="2:51" s="317" customFormat="1" ht="13.5">
      <c r="B1725" s="316"/>
      <c r="D1725" s="318" t="s">
        <v>148</v>
      </c>
      <c r="E1725" s="319" t="s">
        <v>5</v>
      </c>
      <c r="F1725" s="320" t="s">
        <v>1406</v>
      </c>
      <c r="H1725" s="321">
        <v>-0.05</v>
      </c>
      <c r="L1725" s="316"/>
      <c r="M1725" s="322"/>
      <c r="N1725" s="323"/>
      <c r="O1725" s="323"/>
      <c r="P1725" s="323"/>
      <c r="Q1725" s="323"/>
      <c r="R1725" s="323"/>
      <c r="S1725" s="323"/>
      <c r="T1725" s="324"/>
      <c r="AT1725" s="319" t="s">
        <v>148</v>
      </c>
      <c r="AU1725" s="319" t="s">
        <v>81</v>
      </c>
      <c r="AV1725" s="317" t="s">
        <v>81</v>
      </c>
      <c r="AW1725" s="317" t="s">
        <v>34</v>
      </c>
      <c r="AX1725" s="317" t="s">
        <v>71</v>
      </c>
      <c r="AY1725" s="319" t="s">
        <v>138</v>
      </c>
    </row>
    <row r="1726" spans="2:51" s="317" customFormat="1" ht="13.5">
      <c r="B1726" s="316"/>
      <c r="D1726" s="318" t="s">
        <v>148</v>
      </c>
      <c r="E1726" s="319" t="s">
        <v>5</v>
      </c>
      <c r="F1726" s="320" t="s">
        <v>1876</v>
      </c>
      <c r="H1726" s="321">
        <v>-7.6</v>
      </c>
      <c r="L1726" s="316"/>
      <c r="M1726" s="322"/>
      <c r="N1726" s="323"/>
      <c r="O1726" s="323"/>
      <c r="P1726" s="323"/>
      <c r="Q1726" s="323"/>
      <c r="R1726" s="323"/>
      <c r="S1726" s="323"/>
      <c r="T1726" s="324"/>
      <c r="AT1726" s="319" t="s">
        <v>148</v>
      </c>
      <c r="AU1726" s="319" t="s">
        <v>81</v>
      </c>
      <c r="AV1726" s="317" t="s">
        <v>81</v>
      </c>
      <c r="AW1726" s="317" t="s">
        <v>34</v>
      </c>
      <c r="AX1726" s="317" t="s">
        <v>71</v>
      </c>
      <c r="AY1726" s="319" t="s">
        <v>138</v>
      </c>
    </row>
    <row r="1727" spans="2:51" s="317" customFormat="1" ht="13.5">
      <c r="B1727" s="316"/>
      <c r="D1727" s="318" t="s">
        <v>148</v>
      </c>
      <c r="E1727" s="319" t="s">
        <v>5</v>
      </c>
      <c r="F1727" s="320" t="s">
        <v>393</v>
      </c>
      <c r="H1727" s="321">
        <v>0.441</v>
      </c>
      <c r="L1727" s="316"/>
      <c r="M1727" s="322"/>
      <c r="N1727" s="323"/>
      <c r="O1727" s="323"/>
      <c r="P1727" s="323"/>
      <c r="Q1727" s="323"/>
      <c r="R1727" s="323"/>
      <c r="S1727" s="323"/>
      <c r="T1727" s="324"/>
      <c r="AT1727" s="319" t="s">
        <v>148</v>
      </c>
      <c r="AU1727" s="319" t="s">
        <v>81</v>
      </c>
      <c r="AV1727" s="317" t="s">
        <v>81</v>
      </c>
      <c r="AW1727" s="317" t="s">
        <v>34</v>
      </c>
      <c r="AX1727" s="317" t="s">
        <v>71</v>
      </c>
      <c r="AY1727" s="319" t="s">
        <v>138</v>
      </c>
    </row>
    <row r="1728" spans="2:51" s="317" customFormat="1" ht="13.5">
      <c r="B1728" s="316"/>
      <c r="D1728" s="318" t="s">
        <v>148</v>
      </c>
      <c r="E1728" s="319" t="s">
        <v>5</v>
      </c>
      <c r="F1728" s="320" t="s">
        <v>393</v>
      </c>
      <c r="H1728" s="321">
        <v>0.441</v>
      </c>
      <c r="L1728" s="316"/>
      <c r="M1728" s="322"/>
      <c r="N1728" s="323"/>
      <c r="O1728" s="323"/>
      <c r="P1728" s="323"/>
      <c r="Q1728" s="323"/>
      <c r="R1728" s="323"/>
      <c r="S1728" s="323"/>
      <c r="T1728" s="324"/>
      <c r="AT1728" s="319" t="s">
        <v>148</v>
      </c>
      <c r="AU1728" s="319" t="s">
        <v>81</v>
      </c>
      <c r="AV1728" s="317" t="s">
        <v>81</v>
      </c>
      <c r="AW1728" s="317" t="s">
        <v>34</v>
      </c>
      <c r="AX1728" s="317" t="s">
        <v>71</v>
      </c>
      <c r="AY1728" s="319" t="s">
        <v>138</v>
      </c>
    </row>
    <row r="1729" spans="2:51" s="317" customFormat="1" ht="13.5">
      <c r="B1729" s="316"/>
      <c r="D1729" s="318" t="s">
        <v>148</v>
      </c>
      <c r="E1729" s="319" t="s">
        <v>5</v>
      </c>
      <c r="F1729" s="320" t="s">
        <v>394</v>
      </c>
      <c r="H1729" s="321">
        <v>0.38</v>
      </c>
      <c r="L1729" s="316"/>
      <c r="M1729" s="322"/>
      <c r="N1729" s="323"/>
      <c r="O1729" s="323"/>
      <c r="P1729" s="323"/>
      <c r="Q1729" s="323"/>
      <c r="R1729" s="323"/>
      <c r="S1729" s="323"/>
      <c r="T1729" s="324"/>
      <c r="AT1729" s="319" t="s">
        <v>148</v>
      </c>
      <c r="AU1729" s="319" t="s">
        <v>81</v>
      </c>
      <c r="AV1729" s="317" t="s">
        <v>81</v>
      </c>
      <c r="AW1729" s="317" t="s">
        <v>34</v>
      </c>
      <c r="AX1729" s="317" t="s">
        <v>71</v>
      </c>
      <c r="AY1729" s="319" t="s">
        <v>138</v>
      </c>
    </row>
    <row r="1730" spans="2:51" s="317" customFormat="1" ht="13.5">
      <c r="B1730" s="316"/>
      <c r="D1730" s="318" t="s">
        <v>148</v>
      </c>
      <c r="E1730" s="319" t="s">
        <v>5</v>
      </c>
      <c r="F1730" s="320" t="s">
        <v>395</v>
      </c>
      <c r="H1730" s="321">
        <v>0.428</v>
      </c>
      <c r="L1730" s="316"/>
      <c r="M1730" s="322"/>
      <c r="N1730" s="323"/>
      <c r="O1730" s="323"/>
      <c r="P1730" s="323"/>
      <c r="Q1730" s="323"/>
      <c r="R1730" s="323"/>
      <c r="S1730" s="323"/>
      <c r="T1730" s="324"/>
      <c r="AT1730" s="319" t="s">
        <v>148</v>
      </c>
      <c r="AU1730" s="319" t="s">
        <v>81</v>
      </c>
      <c r="AV1730" s="317" t="s">
        <v>81</v>
      </c>
      <c r="AW1730" s="317" t="s">
        <v>34</v>
      </c>
      <c r="AX1730" s="317" t="s">
        <v>71</v>
      </c>
      <c r="AY1730" s="319" t="s">
        <v>138</v>
      </c>
    </row>
    <row r="1731" spans="2:51" s="347" customFormat="1" ht="13.5">
      <c r="B1731" s="346"/>
      <c r="D1731" s="318" t="s">
        <v>148</v>
      </c>
      <c r="E1731" s="348" t="s">
        <v>5</v>
      </c>
      <c r="F1731" s="349" t="s">
        <v>180</v>
      </c>
      <c r="H1731" s="350">
        <v>32.57</v>
      </c>
      <c r="L1731" s="346"/>
      <c r="M1731" s="351"/>
      <c r="N1731" s="352"/>
      <c r="O1731" s="352"/>
      <c r="P1731" s="352"/>
      <c r="Q1731" s="352"/>
      <c r="R1731" s="352"/>
      <c r="S1731" s="352"/>
      <c r="T1731" s="353"/>
      <c r="AT1731" s="348" t="s">
        <v>148</v>
      </c>
      <c r="AU1731" s="348" t="s">
        <v>81</v>
      </c>
      <c r="AV1731" s="347" t="s">
        <v>139</v>
      </c>
      <c r="AW1731" s="347" t="s">
        <v>34</v>
      </c>
      <c r="AX1731" s="347" t="s">
        <v>71</v>
      </c>
      <c r="AY1731" s="348" t="s">
        <v>138</v>
      </c>
    </row>
    <row r="1732" spans="2:51" s="339" customFormat="1" ht="13.5">
      <c r="B1732" s="338"/>
      <c r="D1732" s="318" t="s">
        <v>148</v>
      </c>
      <c r="E1732" s="340" t="s">
        <v>5</v>
      </c>
      <c r="F1732" s="341" t="s">
        <v>1877</v>
      </c>
      <c r="H1732" s="342" t="s">
        <v>5</v>
      </c>
      <c r="L1732" s="338"/>
      <c r="M1732" s="343"/>
      <c r="N1732" s="344"/>
      <c r="O1732" s="344"/>
      <c r="P1732" s="344"/>
      <c r="Q1732" s="344"/>
      <c r="R1732" s="344"/>
      <c r="S1732" s="344"/>
      <c r="T1732" s="345"/>
      <c r="AT1732" s="342" t="s">
        <v>148</v>
      </c>
      <c r="AU1732" s="342" t="s">
        <v>81</v>
      </c>
      <c r="AV1732" s="339" t="s">
        <v>79</v>
      </c>
      <c r="AW1732" s="339" t="s">
        <v>34</v>
      </c>
      <c r="AX1732" s="339" t="s">
        <v>71</v>
      </c>
      <c r="AY1732" s="342" t="s">
        <v>138</v>
      </c>
    </row>
    <row r="1733" spans="2:51" s="317" customFormat="1" ht="13.5">
      <c r="B1733" s="316"/>
      <c r="D1733" s="318" t="s">
        <v>148</v>
      </c>
      <c r="E1733" s="319" t="s">
        <v>5</v>
      </c>
      <c r="F1733" s="320" t="s">
        <v>1878</v>
      </c>
      <c r="H1733" s="321">
        <v>6.4</v>
      </c>
      <c r="L1733" s="316"/>
      <c r="M1733" s="322"/>
      <c r="N1733" s="323"/>
      <c r="O1733" s="323"/>
      <c r="P1733" s="323"/>
      <c r="Q1733" s="323"/>
      <c r="R1733" s="323"/>
      <c r="S1733" s="323"/>
      <c r="T1733" s="324"/>
      <c r="AT1733" s="319" t="s">
        <v>148</v>
      </c>
      <c r="AU1733" s="319" t="s">
        <v>81</v>
      </c>
      <c r="AV1733" s="317" t="s">
        <v>81</v>
      </c>
      <c r="AW1733" s="317" t="s">
        <v>34</v>
      </c>
      <c r="AX1733" s="317" t="s">
        <v>71</v>
      </c>
      <c r="AY1733" s="319" t="s">
        <v>138</v>
      </c>
    </row>
    <row r="1734" spans="2:51" s="317" customFormat="1" ht="13.5">
      <c r="B1734" s="316"/>
      <c r="D1734" s="318" t="s">
        <v>148</v>
      </c>
      <c r="E1734" s="319" t="s">
        <v>5</v>
      </c>
      <c r="F1734" s="320" t="s">
        <v>1879</v>
      </c>
      <c r="H1734" s="321">
        <v>1.2</v>
      </c>
      <c r="L1734" s="316"/>
      <c r="M1734" s="322"/>
      <c r="N1734" s="323"/>
      <c r="O1734" s="323"/>
      <c r="P1734" s="323"/>
      <c r="Q1734" s="323"/>
      <c r="R1734" s="323"/>
      <c r="S1734" s="323"/>
      <c r="T1734" s="324"/>
      <c r="AT1734" s="319" t="s">
        <v>148</v>
      </c>
      <c r="AU1734" s="319" t="s">
        <v>81</v>
      </c>
      <c r="AV1734" s="317" t="s">
        <v>81</v>
      </c>
      <c r="AW1734" s="317" t="s">
        <v>34</v>
      </c>
      <c r="AX1734" s="317" t="s">
        <v>71</v>
      </c>
      <c r="AY1734" s="319" t="s">
        <v>138</v>
      </c>
    </row>
    <row r="1735" spans="2:51" s="317" customFormat="1" ht="13.5">
      <c r="B1735" s="316"/>
      <c r="D1735" s="318" t="s">
        <v>148</v>
      </c>
      <c r="E1735" s="319" t="s">
        <v>5</v>
      </c>
      <c r="F1735" s="320" t="s">
        <v>1880</v>
      </c>
      <c r="H1735" s="321">
        <v>0.96</v>
      </c>
      <c r="L1735" s="316"/>
      <c r="M1735" s="322"/>
      <c r="N1735" s="323"/>
      <c r="O1735" s="323"/>
      <c r="P1735" s="323"/>
      <c r="Q1735" s="323"/>
      <c r="R1735" s="323"/>
      <c r="S1735" s="323"/>
      <c r="T1735" s="324"/>
      <c r="AT1735" s="319" t="s">
        <v>148</v>
      </c>
      <c r="AU1735" s="319" t="s">
        <v>81</v>
      </c>
      <c r="AV1735" s="317" t="s">
        <v>81</v>
      </c>
      <c r="AW1735" s="317" t="s">
        <v>34</v>
      </c>
      <c r="AX1735" s="317" t="s">
        <v>71</v>
      </c>
      <c r="AY1735" s="319" t="s">
        <v>138</v>
      </c>
    </row>
    <row r="1736" spans="2:51" s="317" customFormat="1" ht="13.5">
      <c r="B1736" s="316"/>
      <c r="D1736" s="318" t="s">
        <v>148</v>
      </c>
      <c r="E1736" s="319" t="s">
        <v>5</v>
      </c>
      <c r="F1736" s="320" t="s">
        <v>1881</v>
      </c>
      <c r="H1736" s="321">
        <v>0.09</v>
      </c>
      <c r="L1736" s="316"/>
      <c r="M1736" s="322"/>
      <c r="N1736" s="323"/>
      <c r="O1736" s="323"/>
      <c r="P1736" s="323"/>
      <c r="Q1736" s="323"/>
      <c r="R1736" s="323"/>
      <c r="S1736" s="323"/>
      <c r="T1736" s="324"/>
      <c r="AT1736" s="319" t="s">
        <v>148</v>
      </c>
      <c r="AU1736" s="319" t="s">
        <v>81</v>
      </c>
      <c r="AV1736" s="317" t="s">
        <v>81</v>
      </c>
      <c r="AW1736" s="317" t="s">
        <v>34</v>
      </c>
      <c r="AX1736" s="317" t="s">
        <v>71</v>
      </c>
      <c r="AY1736" s="319" t="s">
        <v>138</v>
      </c>
    </row>
    <row r="1737" spans="2:51" s="317" customFormat="1" ht="13.5">
      <c r="B1737" s="316"/>
      <c r="D1737" s="318" t="s">
        <v>148</v>
      </c>
      <c r="E1737" s="319" t="s">
        <v>5</v>
      </c>
      <c r="F1737" s="320" t="s">
        <v>1882</v>
      </c>
      <c r="H1737" s="321">
        <v>1.2</v>
      </c>
      <c r="L1737" s="316"/>
      <c r="M1737" s="322"/>
      <c r="N1737" s="323"/>
      <c r="O1737" s="323"/>
      <c r="P1737" s="323"/>
      <c r="Q1737" s="323"/>
      <c r="R1737" s="323"/>
      <c r="S1737" s="323"/>
      <c r="T1737" s="324"/>
      <c r="AT1737" s="319" t="s">
        <v>148</v>
      </c>
      <c r="AU1737" s="319" t="s">
        <v>81</v>
      </c>
      <c r="AV1737" s="317" t="s">
        <v>81</v>
      </c>
      <c r="AW1737" s="317" t="s">
        <v>34</v>
      </c>
      <c r="AX1737" s="317" t="s">
        <v>71</v>
      </c>
      <c r="AY1737" s="319" t="s">
        <v>138</v>
      </c>
    </row>
    <row r="1738" spans="2:51" s="347" customFormat="1" ht="13.5">
      <c r="B1738" s="346"/>
      <c r="D1738" s="318" t="s">
        <v>148</v>
      </c>
      <c r="E1738" s="348" t="s">
        <v>5</v>
      </c>
      <c r="F1738" s="349" t="s">
        <v>180</v>
      </c>
      <c r="H1738" s="350">
        <v>9.85</v>
      </c>
      <c r="L1738" s="346"/>
      <c r="M1738" s="351"/>
      <c r="N1738" s="352"/>
      <c r="O1738" s="352"/>
      <c r="P1738" s="352"/>
      <c r="Q1738" s="352"/>
      <c r="R1738" s="352"/>
      <c r="S1738" s="352"/>
      <c r="T1738" s="353"/>
      <c r="AT1738" s="348" t="s">
        <v>148</v>
      </c>
      <c r="AU1738" s="348" t="s">
        <v>81</v>
      </c>
      <c r="AV1738" s="347" t="s">
        <v>139</v>
      </c>
      <c r="AW1738" s="347" t="s">
        <v>34</v>
      </c>
      <c r="AX1738" s="347" t="s">
        <v>71</v>
      </c>
      <c r="AY1738" s="348" t="s">
        <v>138</v>
      </c>
    </row>
    <row r="1739" spans="2:51" s="339" customFormat="1" ht="13.5">
      <c r="B1739" s="338"/>
      <c r="D1739" s="318" t="s">
        <v>148</v>
      </c>
      <c r="E1739" s="340" t="s">
        <v>5</v>
      </c>
      <c r="F1739" s="341" t="s">
        <v>1834</v>
      </c>
      <c r="H1739" s="342" t="s">
        <v>5</v>
      </c>
      <c r="L1739" s="338"/>
      <c r="M1739" s="343"/>
      <c r="N1739" s="344"/>
      <c r="O1739" s="344"/>
      <c r="P1739" s="344"/>
      <c r="Q1739" s="344"/>
      <c r="R1739" s="344"/>
      <c r="S1739" s="344"/>
      <c r="T1739" s="345"/>
      <c r="AT1739" s="342" t="s">
        <v>148</v>
      </c>
      <c r="AU1739" s="342" t="s">
        <v>81</v>
      </c>
      <c r="AV1739" s="339" t="s">
        <v>79</v>
      </c>
      <c r="AW1739" s="339" t="s">
        <v>34</v>
      </c>
      <c r="AX1739" s="339" t="s">
        <v>71</v>
      </c>
      <c r="AY1739" s="342" t="s">
        <v>138</v>
      </c>
    </row>
    <row r="1740" spans="2:51" s="317" customFormat="1" ht="13.5">
      <c r="B1740" s="316"/>
      <c r="D1740" s="318" t="s">
        <v>148</v>
      </c>
      <c r="E1740" s="319" t="s">
        <v>5</v>
      </c>
      <c r="F1740" s="320" t="s">
        <v>1883</v>
      </c>
      <c r="H1740" s="321">
        <v>6.952</v>
      </c>
      <c r="L1740" s="316"/>
      <c r="M1740" s="322"/>
      <c r="N1740" s="323"/>
      <c r="O1740" s="323"/>
      <c r="P1740" s="323"/>
      <c r="Q1740" s="323"/>
      <c r="R1740" s="323"/>
      <c r="S1740" s="323"/>
      <c r="T1740" s="324"/>
      <c r="AT1740" s="319" t="s">
        <v>148</v>
      </c>
      <c r="AU1740" s="319" t="s">
        <v>81</v>
      </c>
      <c r="AV1740" s="317" t="s">
        <v>81</v>
      </c>
      <c r="AW1740" s="317" t="s">
        <v>34</v>
      </c>
      <c r="AX1740" s="317" t="s">
        <v>71</v>
      </c>
      <c r="AY1740" s="319" t="s">
        <v>138</v>
      </c>
    </row>
    <row r="1741" spans="2:51" s="317" customFormat="1" ht="13.5">
      <c r="B1741" s="316"/>
      <c r="D1741" s="318" t="s">
        <v>148</v>
      </c>
      <c r="E1741" s="319" t="s">
        <v>5</v>
      </c>
      <c r="F1741" s="320" t="s">
        <v>1884</v>
      </c>
      <c r="H1741" s="321">
        <v>1.928</v>
      </c>
      <c r="L1741" s="316"/>
      <c r="M1741" s="322"/>
      <c r="N1741" s="323"/>
      <c r="O1741" s="323"/>
      <c r="P1741" s="323"/>
      <c r="Q1741" s="323"/>
      <c r="R1741" s="323"/>
      <c r="S1741" s="323"/>
      <c r="T1741" s="324"/>
      <c r="AT1741" s="319" t="s">
        <v>148</v>
      </c>
      <c r="AU1741" s="319" t="s">
        <v>81</v>
      </c>
      <c r="AV1741" s="317" t="s">
        <v>81</v>
      </c>
      <c r="AW1741" s="317" t="s">
        <v>34</v>
      </c>
      <c r="AX1741" s="317" t="s">
        <v>71</v>
      </c>
      <c r="AY1741" s="319" t="s">
        <v>138</v>
      </c>
    </row>
    <row r="1742" spans="2:51" s="317" customFormat="1" ht="13.5">
      <c r="B1742" s="316"/>
      <c r="D1742" s="318" t="s">
        <v>148</v>
      </c>
      <c r="E1742" s="319" t="s">
        <v>5</v>
      </c>
      <c r="F1742" s="320" t="s">
        <v>1885</v>
      </c>
      <c r="H1742" s="321">
        <v>13.2</v>
      </c>
      <c r="L1742" s="316"/>
      <c r="M1742" s="322"/>
      <c r="N1742" s="323"/>
      <c r="O1742" s="323"/>
      <c r="P1742" s="323"/>
      <c r="Q1742" s="323"/>
      <c r="R1742" s="323"/>
      <c r="S1742" s="323"/>
      <c r="T1742" s="324"/>
      <c r="AT1742" s="319" t="s">
        <v>148</v>
      </c>
      <c r="AU1742" s="319" t="s">
        <v>81</v>
      </c>
      <c r="AV1742" s="317" t="s">
        <v>81</v>
      </c>
      <c r="AW1742" s="317" t="s">
        <v>34</v>
      </c>
      <c r="AX1742" s="317" t="s">
        <v>71</v>
      </c>
      <c r="AY1742" s="319" t="s">
        <v>138</v>
      </c>
    </row>
    <row r="1743" spans="2:51" s="317" customFormat="1" ht="13.5">
      <c r="B1743" s="316"/>
      <c r="D1743" s="318" t="s">
        <v>148</v>
      </c>
      <c r="E1743" s="319" t="s">
        <v>5</v>
      </c>
      <c r="F1743" s="320" t="s">
        <v>1886</v>
      </c>
      <c r="H1743" s="321">
        <v>3.66</v>
      </c>
      <c r="L1743" s="316"/>
      <c r="M1743" s="322"/>
      <c r="N1743" s="323"/>
      <c r="O1743" s="323"/>
      <c r="P1743" s="323"/>
      <c r="Q1743" s="323"/>
      <c r="R1743" s="323"/>
      <c r="S1743" s="323"/>
      <c r="T1743" s="324"/>
      <c r="AT1743" s="319" t="s">
        <v>148</v>
      </c>
      <c r="AU1743" s="319" t="s">
        <v>81</v>
      </c>
      <c r="AV1743" s="317" t="s">
        <v>81</v>
      </c>
      <c r="AW1743" s="317" t="s">
        <v>34</v>
      </c>
      <c r="AX1743" s="317" t="s">
        <v>71</v>
      </c>
      <c r="AY1743" s="319" t="s">
        <v>138</v>
      </c>
    </row>
    <row r="1744" spans="2:51" s="317" customFormat="1" ht="13.5">
      <c r="B1744" s="316"/>
      <c r="D1744" s="318" t="s">
        <v>148</v>
      </c>
      <c r="E1744" s="319" t="s">
        <v>5</v>
      </c>
      <c r="F1744" s="320" t="s">
        <v>1887</v>
      </c>
      <c r="H1744" s="321">
        <v>4.208</v>
      </c>
      <c r="L1744" s="316"/>
      <c r="M1744" s="322"/>
      <c r="N1744" s="323"/>
      <c r="O1744" s="323"/>
      <c r="P1744" s="323"/>
      <c r="Q1744" s="323"/>
      <c r="R1744" s="323"/>
      <c r="S1744" s="323"/>
      <c r="T1744" s="324"/>
      <c r="AT1744" s="319" t="s">
        <v>148</v>
      </c>
      <c r="AU1744" s="319" t="s">
        <v>81</v>
      </c>
      <c r="AV1744" s="317" t="s">
        <v>81</v>
      </c>
      <c r="AW1744" s="317" t="s">
        <v>34</v>
      </c>
      <c r="AX1744" s="317" t="s">
        <v>71</v>
      </c>
      <c r="AY1744" s="319" t="s">
        <v>138</v>
      </c>
    </row>
    <row r="1745" spans="2:51" s="317" customFormat="1" ht="13.5">
      <c r="B1745" s="316"/>
      <c r="D1745" s="318" t="s">
        <v>148</v>
      </c>
      <c r="E1745" s="319" t="s">
        <v>5</v>
      </c>
      <c r="F1745" s="320" t="s">
        <v>1888</v>
      </c>
      <c r="H1745" s="321">
        <v>0.57</v>
      </c>
      <c r="L1745" s="316"/>
      <c r="M1745" s="322"/>
      <c r="N1745" s="323"/>
      <c r="O1745" s="323"/>
      <c r="P1745" s="323"/>
      <c r="Q1745" s="323"/>
      <c r="R1745" s="323"/>
      <c r="S1745" s="323"/>
      <c r="T1745" s="324"/>
      <c r="AT1745" s="319" t="s">
        <v>148</v>
      </c>
      <c r="AU1745" s="319" t="s">
        <v>81</v>
      </c>
      <c r="AV1745" s="317" t="s">
        <v>81</v>
      </c>
      <c r="AW1745" s="317" t="s">
        <v>34</v>
      </c>
      <c r="AX1745" s="317" t="s">
        <v>71</v>
      </c>
      <c r="AY1745" s="319" t="s">
        <v>138</v>
      </c>
    </row>
    <row r="1746" spans="2:51" s="317" customFormat="1" ht="13.5">
      <c r="B1746" s="316"/>
      <c r="D1746" s="318" t="s">
        <v>148</v>
      </c>
      <c r="E1746" s="319" t="s">
        <v>5</v>
      </c>
      <c r="F1746" s="320" t="s">
        <v>1887</v>
      </c>
      <c r="H1746" s="321">
        <v>4.208</v>
      </c>
      <c r="L1746" s="316"/>
      <c r="M1746" s="322"/>
      <c r="N1746" s="323"/>
      <c r="O1746" s="323"/>
      <c r="P1746" s="323"/>
      <c r="Q1746" s="323"/>
      <c r="R1746" s="323"/>
      <c r="S1746" s="323"/>
      <c r="T1746" s="324"/>
      <c r="AT1746" s="319" t="s">
        <v>148</v>
      </c>
      <c r="AU1746" s="319" t="s">
        <v>81</v>
      </c>
      <c r="AV1746" s="317" t="s">
        <v>81</v>
      </c>
      <c r="AW1746" s="317" t="s">
        <v>34</v>
      </c>
      <c r="AX1746" s="317" t="s">
        <v>71</v>
      </c>
      <c r="AY1746" s="319" t="s">
        <v>138</v>
      </c>
    </row>
    <row r="1747" spans="2:51" s="317" customFormat="1" ht="13.5">
      <c r="B1747" s="316"/>
      <c r="D1747" s="318" t="s">
        <v>148</v>
      </c>
      <c r="E1747" s="319" t="s">
        <v>5</v>
      </c>
      <c r="F1747" s="320" t="s">
        <v>1888</v>
      </c>
      <c r="H1747" s="321">
        <v>0.57</v>
      </c>
      <c r="L1747" s="316"/>
      <c r="M1747" s="322"/>
      <c r="N1747" s="323"/>
      <c r="O1747" s="323"/>
      <c r="P1747" s="323"/>
      <c r="Q1747" s="323"/>
      <c r="R1747" s="323"/>
      <c r="S1747" s="323"/>
      <c r="T1747" s="324"/>
      <c r="AT1747" s="319" t="s">
        <v>148</v>
      </c>
      <c r="AU1747" s="319" t="s">
        <v>81</v>
      </c>
      <c r="AV1747" s="317" t="s">
        <v>81</v>
      </c>
      <c r="AW1747" s="317" t="s">
        <v>34</v>
      </c>
      <c r="AX1747" s="317" t="s">
        <v>71</v>
      </c>
      <c r="AY1747" s="319" t="s">
        <v>138</v>
      </c>
    </row>
    <row r="1748" spans="2:51" s="317" customFormat="1" ht="13.5">
      <c r="B1748" s="316"/>
      <c r="D1748" s="318" t="s">
        <v>148</v>
      </c>
      <c r="E1748" s="319" t="s">
        <v>5</v>
      </c>
      <c r="F1748" s="320" t="s">
        <v>1889</v>
      </c>
      <c r="H1748" s="321">
        <v>2.37</v>
      </c>
      <c r="L1748" s="316"/>
      <c r="M1748" s="322"/>
      <c r="N1748" s="323"/>
      <c r="O1748" s="323"/>
      <c r="P1748" s="323"/>
      <c r="Q1748" s="323"/>
      <c r="R1748" s="323"/>
      <c r="S1748" s="323"/>
      <c r="T1748" s="324"/>
      <c r="AT1748" s="319" t="s">
        <v>148</v>
      </c>
      <c r="AU1748" s="319" t="s">
        <v>81</v>
      </c>
      <c r="AV1748" s="317" t="s">
        <v>81</v>
      </c>
      <c r="AW1748" s="317" t="s">
        <v>34</v>
      </c>
      <c r="AX1748" s="317" t="s">
        <v>71</v>
      </c>
      <c r="AY1748" s="319" t="s">
        <v>138</v>
      </c>
    </row>
    <row r="1749" spans="2:51" s="317" customFormat="1" ht="13.5">
      <c r="B1749" s="316"/>
      <c r="D1749" s="318" t="s">
        <v>148</v>
      </c>
      <c r="E1749" s="319" t="s">
        <v>5</v>
      </c>
      <c r="F1749" s="320" t="s">
        <v>1890</v>
      </c>
      <c r="H1749" s="321">
        <v>4.5</v>
      </c>
      <c r="L1749" s="316"/>
      <c r="M1749" s="322"/>
      <c r="N1749" s="323"/>
      <c r="O1749" s="323"/>
      <c r="P1749" s="323"/>
      <c r="Q1749" s="323"/>
      <c r="R1749" s="323"/>
      <c r="S1749" s="323"/>
      <c r="T1749" s="324"/>
      <c r="AT1749" s="319" t="s">
        <v>148</v>
      </c>
      <c r="AU1749" s="319" t="s">
        <v>81</v>
      </c>
      <c r="AV1749" s="317" t="s">
        <v>81</v>
      </c>
      <c r="AW1749" s="317" t="s">
        <v>34</v>
      </c>
      <c r="AX1749" s="317" t="s">
        <v>71</v>
      </c>
      <c r="AY1749" s="319" t="s">
        <v>138</v>
      </c>
    </row>
    <row r="1750" spans="2:51" s="317" customFormat="1" ht="13.5">
      <c r="B1750" s="316"/>
      <c r="D1750" s="318" t="s">
        <v>148</v>
      </c>
      <c r="E1750" s="319" t="s">
        <v>5</v>
      </c>
      <c r="F1750" s="320" t="s">
        <v>1891</v>
      </c>
      <c r="H1750" s="321">
        <v>1.275</v>
      </c>
      <c r="L1750" s="316"/>
      <c r="M1750" s="322"/>
      <c r="N1750" s="323"/>
      <c r="O1750" s="323"/>
      <c r="P1750" s="323"/>
      <c r="Q1750" s="323"/>
      <c r="R1750" s="323"/>
      <c r="S1750" s="323"/>
      <c r="T1750" s="324"/>
      <c r="AT1750" s="319" t="s">
        <v>148</v>
      </c>
      <c r="AU1750" s="319" t="s">
        <v>81</v>
      </c>
      <c r="AV1750" s="317" t="s">
        <v>81</v>
      </c>
      <c r="AW1750" s="317" t="s">
        <v>34</v>
      </c>
      <c r="AX1750" s="317" t="s">
        <v>71</v>
      </c>
      <c r="AY1750" s="319" t="s">
        <v>138</v>
      </c>
    </row>
    <row r="1751" spans="2:51" s="317" customFormat="1" ht="13.5">
      <c r="B1751" s="316"/>
      <c r="D1751" s="318" t="s">
        <v>148</v>
      </c>
      <c r="E1751" s="319" t="s">
        <v>5</v>
      </c>
      <c r="F1751" s="320" t="s">
        <v>1891</v>
      </c>
      <c r="H1751" s="321">
        <v>1.275</v>
      </c>
      <c r="L1751" s="316"/>
      <c r="M1751" s="322"/>
      <c r="N1751" s="323"/>
      <c r="O1751" s="323"/>
      <c r="P1751" s="323"/>
      <c r="Q1751" s="323"/>
      <c r="R1751" s="323"/>
      <c r="S1751" s="323"/>
      <c r="T1751" s="324"/>
      <c r="AT1751" s="319" t="s">
        <v>148</v>
      </c>
      <c r="AU1751" s="319" t="s">
        <v>81</v>
      </c>
      <c r="AV1751" s="317" t="s">
        <v>81</v>
      </c>
      <c r="AW1751" s="317" t="s">
        <v>34</v>
      </c>
      <c r="AX1751" s="317" t="s">
        <v>71</v>
      </c>
      <c r="AY1751" s="319" t="s">
        <v>138</v>
      </c>
    </row>
    <row r="1752" spans="2:51" s="317" customFormat="1" ht="13.5">
      <c r="B1752" s="316"/>
      <c r="D1752" s="318" t="s">
        <v>148</v>
      </c>
      <c r="E1752" s="319" t="s">
        <v>5</v>
      </c>
      <c r="F1752" s="320" t="s">
        <v>1892</v>
      </c>
      <c r="H1752" s="321">
        <v>0.825</v>
      </c>
      <c r="L1752" s="316"/>
      <c r="M1752" s="322"/>
      <c r="N1752" s="323"/>
      <c r="O1752" s="323"/>
      <c r="P1752" s="323"/>
      <c r="Q1752" s="323"/>
      <c r="R1752" s="323"/>
      <c r="S1752" s="323"/>
      <c r="T1752" s="324"/>
      <c r="AT1752" s="319" t="s">
        <v>148</v>
      </c>
      <c r="AU1752" s="319" t="s">
        <v>81</v>
      </c>
      <c r="AV1752" s="317" t="s">
        <v>81</v>
      </c>
      <c r="AW1752" s="317" t="s">
        <v>34</v>
      </c>
      <c r="AX1752" s="317" t="s">
        <v>71</v>
      </c>
      <c r="AY1752" s="319" t="s">
        <v>138</v>
      </c>
    </row>
    <row r="1753" spans="2:51" s="317" customFormat="1" ht="13.5">
      <c r="B1753" s="316"/>
      <c r="D1753" s="318" t="s">
        <v>148</v>
      </c>
      <c r="E1753" s="319" t="s">
        <v>5</v>
      </c>
      <c r="F1753" s="320" t="s">
        <v>1893</v>
      </c>
      <c r="H1753" s="321">
        <v>0.413</v>
      </c>
      <c r="L1753" s="316"/>
      <c r="M1753" s="322"/>
      <c r="N1753" s="323"/>
      <c r="O1753" s="323"/>
      <c r="P1753" s="323"/>
      <c r="Q1753" s="323"/>
      <c r="R1753" s="323"/>
      <c r="S1753" s="323"/>
      <c r="T1753" s="324"/>
      <c r="AT1753" s="319" t="s">
        <v>148</v>
      </c>
      <c r="AU1753" s="319" t="s">
        <v>81</v>
      </c>
      <c r="AV1753" s="317" t="s">
        <v>81</v>
      </c>
      <c r="AW1753" s="317" t="s">
        <v>34</v>
      </c>
      <c r="AX1753" s="317" t="s">
        <v>71</v>
      </c>
      <c r="AY1753" s="319" t="s">
        <v>138</v>
      </c>
    </row>
    <row r="1754" spans="2:51" s="347" customFormat="1" ht="13.5">
      <c r="B1754" s="346"/>
      <c r="D1754" s="318" t="s">
        <v>148</v>
      </c>
      <c r="E1754" s="348" t="s">
        <v>5</v>
      </c>
      <c r="F1754" s="349" t="s">
        <v>180</v>
      </c>
      <c r="H1754" s="350">
        <v>45.954</v>
      </c>
      <c r="L1754" s="346"/>
      <c r="M1754" s="351"/>
      <c r="N1754" s="352"/>
      <c r="O1754" s="352"/>
      <c r="P1754" s="352"/>
      <c r="Q1754" s="352"/>
      <c r="R1754" s="352"/>
      <c r="S1754" s="352"/>
      <c r="T1754" s="353"/>
      <c r="AT1754" s="348" t="s">
        <v>148</v>
      </c>
      <c r="AU1754" s="348" t="s">
        <v>81</v>
      </c>
      <c r="AV1754" s="347" t="s">
        <v>139</v>
      </c>
      <c r="AW1754" s="347" t="s">
        <v>34</v>
      </c>
      <c r="AX1754" s="347" t="s">
        <v>71</v>
      </c>
      <c r="AY1754" s="348" t="s">
        <v>138</v>
      </c>
    </row>
    <row r="1755" spans="2:51" s="326" customFormat="1" ht="13.5">
      <c r="B1755" s="325"/>
      <c r="D1755" s="327" t="s">
        <v>148</v>
      </c>
      <c r="E1755" s="328" t="s">
        <v>5</v>
      </c>
      <c r="F1755" s="329" t="s">
        <v>151</v>
      </c>
      <c r="H1755" s="330">
        <v>88.374</v>
      </c>
      <c r="L1755" s="325"/>
      <c r="M1755" s="331"/>
      <c r="N1755" s="332"/>
      <c r="O1755" s="332"/>
      <c r="P1755" s="332"/>
      <c r="Q1755" s="332"/>
      <c r="R1755" s="332"/>
      <c r="S1755" s="332"/>
      <c r="T1755" s="333"/>
      <c r="AT1755" s="334" t="s">
        <v>148</v>
      </c>
      <c r="AU1755" s="334" t="s">
        <v>81</v>
      </c>
      <c r="AV1755" s="326" t="s">
        <v>146</v>
      </c>
      <c r="AW1755" s="326" t="s">
        <v>34</v>
      </c>
      <c r="AX1755" s="326" t="s">
        <v>79</v>
      </c>
      <c r="AY1755" s="334" t="s">
        <v>138</v>
      </c>
    </row>
    <row r="1756" spans="2:65" s="223" customFormat="1" ht="22.5" customHeight="1">
      <c r="B1756" s="224"/>
      <c r="C1756" s="354" t="s">
        <v>1894</v>
      </c>
      <c r="D1756" s="354" t="s">
        <v>373</v>
      </c>
      <c r="E1756" s="355" t="s">
        <v>1509</v>
      </c>
      <c r="F1756" s="356" t="s">
        <v>1510</v>
      </c>
      <c r="G1756" s="357" t="s">
        <v>144</v>
      </c>
      <c r="H1756" s="358">
        <v>91.909</v>
      </c>
      <c r="I1756" s="368">
        <v>0</v>
      </c>
      <c r="J1756" s="359">
        <f>ROUND(I1756*H1756,2)</f>
        <v>0</v>
      </c>
      <c r="K1756" s="356" t="s">
        <v>5</v>
      </c>
      <c r="L1756" s="360"/>
      <c r="M1756" s="361" t="s">
        <v>5</v>
      </c>
      <c r="N1756" s="362" t="s">
        <v>42</v>
      </c>
      <c r="O1756" s="225"/>
      <c r="P1756" s="313">
        <f>O1756*H1756</f>
        <v>0</v>
      </c>
      <c r="Q1756" s="313">
        <v>0.00769</v>
      </c>
      <c r="R1756" s="313">
        <f>Q1756*H1756</f>
        <v>0.70678021</v>
      </c>
      <c r="S1756" s="313">
        <v>0</v>
      </c>
      <c r="T1756" s="314">
        <f>S1756*H1756</f>
        <v>0</v>
      </c>
      <c r="AR1756" s="213" t="s">
        <v>473</v>
      </c>
      <c r="AT1756" s="213" t="s">
        <v>373</v>
      </c>
      <c r="AU1756" s="213" t="s">
        <v>81</v>
      </c>
      <c r="AY1756" s="213" t="s">
        <v>138</v>
      </c>
      <c r="BE1756" s="315">
        <f>IF(N1756="základní",J1756,0)</f>
        <v>0</v>
      </c>
      <c r="BF1756" s="315">
        <f>IF(N1756="snížená",J1756,0)</f>
        <v>0</v>
      </c>
      <c r="BG1756" s="315">
        <f>IF(N1756="zákl. přenesená",J1756,0)</f>
        <v>0</v>
      </c>
      <c r="BH1756" s="315">
        <f>IF(N1756="sníž. přenesená",J1756,0)</f>
        <v>0</v>
      </c>
      <c r="BI1756" s="315">
        <f>IF(N1756="nulová",J1756,0)</f>
        <v>0</v>
      </c>
      <c r="BJ1756" s="213" t="s">
        <v>79</v>
      </c>
      <c r="BK1756" s="315">
        <f>ROUND(I1756*H1756,2)</f>
        <v>0</v>
      </c>
      <c r="BL1756" s="213" t="s">
        <v>372</v>
      </c>
      <c r="BM1756" s="213" t="s">
        <v>1895</v>
      </c>
    </row>
    <row r="1757" spans="2:51" s="317" customFormat="1" ht="13.5">
      <c r="B1757" s="316"/>
      <c r="D1757" s="318" t="s">
        <v>148</v>
      </c>
      <c r="E1757" s="319" t="s">
        <v>5</v>
      </c>
      <c r="F1757" s="320" t="s">
        <v>1896</v>
      </c>
      <c r="H1757" s="321">
        <v>91.909</v>
      </c>
      <c r="L1757" s="316"/>
      <c r="M1757" s="322"/>
      <c r="N1757" s="323"/>
      <c r="O1757" s="323"/>
      <c r="P1757" s="323"/>
      <c r="Q1757" s="323"/>
      <c r="R1757" s="323"/>
      <c r="S1757" s="323"/>
      <c r="T1757" s="324"/>
      <c r="AT1757" s="319" t="s">
        <v>148</v>
      </c>
      <c r="AU1757" s="319" t="s">
        <v>81</v>
      </c>
      <c r="AV1757" s="317" t="s">
        <v>81</v>
      </c>
      <c r="AW1757" s="317" t="s">
        <v>34</v>
      </c>
      <c r="AX1757" s="317" t="s">
        <v>71</v>
      </c>
      <c r="AY1757" s="319" t="s">
        <v>138</v>
      </c>
    </row>
    <row r="1758" spans="2:51" s="326" customFormat="1" ht="13.5">
      <c r="B1758" s="325"/>
      <c r="D1758" s="327" t="s">
        <v>148</v>
      </c>
      <c r="E1758" s="328" t="s">
        <v>5</v>
      </c>
      <c r="F1758" s="329" t="s">
        <v>151</v>
      </c>
      <c r="H1758" s="330">
        <v>91.909</v>
      </c>
      <c r="L1758" s="325"/>
      <c r="M1758" s="331"/>
      <c r="N1758" s="332"/>
      <c r="O1758" s="332"/>
      <c r="P1758" s="332"/>
      <c r="Q1758" s="332"/>
      <c r="R1758" s="332"/>
      <c r="S1758" s="332"/>
      <c r="T1758" s="333"/>
      <c r="AT1758" s="334" t="s">
        <v>148</v>
      </c>
      <c r="AU1758" s="334" t="s">
        <v>81</v>
      </c>
      <c r="AV1758" s="326" t="s">
        <v>146</v>
      </c>
      <c r="AW1758" s="326" t="s">
        <v>34</v>
      </c>
      <c r="AX1758" s="326" t="s">
        <v>79</v>
      </c>
      <c r="AY1758" s="334" t="s">
        <v>138</v>
      </c>
    </row>
    <row r="1759" spans="2:65" s="223" customFormat="1" ht="31.5" customHeight="1">
      <c r="B1759" s="224"/>
      <c r="C1759" s="305" t="s">
        <v>1897</v>
      </c>
      <c r="D1759" s="305" t="s">
        <v>141</v>
      </c>
      <c r="E1759" s="306" t="s">
        <v>1898</v>
      </c>
      <c r="F1759" s="307" t="s">
        <v>1899</v>
      </c>
      <c r="G1759" s="308" t="s">
        <v>144</v>
      </c>
      <c r="H1759" s="309">
        <v>88.374</v>
      </c>
      <c r="I1759" s="367">
        <v>0</v>
      </c>
      <c r="J1759" s="310">
        <f>ROUND(I1759*H1759,2)</f>
        <v>0</v>
      </c>
      <c r="K1759" s="307" t="s">
        <v>145</v>
      </c>
      <c r="L1759" s="224"/>
      <c r="M1759" s="311" t="s">
        <v>5</v>
      </c>
      <c r="N1759" s="312" t="s">
        <v>42</v>
      </c>
      <c r="O1759" s="225"/>
      <c r="P1759" s="313">
        <f>O1759*H1759</f>
        <v>0</v>
      </c>
      <c r="Q1759" s="313">
        <v>5.525E-05</v>
      </c>
      <c r="R1759" s="313">
        <f>Q1759*H1759</f>
        <v>0.0048826634999999995</v>
      </c>
      <c r="S1759" s="313">
        <v>0</v>
      </c>
      <c r="T1759" s="314">
        <f>S1759*H1759</f>
        <v>0</v>
      </c>
      <c r="AR1759" s="213" t="s">
        <v>372</v>
      </c>
      <c r="AT1759" s="213" t="s">
        <v>141</v>
      </c>
      <c r="AU1759" s="213" t="s">
        <v>81</v>
      </c>
      <c r="AY1759" s="213" t="s">
        <v>138</v>
      </c>
      <c r="BE1759" s="315">
        <f>IF(N1759="základní",J1759,0)</f>
        <v>0</v>
      </c>
      <c r="BF1759" s="315">
        <f>IF(N1759="snížená",J1759,0)</f>
        <v>0</v>
      </c>
      <c r="BG1759" s="315">
        <f>IF(N1759="zákl. přenesená",J1759,0)</f>
        <v>0</v>
      </c>
      <c r="BH1759" s="315">
        <f>IF(N1759="sníž. přenesená",J1759,0)</f>
        <v>0</v>
      </c>
      <c r="BI1759" s="315">
        <f>IF(N1759="nulová",J1759,0)</f>
        <v>0</v>
      </c>
      <c r="BJ1759" s="213" t="s">
        <v>79</v>
      </c>
      <c r="BK1759" s="315">
        <f>ROUND(I1759*H1759,2)</f>
        <v>0</v>
      </c>
      <c r="BL1759" s="213" t="s">
        <v>372</v>
      </c>
      <c r="BM1759" s="213" t="s">
        <v>1900</v>
      </c>
    </row>
    <row r="1760" spans="2:65" s="223" customFormat="1" ht="22.5" customHeight="1">
      <c r="B1760" s="224"/>
      <c r="C1760" s="305" t="s">
        <v>1901</v>
      </c>
      <c r="D1760" s="305" t="s">
        <v>141</v>
      </c>
      <c r="E1760" s="306" t="s">
        <v>1902</v>
      </c>
      <c r="F1760" s="307" t="s">
        <v>1903</v>
      </c>
      <c r="G1760" s="308" t="s">
        <v>144</v>
      </c>
      <c r="H1760" s="309">
        <v>107.409</v>
      </c>
      <c r="I1760" s="367">
        <v>0</v>
      </c>
      <c r="J1760" s="310">
        <f>ROUND(I1760*H1760,2)</f>
        <v>0</v>
      </c>
      <c r="K1760" s="307" t="s">
        <v>5</v>
      </c>
      <c r="L1760" s="224"/>
      <c r="M1760" s="311" t="s">
        <v>5</v>
      </c>
      <c r="N1760" s="312" t="s">
        <v>42</v>
      </c>
      <c r="O1760" s="225"/>
      <c r="P1760" s="313">
        <f>O1760*H1760</f>
        <v>0</v>
      </c>
      <c r="Q1760" s="313">
        <v>6E-05</v>
      </c>
      <c r="R1760" s="313">
        <f>Q1760*H1760</f>
        <v>0.00644454</v>
      </c>
      <c r="S1760" s="313">
        <v>0</v>
      </c>
      <c r="T1760" s="314">
        <f>S1760*H1760</f>
        <v>0</v>
      </c>
      <c r="AR1760" s="213" t="s">
        <v>372</v>
      </c>
      <c r="AT1760" s="213" t="s">
        <v>141</v>
      </c>
      <c r="AU1760" s="213" t="s">
        <v>81</v>
      </c>
      <c r="AY1760" s="213" t="s">
        <v>138</v>
      </c>
      <c r="BE1760" s="315">
        <f>IF(N1760="základní",J1760,0)</f>
        <v>0</v>
      </c>
      <c r="BF1760" s="315">
        <f>IF(N1760="snížená",J1760,0)</f>
        <v>0</v>
      </c>
      <c r="BG1760" s="315">
        <f>IF(N1760="zákl. přenesená",J1760,0)</f>
        <v>0</v>
      </c>
      <c r="BH1760" s="315">
        <f>IF(N1760="sníž. přenesená",J1760,0)</f>
        <v>0</v>
      </c>
      <c r="BI1760" s="315">
        <f>IF(N1760="nulová",J1760,0)</f>
        <v>0</v>
      </c>
      <c r="BJ1760" s="213" t="s">
        <v>79</v>
      </c>
      <c r="BK1760" s="315">
        <f>ROUND(I1760*H1760,2)</f>
        <v>0</v>
      </c>
      <c r="BL1760" s="213" t="s">
        <v>372</v>
      </c>
      <c r="BM1760" s="213" t="s">
        <v>1904</v>
      </c>
    </row>
    <row r="1761" spans="2:51" s="339" customFormat="1" ht="13.5">
      <c r="B1761" s="338"/>
      <c r="D1761" s="318" t="s">
        <v>148</v>
      </c>
      <c r="E1761" s="340" t="s">
        <v>5</v>
      </c>
      <c r="F1761" s="341" t="s">
        <v>162</v>
      </c>
      <c r="H1761" s="342" t="s">
        <v>5</v>
      </c>
      <c r="L1761" s="338"/>
      <c r="M1761" s="343"/>
      <c r="N1761" s="344"/>
      <c r="O1761" s="344"/>
      <c r="P1761" s="344"/>
      <c r="Q1761" s="344"/>
      <c r="R1761" s="344"/>
      <c r="S1761" s="344"/>
      <c r="T1761" s="345"/>
      <c r="AT1761" s="342" t="s">
        <v>148</v>
      </c>
      <c r="AU1761" s="342" t="s">
        <v>81</v>
      </c>
      <c r="AV1761" s="339" t="s">
        <v>79</v>
      </c>
      <c r="AW1761" s="339" t="s">
        <v>34</v>
      </c>
      <c r="AX1761" s="339" t="s">
        <v>71</v>
      </c>
      <c r="AY1761" s="342" t="s">
        <v>138</v>
      </c>
    </row>
    <row r="1762" spans="2:51" s="339" customFormat="1" ht="13.5">
      <c r="B1762" s="338"/>
      <c r="D1762" s="318" t="s">
        <v>148</v>
      </c>
      <c r="E1762" s="340" t="s">
        <v>5</v>
      </c>
      <c r="F1762" s="341" t="s">
        <v>1873</v>
      </c>
      <c r="H1762" s="342" t="s">
        <v>5</v>
      </c>
      <c r="L1762" s="338"/>
      <c r="M1762" s="343"/>
      <c r="N1762" s="344"/>
      <c r="O1762" s="344"/>
      <c r="P1762" s="344"/>
      <c r="Q1762" s="344"/>
      <c r="R1762" s="344"/>
      <c r="S1762" s="344"/>
      <c r="T1762" s="345"/>
      <c r="AT1762" s="342" t="s">
        <v>148</v>
      </c>
      <c r="AU1762" s="342" t="s">
        <v>81</v>
      </c>
      <c r="AV1762" s="339" t="s">
        <v>79</v>
      </c>
      <c r="AW1762" s="339" t="s">
        <v>34</v>
      </c>
      <c r="AX1762" s="339" t="s">
        <v>71</v>
      </c>
      <c r="AY1762" s="342" t="s">
        <v>138</v>
      </c>
    </row>
    <row r="1763" spans="2:51" s="317" customFormat="1" ht="13.5">
      <c r="B1763" s="316"/>
      <c r="D1763" s="318" t="s">
        <v>148</v>
      </c>
      <c r="E1763" s="319" t="s">
        <v>5</v>
      </c>
      <c r="F1763" s="320" t="s">
        <v>1905</v>
      </c>
      <c r="H1763" s="321">
        <v>88.374</v>
      </c>
      <c r="L1763" s="316"/>
      <c r="M1763" s="322"/>
      <c r="N1763" s="323"/>
      <c r="O1763" s="323"/>
      <c r="P1763" s="323"/>
      <c r="Q1763" s="323"/>
      <c r="R1763" s="323"/>
      <c r="S1763" s="323"/>
      <c r="T1763" s="324"/>
      <c r="AT1763" s="319" t="s">
        <v>148</v>
      </c>
      <c r="AU1763" s="319" t="s">
        <v>81</v>
      </c>
      <c r="AV1763" s="317" t="s">
        <v>81</v>
      </c>
      <c r="AW1763" s="317" t="s">
        <v>34</v>
      </c>
      <c r="AX1763" s="317" t="s">
        <v>71</v>
      </c>
      <c r="AY1763" s="319" t="s">
        <v>138</v>
      </c>
    </row>
    <row r="1764" spans="2:51" s="339" customFormat="1" ht="13.5">
      <c r="B1764" s="338"/>
      <c r="D1764" s="318" t="s">
        <v>148</v>
      </c>
      <c r="E1764" s="340" t="s">
        <v>5</v>
      </c>
      <c r="F1764" s="341" t="s">
        <v>1906</v>
      </c>
      <c r="H1764" s="342" t="s">
        <v>5</v>
      </c>
      <c r="L1764" s="338"/>
      <c r="M1764" s="343"/>
      <c r="N1764" s="344"/>
      <c r="O1764" s="344"/>
      <c r="P1764" s="344"/>
      <c r="Q1764" s="344"/>
      <c r="R1764" s="344"/>
      <c r="S1764" s="344"/>
      <c r="T1764" s="345"/>
      <c r="AT1764" s="342" t="s">
        <v>148</v>
      </c>
      <c r="AU1764" s="342" t="s">
        <v>81</v>
      </c>
      <c r="AV1764" s="339" t="s">
        <v>79</v>
      </c>
      <c r="AW1764" s="339" t="s">
        <v>34</v>
      </c>
      <c r="AX1764" s="339" t="s">
        <v>71</v>
      </c>
      <c r="AY1764" s="342" t="s">
        <v>138</v>
      </c>
    </row>
    <row r="1765" spans="2:51" s="317" customFormat="1" ht="13.5">
      <c r="B1765" s="316"/>
      <c r="D1765" s="318" t="s">
        <v>148</v>
      </c>
      <c r="E1765" s="319" t="s">
        <v>5</v>
      </c>
      <c r="F1765" s="320" t="s">
        <v>1235</v>
      </c>
      <c r="H1765" s="321">
        <v>19.035</v>
      </c>
      <c r="L1765" s="316"/>
      <c r="M1765" s="322"/>
      <c r="N1765" s="323"/>
      <c r="O1765" s="323"/>
      <c r="P1765" s="323"/>
      <c r="Q1765" s="323"/>
      <c r="R1765" s="323"/>
      <c r="S1765" s="323"/>
      <c r="T1765" s="324"/>
      <c r="AT1765" s="319" t="s">
        <v>148</v>
      </c>
      <c r="AU1765" s="319" t="s">
        <v>81</v>
      </c>
      <c r="AV1765" s="317" t="s">
        <v>81</v>
      </c>
      <c r="AW1765" s="317" t="s">
        <v>34</v>
      </c>
      <c r="AX1765" s="317" t="s">
        <v>71</v>
      </c>
      <c r="AY1765" s="319" t="s">
        <v>138</v>
      </c>
    </row>
    <row r="1766" spans="2:51" s="326" customFormat="1" ht="13.5">
      <c r="B1766" s="325"/>
      <c r="D1766" s="327" t="s">
        <v>148</v>
      </c>
      <c r="E1766" s="328" t="s">
        <v>5</v>
      </c>
      <c r="F1766" s="329" t="s">
        <v>151</v>
      </c>
      <c r="H1766" s="330">
        <v>107.409</v>
      </c>
      <c r="L1766" s="325"/>
      <c r="M1766" s="331"/>
      <c r="N1766" s="332"/>
      <c r="O1766" s="332"/>
      <c r="P1766" s="332"/>
      <c r="Q1766" s="332"/>
      <c r="R1766" s="332"/>
      <c r="S1766" s="332"/>
      <c r="T1766" s="333"/>
      <c r="AT1766" s="334" t="s">
        <v>148</v>
      </c>
      <c r="AU1766" s="334" t="s">
        <v>81</v>
      </c>
      <c r="AV1766" s="326" t="s">
        <v>146</v>
      </c>
      <c r="AW1766" s="326" t="s">
        <v>34</v>
      </c>
      <c r="AX1766" s="326" t="s">
        <v>79</v>
      </c>
      <c r="AY1766" s="334" t="s">
        <v>138</v>
      </c>
    </row>
    <row r="1767" spans="2:65" s="223" customFormat="1" ht="22.5" customHeight="1">
      <c r="B1767" s="224"/>
      <c r="C1767" s="305" t="s">
        <v>1907</v>
      </c>
      <c r="D1767" s="305" t="s">
        <v>141</v>
      </c>
      <c r="E1767" s="306" t="s">
        <v>1908</v>
      </c>
      <c r="F1767" s="307" t="s">
        <v>1909</v>
      </c>
      <c r="G1767" s="308" t="s">
        <v>144</v>
      </c>
      <c r="H1767" s="309">
        <v>107.409</v>
      </c>
      <c r="I1767" s="367">
        <v>0</v>
      </c>
      <c r="J1767" s="310">
        <f>ROUND(I1767*H1767,2)</f>
        <v>0</v>
      </c>
      <c r="K1767" s="307" t="s">
        <v>5</v>
      </c>
      <c r="L1767" s="224"/>
      <c r="M1767" s="311" t="s">
        <v>5</v>
      </c>
      <c r="N1767" s="312" t="s">
        <v>42</v>
      </c>
      <c r="O1767" s="225"/>
      <c r="P1767" s="313">
        <f>O1767*H1767</f>
        <v>0</v>
      </c>
      <c r="Q1767" s="313">
        <v>6E-05</v>
      </c>
      <c r="R1767" s="313">
        <f>Q1767*H1767</f>
        <v>0.00644454</v>
      </c>
      <c r="S1767" s="313">
        <v>0</v>
      </c>
      <c r="T1767" s="314">
        <f>S1767*H1767</f>
        <v>0</v>
      </c>
      <c r="AR1767" s="213" t="s">
        <v>372</v>
      </c>
      <c r="AT1767" s="213" t="s">
        <v>141</v>
      </c>
      <c r="AU1767" s="213" t="s">
        <v>81</v>
      </c>
      <c r="AY1767" s="213" t="s">
        <v>138</v>
      </c>
      <c r="BE1767" s="315">
        <f>IF(N1767="základní",J1767,0)</f>
        <v>0</v>
      </c>
      <c r="BF1767" s="315">
        <f>IF(N1767="snížená",J1767,0)</f>
        <v>0</v>
      </c>
      <c r="BG1767" s="315">
        <f>IF(N1767="zákl. přenesená",J1767,0)</f>
        <v>0</v>
      </c>
      <c r="BH1767" s="315">
        <f>IF(N1767="sníž. přenesená",J1767,0)</f>
        <v>0</v>
      </c>
      <c r="BI1767" s="315">
        <f>IF(N1767="nulová",J1767,0)</f>
        <v>0</v>
      </c>
      <c r="BJ1767" s="213" t="s">
        <v>79</v>
      </c>
      <c r="BK1767" s="315">
        <f>ROUND(I1767*H1767,2)</f>
        <v>0</v>
      </c>
      <c r="BL1767" s="213" t="s">
        <v>372</v>
      </c>
      <c r="BM1767" s="213" t="s">
        <v>1910</v>
      </c>
    </row>
    <row r="1768" spans="2:51" s="339" customFormat="1" ht="13.5">
      <c r="B1768" s="338"/>
      <c r="D1768" s="318" t="s">
        <v>148</v>
      </c>
      <c r="E1768" s="340" t="s">
        <v>5</v>
      </c>
      <c r="F1768" s="341" t="s">
        <v>162</v>
      </c>
      <c r="H1768" s="342" t="s">
        <v>5</v>
      </c>
      <c r="L1768" s="338"/>
      <c r="M1768" s="343"/>
      <c r="N1768" s="344"/>
      <c r="O1768" s="344"/>
      <c r="P1768" s="344"/>
      <c r="Q1768" s="344"/>
      <c r="R1768" s="344"/>
      <c r="S1768" s="344"/>
      <c r="T1768" s="345"/>
      <c r="AT1768" s="342" t="s">
        <v>148</v>
      </c>
      <c r="AU1768" s="342" t="s">
        <v>81</v>
      </c>
      <c r="AV1768" s="339" t="s">
        <v>79</v>
      </c>
      <c r="AW1768" s="339" t="s">
        <v>34</v>
      </c>
      <c r="AX1768" s="339" t="s">
        <v>71</v>
      </c>
      <c r="AY1768" s="342" t="s">
        <v>138</v>
      </c>
    </row>
    <row r="1769" spans="2:51" s="339" customFormat="1" ht="13.5">
      <c r="B1769" s="338"/>
      <c r="D1769" s="318" t="s">
        <v>148</v>
      </c>
      <c r="E1769" s="340" t="s">
        <v>5</v>
      </c>
      <c r="F1769" s="341" t="s">
        <v>1873</v>
      </c>
      <c r="H1769" s="342" t="s">
        <v>5</v>
      </c>
      <c r="L1769" s="338"/>
      <c r="M1769" s="343"/>
      <c r="N1769" s="344"/>
      <c r="O1769" s="344"/>
      <c r="P1769" s="344"/>
      <c r="Q1769" s="344"/>
      <c r="R1769" s="344"/>
      <c r="S1769" s="344"/>
      <c r="T1769" s="345"/>
      <c r="AT1769" s="342" t="s">
        <v>148</v>
      </c>
      <c r="AU1769" s="342" t="s">
        <v>81</v>
      </c>
      <c r="AV1769" s="339" t="s">
        <v>79</v>
      </c>
      <c r="AW1769" s="339" t="s">
        <v>34</v>
      </c>
      <c r="AX1769" s="339" t="s">
        <v>71</v>
      </c>
      <c r="AY1769" s="342" t="s">
        <v>138</v>
      </c>
    </row>
    <row r="1770" spans="2:51" s="317" customFormat="1" ht="13.5">
      <c r="B1770" s="316"/>
      <c r="D1770" s="318" t="s">
        <v>148</v>
      </c>
      <c r="E1770" s="319" t="s">
        <v>5</v>
      </c>
      <c r="F1770" s="320" t="s">
        <v>1905</v>
      </c>
      <c r="H1770" s="321">
        <v>88.374</v>
      </c>
      <c r="L1770" s="316"/>
      <c r="M1770" s="322"/>
      <c r="N1770" s="323"/>
      <c r="O1770" s="323"/>
      <c r="P1770" s="323"/>
      <c r="Q1770" s="323"/>
      <c r="R1770" s="323"/>
      <c r="S1770" s="323"/>
      <c r="T1770" s="324"/>
      <c r="AT1770" s="319" t="s">
        <v>148</v>
      </c>
      <c r="AU1770" s="319" t="s">
        <v>81</v>
      </c>
      <c r="AV1770" s="317" t="s">
        <v>81</v>
      </c>
      <c r="AW1770" s="317" t="s">
        <v>34</v>
      </c>
      <c r="AX1770" s="317" t="s">
        <v>71</v>
      </c>
      <c r="AY1770" s="319" t="s">
        <v>138</v>
      </c>
    </row>
    <row r="1771" spans="2:51" s="339" customFormat="1" ht="13.5">
      <c r="B1771" s="338"/>
      <c r="D1771" s="318" t="s">
        <v>148</v>
      </c>
      <c r="E1771" s="340" t="s">
        <v>5</v>
      </c>
      <c r="F1771" s="341" t="s">
        <v>1906</v>
      </c>
      <c r="H1771" s="342" t="s">
        <v>5</v>
      </c>
      <c r="L1771" s="338"/>
      <c r="M1771" s="343"/>
      <c r="N1771" s="344"/>
      <c r="O1771" s="344"/>
      <c r="P1771" s="344"/>
      <c r="Q1771" s="344"/>
      <c r="R1771" s="344"/>
      <c r="S1771" s="344"/>
      <c r="T1771" s="345"/>
      <c r="AT1771" s="342" t="s">
        <v>148</v>
      </c>
      <c r="AU1771" s="342" t="s">
        <v>81</v>
      </c>
      <c r="AV1771" s="339" t="s">
        <v>79</v>
      </c>
      <c r="AW1771" s="339" t="s">
        <v>34</v>
      </c>
      <c r="AX1771" s="339" t="s">
        <v>71</v>
      </c>
      <c r="AY1771" s="342" t="s">
        <v>138</v>
      </c>
    </row>
    <row r="1772" spans="2:51" s="317" customFormat="1" ht="13.5">
      <c r="B1772" s="316"/>
      <c r="D1772" s="318" t="s">
        <v>148</v>
      </c>
      <c r="E1772" s="319" t="s">
        <v>5</v>
      </c>
      <c r="F1772" s="320" t="s">
        <v>1235</v>
      </c>
      <c r="H1772" s="321">
        <v>19.035</v>
      </c>
      <c r="L1772" s="316"/>
      <c r="M1772" s="322"/>
      <c r="N1772" s="323"/>
      <c r="O1772" s="323"/>
      <c r="P1772" s="323"/>
      <c r="Q1772" s="323"/>
      <c r="R1772" s="323"/>
      <c r="S1772" s="323"/>
      <c r="T1772" s="324"/>
      <c r="AT1772" s="319" t="s">
        <v>148</v>
      </c>
      <c r="AU1772" s="319" t="s">
        <v>81</v>
      </c>
      <c r="AV1772" s="317" t="s">
        <v>81</v>
      </c>
      <c r="AW1772" s="317" t="s">
        <v>34</v>
      </c>
      <c r="AX1772" s="317" t="s">
        <v>71</v>
      </c>
      <c r="AY1772" s="319" t="s">
        <v>138</v>
      </c>
    </row>
    <row r="1773" spans="2:51" s="326" customFormat="1" ht="13.5">
      <c r="B1773" s="325"/>
      <c r="D1773" s="327" t="s">
        <v>148</v>
      </c>
      <c r="E1773" s="328" t="s">
        <v>5</v>
      </c>
      <c r="F1773" s="329" t="s">
        <v>151</v>
      </c>
      <c r="H1773" s="330">
        <v>107.409</v>
      </c>
      <c r="L1773" s="325"/>
      <c r="M1773" s="331"/>
      <c r="N1773" s="332"/>
      <c r="O1773" s="332"/>
      <c r="P1773" s="332"/>
      <c r="Q1773" s="332"/>
      <c r="R1773" s="332"/>
      <c r="S1773" s="332"/>
      <c r="T1773" s="333"/>
      <c r="AT1773" s="334" t="s">
        <v>148</v>
      </c>
      <c r="AU1773" s="334" t="s">
        <v>81</v>
      </c>
      <c r="AV1773" s="326" t="s">
        <v>146</v>
      </c>
      <c r="AW1773" s="326" t="s">
        <v>34</v>
      </c>
      <c r="AX1773" s="326" t="s">
        <v>79</v>
      </c>
      <c r="AY1773" s="334" t="s">
        <v>138</v>
      </c>
    </row>
    <row r="1774" spans="2:65" s="223" customFormat="1" ht="31.5" customHeight="1">
      <c r="B1774" s="224"/>
      <c r="C1774" s="305" t="s">
        <v>1911</v>
      </c>
      <c r="D1774" s="305" t="s">
        <v>141</v>
      </c>
      <c r="E1774" s="306" t="s">
        <v>1912</v>
      </c>
      <c r="F1774" s="307" t="s">
        <v>1913</v>
      </c>
      <c r="G1774" s="308" t="s">
        <v>552</v>
      </c>
      <c r="H1774" s="309">
        <v>0.74</v>
      </c>
      <c r="I1774" s="367">
        <v>0</v>
      </c>
      <c r="J1774" s="310">
        <f>ROUND(I1774*H1774,2)</f>
        <v>0</v>
      </c>
      <c r="K1774" s="307" t="s">
        <v>145</v>
      </c>
      <c r="L1774" s="224"/>
      <c r="M1774" s="311" t="s">
        <v>5</v>
      </c>
      <c r="N1774" s="312" t="s">
        <v>42</v>
      </c>
      <c r="O1774" s="225"/>
      <c r="P1774" s="313">
        <f>O1774*H1774</f>
        <v>0</v>
      </c>
      <c r="Q1774" s="313">
        <v>0</v>
      </c>
      <c r="R1774" s="313">
        <f>Q1774*H1774</f>
        <v>0</v>
      </c>
      <c r="S1774" s="313">
        <v>0</v>
      </c>
      <c r="T1774" s="314">
        <f>S1774*H1774</f>
        <v>0</v>
      </c>
      <c r="AR1774" s="213" t="s">
        <v>372</v>
      </c>
      <c r="AT1774" s="213" t="s">
        <v>141</v>
      </c>
      <c r="AU1774" s="213" t="s">
        <v>81</v>
      </c>
      <c r="AY1774" s="213" t="s">
        <v>138</v>
      </c>
      <c r="BE1774" s="315">
        <f>IF(N1774="základní",J1774,0)</f>
        <v>0</v>
      </c>
      <c r="BF1774" s="315">
        <f>IF(N1774="snížená",J1774,0)</f>
        <v>0</v>
      </c>
      <c r="BG1774" s="315">
        <f>IF(N1774="zákl. přenesená",J1774,0)</f>
        <v>0</v>
      </c>
      <c r="BH1774" s="315">
        <f>IF(N1774="sníž. přenesená",J1774,0)</f>
        <v>0</v>
      </c>
      <c r="BI1774" s="315">
        <f>IF(N1774="nulová",J1774,0)</f>
        <v>0</v>
      </c>
      <c r="BJ1774" s="213" t="s">
        <v>79</v>
      </c>
      <c r="BK1774" s="315">
        <f>ROUND(I1774*H1774,2)</f>
        <v>0</v>
      </c>
      <c r="BL1774" s="213" t="s">
        <v>372</v>
      </c>
      <c r="BM1774" s="213" t="s">
        <v>1914</v>
      </c>
    </row>
    <row r="1775" spans="2:63" s="292" customFormat="1" ht="29.85" customHeight="1">
      <c r="B1775" s="291"/>
      <c r="D1775" s="302" t="s">
        <v>70</v>
      </c>
      <c r="E1775" s="303" t="s">
        <v>1915</v>
      </c>
      <c r="F1775" s="303" t="s">
        <v>1916</v>
      </c>
      <c r="J1775" s="304">
        <f>BK1775</f>
        <v>0</v>
      </c>
      <c r="L1775" s="291"/>
      <c r="M1775" s="296"/>
      <c r="N1775" s="297"/>
      <c r="O1775" s="297"/>
      <c r="P1775" s="298">
        <f>SUM(P1776:P1954)</f>
        <v>0</v>
      </c>
      <c r="Q1775" s="297"/>
      <c r="R1775" s="298">
        <f>SUM(R1776:R1954)</f>
        <v>0.50818704675</v>
      </c>
      <c r="S1775" s="297"/>
      <c r="T1775" s="299">
        <f>SUM(T1776:T1954)</f>
        <v>0.30132000000000003</v>
      </c>
      <c r="AR1775" s="293" t="s">
        <v>81</v>
      </c>
      <c r="AT1775" s="300" t="s">
        <v>70</v>
      </c>
      <c r="AU1775" s="300" t="s">
        <v>79</v>
      </c>
      <c r="AY1775" s="293" t="s">
        <v>138</v>
      </c>
      <c r="BK1775" s="301">
        <f>SUM(BK1776:BK1954)</f>
        <v>0</v>
      </c>
    </row>
    <row r="1776" spans="2:65" s="223" customFormat="1" ht="22.5" customHeight="1">
      <c r="B1776" s="224"/>
      <c r="C1776" s="305" t="s">
        <v>1917</v>
      </c>
      <c r="D1776" s="305" t="s">
        <v>141</v>
      </c>
      <c r="E1776" s="306" t="s">
        <v>1918</v>
      </c>
      <c r="F1776" s="307" t="s">
        <v>1919</v>
      </c>
      <c r="G1776" s="308" t="s">
        <v>144</v>
      </c>
      <c r="H1776" s="309">
        <v>56.416</v>
      </c>
      <c r="I1776" s="367">
        <v>0</v>
      </c>
      <c r="J1776" s="310">
        <f>ROUND(I1776*H1776,2)</f>
        <v>0</v>
      </c>
      <c r="K1776" s="307" t="s">
        <v>145</v>
      </c>
      <c r="L1776" s="224"/>
      <c r="M1776" s="311" t="s">
        <v>5</v>
      </c>
      <c r="N1776" s="312" t="s">
        <v>42</v>
      </c>
      <c r="O1776" s="225"/>
      <c r="P1776" s="313">
        <f>O1776*H1776</f>
        <v>0</v>
      </c>
      <c r="Q1776" s="313">
        <v>0</v>
      </c>
      <c r="R1776" s="313">
        <f>Q1776*H1776</f>
        <v>0</v>
      </c>
      <c r="S1776" s="313">
        <v>0</v>
      </c>
      <c r="T1776" s="314">
        <f>S1776*H1776</f>
        <v>0</v>
      </c>
      <c r="AR1776" s="213" t="s">
        <v>372</v>
      </c>
      <c r="AT1776" s="213" t="s">
        <v>141</v>
      </c>
      <c r="AU1776" s="213" t="s">
        <v>81</v>
      </c>
      <c r="AY1776" s="213" t="s">
        <v>138</v>
      </c>
      <c r="BE1776" s="315">
        <f>IF(N1776="základní",J1776,0)</f>
        <v>0</v>
      </c>
      <c r="BF1776" s="315">
        <f>IF(N1776="snížená",J1776,0)</f>
        <v>0</v>
      </c>
      <c r="BG1776" s="315">
        <f>IF(N1776="zákl. přenesená",J1776,0)</f>
        <v>0</v>
      </c>
      <c r="BH1776" s="315">
        <f>IF(N1776="sníž. přenesená",J1776,0)</f>
        <v>0</v>
      </c>
      <c r="BI1776" s="315">
        <f>IF(N1776="nulová",J1776,0)</f>
        <v>0</v>
      </c>
      <c r="BJ1776" s="213" t="s">
        <v>79</v>
      </c>
      <c r="BK1776" s="315">
        <f>ROUND(I1776*H1776,2)</f>
        <v>0</v>
      </c>
      <c r="BL1776" s="213" t="s">
        <v>372</v>
      </c>
      <c r="BM1776" s="213" t="s">
        <v>1920</v>
      </c>
    </row>
    <row r="1777" spans="2:65" s="223" customFormat="1" ht="31.5" customHeight="1">
      <c r="B1777" s="224"/>
      <c r="C1777" s="305" t="s">
        <v>1921</v>
      </c>
      <c r="D1777" s="305" t="s">
        <v>141</v>
      </c>
      <c r="E1777" s="306" t="s">
        <v>1922</v>
      </c>
      <c r="F1777" s="307" t="s">
        <v>1923</v>
      </c>
      <c r="G1777" s="308" t="s">
        <v>144</v>
      </c>
      <c r="H1777" s="309">
        <v>56.416</v>
      </c>
      <c r="I1777" s="367">
        <v>0</v>
      </c>
      <c r="J1777" s="310">
        <f>ROUND(I1777*H1777,2)</f>
        <v>0</v>
      </c>
      <c r="K1777" s="307" t="s">
        <v>145</v>
      </c>
      <c r="L1777" s="224"/>
      <c r="M1777" s="311" t="s">
        <v>5</v>
      </c>
      <c r="N1777" s="312" t="s">
        <v>42</v>
      </c>
      <c r="O1777" s="225"/>
      <c r="P1777" s="313">
        <f>O1777*H1777</f>
        <v>0</v>
      </c>
      <c r="Q1777" s="313">
        <v>3.3E-05</v>
      </c>
      <c r="R1777" s="313">
        <f>Q1777*H1777</f>
        <v>0.001861728</v>
      </c>
      <c r="S1777" s="313">
        <v>0</v>
      </c>
      <c r="T1777" s="314">
        <f>S1777*H1777</f>
        <v>0</v>
      </c>
      <c r="AR1777" s="213" t="s">
        <v>372</v>
      </c>
      <c r="AT1777" s="213" t="s">
        <v>141</v>
      </c>
      <c r="AU1777" s="213" t="s">
        <v>81</v>
      </c>
      <c r="AY1777" s="213" t="s">
        <v>138</v>
      </c>
      <c r="BE1777" s="315">
        <f>IF(N1777="základní",J1777,0)</f>
        <v>0</v>
      </c>
      <c r="BF1777" s="315">
        <f>IF(N1777="snížená",J1777,0)</f>
        <v>0</v>
      </c>
      <c r="BG1777" s="315">
        <f>IF(N1777="zákl. přenesená",J1777,0)</f>
        <v>0</v>
      </c>
      <c r="BH1777" s="315">
        <f>IF(N1777="sníž. přenesená",J1777,0)</f>
        <v>0</v>
      </c>
      <c r="BI1777" s="315">
        <f>IF(N1777="nulová",J1777,0)</f>
        <v>0</v>
      </c>
      <c r="BJ1777" s="213" t="s">
        <v>79</v>
      </c>
      <c r="BK1777" s="315">
        <f>ROUND(I1777*H1777,2)</f>
        <v>0</v>
      </c>
      <c r="BL1777" s="213" t="s">
        <v>372</v>
      </c>
      <c r="BM1777" s="213" t="s">
        <v>1924</v>
      </c>
    </row>
    <row r="1778" spans="2:65" s="223" customFormat="1" ht="31.5" customHeight="1">
      <c r="B1778" s="224"/>
      <c r="C1778" s="305" t="s">
        <v>1925</v>
      </c>
      <c r="D1778" s="305" t="s">
        <v>141</v>
      </c>
      <c r="E1778" s="306" t="s">
        <v>1926</v>
      </c>
      <c r="F1778" s="307" t="s">
        <v>1927</v>
      </c>
      <c r="G1778" s="308" t="s">
        <v>144</v>
      </c>
      <c r="H1778" s="309">
        <v>56.416</v>
      </c>
      <c r="I1778" s="367">
        <v>0</v>
      </c>
      <c r="J1778" s="310">
        <f>ROUND(I1778*H1778,2)</f>
        <v>0</v>
      </c>
      <c r="K1778" s="307" t="s">
        <v>145</v>
      </c>
      <c r="L1778" s="224"/>
      <c r="M1778" s="311" t="s">
        <v>5</v>
      </c>
      <c r="N1778" s="312" t="s">
        <v>42</v>
      </c>
      <c r="O1778" s="225"/>
      <c r="P1778" s="313">
        <f>O1778*H1778</f>
        <v>0</v>
      </c>
      <c r="Q1778" s="313">
        <v>0.0045</v>
      </c>
      <c r="R1778" s="313">
        <f>Q1778*H1778</f>
        <v>0.253872</v>
      </c>
      <c r="S1778" s="313">
        <v>0</v>
      </c>
      <c r="T1778" s="314">
        <f>S1778*H1778</f>
        <v>0</v>
      </c>
      <c r="AR1778" s="213" t="s">
        <v>372</v>
      </c>
      <c r="AT1778" s="213" t="s">
        <v>141</v>
      </c>
      <c r="AU1778" s="213" t="s">
        <v>81</v>
      </c>
      <c r="AY1778" s="213" t="s">
        <v>138</v>
      </c>
      <c r="BE1778" s="315">
        <f>IF(N1778="základní",J1778,0)</f>
        <v>0</v>
      </c>
      <c r="BF1778" s="315">
        <f>IF(N1778="snížená",J1778,0)</f>
        <v>0</v>
      </c>
      <c r="BG1778" s="315">
        <f>IF(N1778="zákl. přenesená",J1778,0)</f>
        <v>0</v>
      </c>
      <c r="BH1778" s="315">
        <f>IF(N1778="sníž. přenesená",J1778,0)</f>
        <v>0</v>
      </c>
      <c r="BI1778" s="315">
        <f>IF(N1778="nulová",J1778,0)</f>
        <v>0</v>
      </c>
      <c r="BJ1778" s="213" t="s">
        <v>79</v>
      </c>
      <c r="BK1778" s="315">
        <f>ROUND(I1778*H1778,2)</f>
        <v>0</v>
      </c>
      <c r="BL1778" s="213" t="s">
        <v>372</v>
      </c>
      <c r="BM1778" s="213" t="s">
        <v>1928</v>
      </c>
    </row>
    <row r="1779" spans="2:65" s="223" customFormat="1" ht="22.5" customHeight="1">
      <c r="B1779" s="224"/>
      <c r="C1779" s="305" t="s">
        <v>1929</v>
      </c>
      <c r="D1779" s="305" t="s">
        <v>141</v>
      </c>
      <c r="E1779" s="306" t="s">
        <v>1930</v>
      </c>
      <c r="F1779" s="307" t="s">
        <v>1931</v>
      </c>
      <c r="G1779" s="308" t="s">
        <v>144</v>
      </c>
      <c r="H1779" s="309">
        <v>120.528</v>
      </c>
      <c r="I1779" s="367">
        <v>0</v>
      </c>
      <c r="J1779" s="310">
        <f>ROUND(I1779*H1779,2)</f>
        <v>0</v>
      </c>
      <c r="K1779" s="307" t="s">
        <v>145</v>
      </c>
      <c r="L1779" s="224"/>
      <c r="M1779" s="311" t="s">
        <v>5</v>
      </c>
      <c r="N1779" s="312" t="s">
        <v>42</v>
      </c>
      <c r="O1779" s="225"/>
      <c r="P1779" s="313">
        <f>O1779*H1779</f>
        <v>0</v>
      </c>
      <c r="Q1779" s="313">
        <v>0</v>
      </c>
      <c r="R1779" s="313">
        <f>Q1779*H1779</f>
        <v>0</v>
      </c>
      <c r="S1779" s="313">
        <v>0.0025</v>
      </c>
      <c r="T1779" s="314">
        <f>S1779*H1779</f>
        <v>0.30132000000000003</v>
      </c>
      <c r="AR1779" s="213" t="s">
        <v>372</v>
      </c>
      <c r="AT1779" s="213" t="s">
        <v>141</v>
      </c>
      <c r="AU1779" s="213" t="s">
        <v>81</v>
      </c>
      <c r="AY1779" s="213" t="s">
        <v>138</v>
      </c>
      <c r="BE1779" s="315">
        <f>IF(N1779="základní",J1779,0)</f>
        <v>0</v>
      </c>
      <c r="BF1779" s="315">
        <f>IF(N1779="snížená",J1779,0)</f>
        <v>0</v>
      </c>
      <c r="BG1779" s="315">
        <f>IF(N1779="zákl. přenesená",J1779,0)</f>
        <v>0</v>
      </c>
      <c r="BH1779" s="315">
        <f>IF(N1779="sníž. přenesená",J1779,0)</f>
        <v>0</v>
      </c>
      <c r="BI1779" s="315">
        <f>IF(N1779="nulová",J1779,0)</f>
        <v>0</v>
      </c>
      <c r="BJ1779" s="213" t="s">
        <v>79</v>
      </c>
      <c r="BK1779" s="315">
        <f>ROUND(I1779*H1779,2)</f>
        <v>0</v>
      </c>
      <c r="BL1779" s="213" t="s">
        <v>372</v>
      </c>
      <c r="BM1779" s="213" t="s">
        <v>1932</v>
      </c>
    </row>
    <row r="1780" spans="2:51" s="339" customFormat="1" ht="13.5">
      <c r="B1780" s="338"/>
      <c r="D1780" s="318" t="s">
        <v>148</v>
      </c>
      <c r="E1780" s="340" t="s">
        <v>5</v>
      </c>
      <c r="F1780" s="341" t="s">
        <v>177</v>
      </c>
      <c r="H1780" s="342" t="s">
        <v>5</v>
      </c>
      <c r="L1780" s="338"/>
      <c r="M1780" s="343"/>
      <c r="N1780" s="344"/>
      <c r="O1780" s="344"/>
      <c r="P1780" s="344"/>
      <c r="Q1780" s="344"/>
      <c r="R1780" s="344"/>
      <c r="S1780" s="344"/>
      <c r="T1780" s="345"/>
      <c r="AT1780" s="342" t="s">
        <v>148</v>
      </c>
      <c r="AU1780" s="342" t="s">
        <v>81</v>
      </c>
      <c r="AV1780" s="339" t="s">
        <v>79</v>
      </c>
      <c r="AW1780" s="339" t="s">
        <v>34</v>
      </c>
      <c r="AX1780" s="339" t="s">
        <v>71</v>
      </c>
      <c r="AY1780" s="342" t="s">
        <v>138</v>
      </c>
    </row>
    <row r="1781" spans="2:51" s="317" customFormat="1" ht="13.5">
      <c r="B1781" s="316"/>
      <c r="D1781" s="318" t="s">
        <v>148</v>
      </c>
      <c r="E1781" s="319" t="s">
        <v>5</v>
      </c>
      <c r="F1781" s="320" t="s">
        <v>1313</v>
      </c>
      <c r="H1781" s="321">
        <v>1.585</v>
      </c>
      <c r="L1781" s="316"/>
      <c r="M1781" s="322"/>
      <c r="N1781" s="323"/>
      <c r="O1781" s="323"/>
      <c r="P1781" s="323"/>
      <c r="Q1781" s="323"/>
      <c r="R1781" s="323"/>
      <c r="S1781" s="323"/>
      <c r="T1781" s="324"/>
      <c r="AT1781" s="319" t="s">
        <v>148</v>
      </c>
      <c r="AU1781" s="319" t="s">
        <v>81</v>
      </c>
      <c r="AV1781" s="317" t="s">
        <v>81</v>
      </c>
      <c r="AW1781" s="317" t="s">
        <v>34</v>
      </c>
      <c r="AX1781" s="317" t="s">
        <v>71</v>
      </c>
      <c r="AY1781" s="319" t="s">
        <v>138</v>
      </c>
    </row>
    <row r="1782" spans="2:51" s="347" customFormat="1" ht="13.5">
      <c r="B1782" s="346"/>
      <c r="D1782" s="318" t="s">
        <v>148</v>
      </c>
      <c r="E1782" s="348" t="s">
        <v>5</v>
      </c>
      <c r="F1782" s="349" t="s">
        <v>180</v>
      </c>
      <c r="H1782" s="350">
        <v>1.585</v>
      </c>
      <c r="L1782" s="346"/>
      <c r="M1782" s="351"/>
      <c r="N1782" s="352"/>
      <c r="O1782" s="352"/>
      <c r="P1782" s="352"/>
      <c r="Q1782" s="352"/>
      <c r="R1782" s="352"/>
      <c r="S1782" s="352"/>
      <c r="T1782" s="353"/>
      <c r="AT1782" s="348" t="s">
        <v>148</v>
      </c>
      <c r="AU1782" s="348" t="s">
        <v>81</v>
      </c>
      <c r="AV1782" s="347" t="s">
        <v>139</v>
      </c>
      <c r="AW1782" s="347" t="s">
        <v>34</v>
      </c>
      <c r="AX1782" s="347" t="s">
        <v>71</v>
      </c>
      <c r="AY1782" s="348" t="s">
        <v>138</v>
      </c>
    </row>
    <row r="1783" spans="2:51" s="339" customFormat="1" ht="13.5">
      <c r="B1783" s="338"/>
      <c r="D1783" s="318" t="s">
        <v>148</v>
      </c>
      <c r="E1783" s="340" t="s">
        <v>5</v>
      </c>
      <c r="F1783" s="341" t="s">
        <v>181</v>
      </c>
      <c r="H1783" s="342" t="s">
        <v>5</v>
      </c>
      <c r="L1783" s="338"/>
      <c r="M1783" s="343"/>
      <c r="N1783" s="344"/>
      <c r="O1783" s="344"/>
      <c r="P1783" s="344"/>
      <c r="Q1783" s="344"/>
      <c r="R1783" s="344"/>
      <c r="S1783" s="344"/>
      <c r="T1783" s="345"/>
      <c r="AT1783" s="342" t="s">
        <v>148</v>
      </c>
      <c r="AU1783" s="342" t="s">
        <v>81</v>
      </c>
      <c r="AV1783" s="339" t="s">
        <v>79</v>
      </c>
      <c r="AW1783" s="339" t="s">
        <v>34</v>
      </c>
      <c r="AX1783" s="339" t="s">
        <v>71</v>
      </c>
      <c r="AY1783" s="342" t="s">
        <v>138</v>
      </c>
    </row>
    <row r="1784" spans="2:51" s="317" customFormat="1" ht="13.5">
      <c r="B1784" s="316"/>
      <c r="D1784" s="318" t="s">
        <v>148</v>
      </c>
      <c r="E1784" s="319" t="s">
        <v>5</v>
      </c>
      <c r="F1784" s="320" t="s">
        <v>182</v>
      </c>
      <c r="H1784" s="321">
        <v>36.4</v>
      </c>
      <c r="L1784" s="316"/>
      <c r="M1784" s="322"/>
      <c r="N1784" s="323"/>
      <c r="O1784" s="323"/>
      <c r="P1784" s="323"/>
      <c r="Q1784" s="323"/>
      <c r="R1784" s="323"/>
      <c r="S1784" s="323"/>
      <c r="T1784" s="324"/>
      <c r="AT1784" s="319" t="s">
        <v>148</v>
      </c>
      <c r="AU1784" s="319" t="s">
        <v>81</v>
      </c>
      <c r="AV1784" s="317" t="s">
        <v>81</v>
      </c>
      <c r="AW1784" s="317" t="s">
        <v>34</v>
      </c>
      <c r="AX1784" s="317" t="s">
        <v>71</v>
      </c>
      <c r="AY1784" s="319" t="s">
        <v>138</v>
      </c>
    </row>
    <row r="1785" spans="2:51" s="317" customFormat="1" ht="13.5">
      <c r="B1785" s="316"/>
      <c r="D1785" s="318" t="s">
        <v>148</v>
      </c>
      <c r="E1785" s="319" t="s">
        <v>5</v>
      </c>
      <c r="F1785" s="320" t="s">
        <v>1314</v>
      </c>
      <c r="H1785" s="321">
        <v>0.345</v>
      </c>
      <c r="L1785" s="316"/>
      <c r="M1785" s="322"/>
      <c r="N1785" s="323"/>
      <c r="O1785" s="323"/>
      <c r="P1785" s="323"/>
      <c r="Q1785" s="323"/>
      <c r="R1785" s="323"/>
      <c r="S1785" s="323"/>
      <c r="T1785" s="324"/>
      <c r="AT1785" s="319" t="s">
        <v>148</v>
      </c>
      <c r="AU1785" s="319" t="s">
        <v>81</v>
      </c>
      <c r="AV1785" s="317" t="s">
        <v>81</v>
      </c>
      <c r="AW1785" s="317" t="s">
        <v>34</v>
      </c>
      <c r="AX1785" s="317" t="s">
        <v>71</v>
      </c>
      <c r="AY1785" s="319" t="s">
        <v>138</v>
      </c>
    </row>
    <row r="1786" spans="2:51" s="317" customFormat="1" ht="13.5">
      <c r="B1786" s="316"/>
      <c r="D1786" s="318" t="s">
        <v>148</v>
      </c>
      <c r="E1786" s="319" t="s">
        <v>5</v>
      </c>
      <c r="F1786" s="320" t="s">
        <v>1315</v>
      </c>
      <c r="H1786" s="321">
        <v>0.334</v>
      </c>
      <c r="L1786" s="316"/>
      <c r="M1786" s="322"/>
      <c r="N1786" s="323"/>
      <c r="O1786" s="323"/>
      <c r="P1786" s="323"/>
      <c r="Q1786" s="323"/>
      <c r="R1786" s="323"/>
      <c r="S1786" s="323"/>
      <c r="T1786" s="324"/>
      <c r="AT1786" s="319" t="s">
        <v>148</v>
      </c>
      <c r="AU1786" s="319" t="s">
        <v>81</v>
      </c>
      <c r="AV1786" s="317" t="s">
        <v>81</v>
      </c>
      <c r="AW1786" s="317" t="s">
        <v>34</v>
      </c>
      <c r="AX1786" s="317" t="s">
        <v>71</v>
      </c>
      <c r="AY1786" s="319" t="s">
        <v>138</v>
      </c>
    </row>
    <row r="1787" spans="2:51" s="317" customFormat="1" ht="13.5">
      <c r="B1787" s="316"/>
      <c r="D1787" s="318" t="s">
        <v>148</v>
      </c>
      <c r="E1787" s="319" t="s">
        <v>5</v>
      </c>
      <c r="F1787" s="320" t="s">
        <v>383</v>
      </c>
      <c r="H1787" s="321">
        <v>0.839</v>
      </c>
      <c r="L1787" s="316"/>
      <c r="M1787" s="322"/>
      <c r="N1787" s="323"/>
      <c r="O1787" s="323"/>
      <c r="P1787" s="323"/>
      <c r="Q1787" s="323"/>
      <c r="R1787" s="323"/>
      <c r="S1787" s="323"/>
      <c r="T1787" s="324"/>
      <c r="AT1787" s="319" t="s">
        <v>148</v>
      </c>
      <c r="AU1787" s="319" t="s">
        <v>81</v>
      </c>
      <c r="AV1787" s="317" t="s">
        <v>81</v>
      </c>
      <c r="AW1787" s="317" t="s">
        <v>34</v>
      </c>
      <c r="AX1787" s="317" t="s">
        <v>71</v>
      </c>
      <c r="AY1787" s="319" t="s">
        <v>138</v>
      </c>
    </row>
    <row r="1788" spans="2:51" s="347" customFormat="1" ht="13.5">
      <c r="B1788" s="346"/>
      <c r="D1788" s="318" t="s">
        <v>148</v>
      </c>
      <c r="E1788" s="348" t="s">
        <v>5</v>
      </c>
      <c r="F1788" s="349" t="s">
        <v>180</v>
      </c>
      <c r="H1788" s="350">
        <v>37.918</v>
      </c>
      <c r="L1788" s="346"/>
      <c r="M1788" s="351"/>
      <c r="N1788" s="352"/>
      <c r="O1788" s="352"/>
      <c r="P1788" s="352"/>
      <c r="Q1788" s="352"/>
      <c r="R1788" s="352"/>
      <c r="S1788" s="352"/>
      <c r="T1788" s="353"/>
      <c r="AT1788" s="348" t="s">
        <v>148</v>
      </c>
      <c r="AU1788" s="348" t="s">
        <v>81</v>
      </c>
      <c r="AV1788" s="347" t="s">
        <v>139</v>
      </c>
      <c r="AW1788" s="347" t="s">
        <v>34</v>
      </c>
      <c r="AX1788" s="347" t="s">
        <v>71</v>
      </c>
      <c r="AY1788" s="348" t="s">
        <v>138</v>
      </c>
    </row>
    <row r="1789" spans="2:51" s="339" customFormat="1" ht="13.5">
      <c r="B1789" s="338"/>
      <c r="D1789" s="318" t="s">
        <v>148</v>
      </c>
      <c r="E1789" s="340" t="s">
        <v>5</v>
      </c>
      <c r="F1789" s="341" t="s">
        <v>183</v>
      </c>
      <c r="H1789" s="342" t="s">
        <v>5</v>
      </c>
      <c r="L1789" s="338"/>
      <c r="M1789" s="343"/>
      <c r="N1789" s="344"/>
      <c r="O1789" s="344"/>
      <c r="P1789" s="344"/>
      <c r="Q1789" s="344"/>
      <c r="R1789" s="344"/>
      <c r="S1789" s="344"/>
      <c r="T1789" s="345"/>
      <c r="AT1789" s="342" t="s">
        <v>148</v>
      </c>
      <c r="AU1789" s="342" t="s">
        <v>81</v>
      </c>
      <c r="AV1789" s="339" t="s">
        <v>79</v>
      </c>
      <c r="AW1789" s="339" t="s">
        <v>34</v>
      </c>
      <c r="AX1789" s="339" t="s">
        <v>71</v>
      </c>
      <c r="AY1789" s="342" t="s">
        <v>138</v>
      </c>
    </row>
    <row r="1790" spans="2:51" s="317" customFormat="1" ht="13.5">
      <c r="B1790" s="316"/>
      <c r="D1790" s="318" t="s">
        <v>148</v>
      </c>
      <c r="E1790" s="319" t="s">
        <v>5</v>
      </c>
      <c r="F1790" s="320" t="s">
        <v>1316</v>
      </c>
      <c r="H1790" s="321">
        <v>2.222</v>
      </c>
      <c r="L1790" s="316"/>
      <c r="M1790" s="322"/>
      <c r="N1790" s="323"/>
      <c r="O1790" s="323"/>
      <c r="P1790" s="323"/>
      <c r="Q1790" s="323"/>
      <c r="R1790" s="323"/>
      <c r="S1790" s="323"/>
      <c r="T1790" s="324"/>
      <c r="AT1790" s="319" t="s">
        <v>148</v>
      </c>
      <c r="AU1790" s="319" t="s">
        <v>81</v>
      </c>
      <c r="AV1790" s="317" t="s">
        <v>81</v>
      </c>
      <c r="AW1790" s="317" t="s">
        <v>34</v>
      </c>
      <c r="AX1790" s="317" t="s">
        <v>71</v>
      </c>
      <c r="AY1790" s="319" t="s">
        <v>138</v>
      </c>
    </row>
    <row r="1791" spans="2:51" s="317" customFormat="1" ht="13.5">
      <c r="B1791" s="316"/>
      <c r="D1791" s="318" t="s">
        <v>148</v>
      </c>
      <c r="E1791" s="319" t="s">
        <v>5</v>
      </c>
      <c r="F1791" s="320" t="s">
        <v>384</v>
      </c>
      <c r="H1791" s="321">
        <v>0.858</v>
      </c>
      <c r="L1791" s="316"/>
      <c r="M1791" s="322"/>
      <c r="N1791" s="323"/>
      <c r="O1791" s="323"/>
      <c r="P1791" s="323"/>
      <c r="Q1791" s="323"/>
      <c r="R1791" s="323"/>
      <c r="S1791" s="323"/>
      <c r="T1791" s="324"/>
      <c r="AT1791" s="319" t="s">
        <v>148</v>
      </c>
      <c r="AU1791" s="319" t="s">
        <v>81</v>
      </c>
      <c r="AV1791" s="317" t="s">
        <v>81</v>
      </c>
      <c r="AW1791" s="317" t="s">
        <v>34</v>
      </c>
      <c r="AX1791" s="317" t="s">
        <v>71</v>
      </c>
      <c r="AY1791" s="319" t="s">
        <v>138</v>
      </c>
    </row>
    <row r="1792" spans="2:51" s="347" customFormat="1" ht="13.5">
      <c r="B1792" s="346"/>
      <c r="D1792" s="318" t="s">
        <v>148</v>
      </c>
      <c r="E1792" s="348" t="s">
        <v>5</v>
      </c>
      <c r="F1792" s="349" t="s">
        <v>180</v>
      </c>
      <c r="H1792" s="350">
        <v>3.08</v>
      </c>
      <c r="L1792" s="346"/>
      <c r="M1792" s="351"/>
      <c r="N1792" s="352"/>
      <c r="O1792" s="352"/>
      <c r="P1792" s="352"/>
      <c r="Q1792" s="352"/>
      <c r="R1792" s="352"/>
      <c r="S1792" s="352"/>
      <c r="T1792" s="353"/>
      <c r="AT1792" s="348" t="s">
        <v>148</v>
      </c>
      <c r="AU1792" s="348" t="s">
        <v>81</v>
      </c>
      <c r="AV1792" s="347" t="s">
        <v>139</v>
      </c>
      <c r="AW1792" s="347" t="s">
        <v>34</v>
      </c>
      <c r="AX1792" s="347" t="s">
        <v>71</v>
      </c>
      <c r="AY1792" s="348" t="s">
        <v>138</v>
      </c>
    </row>
    <row r="1793" spans="2:51" s="339" customFormat="1" ht="13.5">
      <c r="B1793" s="338"/>
      <c r="D1793" s="318" t="s">
        <v>148</v>
      </c>
      <c r="E1793" s="340" t="s">
        <v>5</v>
      </c>
      <c r="F1793" s="341" t="s">
        <v>186</v>
      </c>
      <c r="H1793" s="342" t="s">
        <v>5</v>
      </c>
      <c r="L1793" s="338"/>
      <c r="M1793" s="343"/>
      <c r="N1793" s="344"/>
      <c r="O1793" s="344"/>
      <c r="P1793" s="344"/>
      <c r="Q1793" s="344"/>
      <c r="R1793" s="344"/>
      <c r="S1793" s="344"/>
      <c r="T1793" s="345"/>
      <c r="AT1793" s="342" t="s">
        <v>148</v>
      </c>
      <c r="AU1793" s="342" t="s">
        <v>81</v>
      </c>
      <c r="AV1793" s="339" t="s">
        <v>79</v>
      </c>
      <c r="AW1793" s="339" t="s">
        <v>34</v>
      </c>
      <c r="AX1793" s="339" t="s">
        <v>71</v>
      </c>
      <c r="AY1793" s="342" t="s">
        <v>138</v>
      </c>
    </row>
    <row r="1794" spans="2:51" s="317" customFormat="1" ht="13.5">
      <c r="B1794" s="316"/>
      <c r="D1794" s="318" t="s">
        <v>148</v>
      </c>
      <c r="E1794" s="319" t="s">
        <v>5</v>
      </c>
      <c r="F1794" s="320" t="s">
        <v>1317</v>
      </c>
      <c r="H1794" s="321">
        <v>1.879</v>
      </c>
      <c r="L1794" s="316"/>
      <c r="M1794" s="322"/>
      <c r="N1794" s="323"/>
      <c r="O1794" s="323"/>
      <c r="P1794" s="323"/>
      <c r="Q1794" s="323"/>
      <c r="R1794" s="323"/>
      <c r="S1794" s="323"/>
      <c r="T1794" s="324"/>
      <c r="AT1794" s="319" t="s">
        <v>148</v>
      </c>
      <c r="AU1794" s="319" t="s">
        <v>81</v>
      </c>
      <c r="AV1794" s="317" t="s">
        <v>81</v>
      </c>
      <c r="AW1794" s="317" t="s">
        <v>34</v>
      </c>
      <c r="AX1794" s="317" t="s">
        <v>71</v>
      </c>
      <c r="AY1794" s="319" t="s">
        <v>138</v>
      </c>
    </row>
    <row r="1795" spans="2:51" s="347" customFormat="1" ht="13.5">
      <c r="B1795" s="346"/>
      <c r="D1795" s="318" t="s">
        <v>148</v>
      </c>
      <c r="E1795" s="348" t="s">
        <v>5</v>
      </c>
      <c r="F1795" s="349" t="s">
        <v>180</v>
      </c>
      <c r="H1795" s="350">
        <v>1.879</v>
      </c>
      <c r="L1795" s="346"/>
      <c r="M1795" s="351"/>
      <c r="N1795" s="352"/>
      <c r="O1795" s="352"/>
      <c r="P1795" s="352"/>
      <c r="Q1795" s="352"/>
      <c r="R1795" s="352"/>
      <c r="S1795" s="352"/>
      <c r="T1795" s="353"/>
      <c r="AT1795" s="348" t="s">
        <v>148</v>
      </c>
      <c r="AU1795" s="348" t="s">
        <v>81</v>
      </c>
      <c r="AV1795" s="347" t="s">
        <v>139</v>
      </c>
      <c r="AW1795" s="347" t="s">
        <v>34</v>
      </c>
      <c r="AX1795" s="347" t="s">
        <v>71</v>
      </c>
      <c r="AY1795" s="348" t="s">
        <v>138</v>
      </c>
    </row>
    <row r="1796" spans="2:51" s="339" customFormat="1" ht="13.5">
      <c r="B1796" s="338"/>
      <c r="D1796" s="318" t="s">
        <v>148</v>
      </c>
      <c r="E1796" s="340" t="s">
        <v>5</v>
      </c>
      <c r="F1796" s="341" t="s">
        <v>162</v>
      </c>
      <c r="H1796" s="342" t="s">
        <v>5</v>
      </c>
      <c r="L1796" s="338"/>
      <c r="M1796" s="343"/>
      <c r="N1796" s="344"/>
      <c r="O1796" s="344"/>
      <c r="P1796" s="344"/>
      <c r="Q1796" s="344"/>
      <c r="R1796" s="344"/>
      <c r="S1796" s="344"/>
      <c r="T1796" s="345"/>
      <c r="AT1796" s="342" t="s">
        <v>148</v>
      </c>
      <c r="AU1796" s="342" t="s">
        <v>81</v>
      </c>
      <c r="AV1796" s="339" t="s">
        <v>79</v>
      </c>
      <c r="AW1796" s="339" t="s">
        <v>34</v>
      </c>
      <c r="AX1796" s="339" t="s">
        <v>71</v>
      </c>
      <c r="AY1796" s="342" t="s">
        <v>138</v>
      </c>
    </row>
    <row r="1797" spans="2:51" s="317" customFormat="1" ht="13.5">
      <c r="B1797" s="316"/>
      <c r="D1797" s="318" t="s">
        <v>148</v>
      </c>
      <c r="E1797" s="319" t="s">
        <v>5</v>
      </c>
      <c r="F1797" s="320" t="s">
        <v>188</v>
      </c>
      <c r="H1797" s="321">
        <v>73.83</v>
      </c>
      <c r="L1797" s="316"/>
      <c r="M1797" s="322"/>
      <c r="N1797" s="323"/>
      <c r="O1797" s="323"/>
      <c r="P1797" s="323"/>
      <c r="Q1797" s="323"/>
      <c r="R1797" s="323"/>
      <c r="S1797" s="323"/>
      <c r="T1797" s="324"/>
      <c r="AT1797" s="319" t="s">
        <v>148</v>
      </c>
      <c r="AU1797" s="319" t="s">
        <v>81</v>
      </c>
      <c r="AV1797" s="317" t="s">
        <v>81</v>
      </c>
      <c r="AW1797" s="317" t="s">
        <v>34</v>
      </c>
      <c r="AX1797" s="317" t="s">
        <v>71</v>
      </c>
      <c r="AY1797" s="319" t="s">
        <v>138</v>
      </c>
    </row>
    <row r="1798" spans="2:51" s="317" customFormat="1" ht="13.5">
      <c r="B1798" s="316"/>
      <c r="D1798" s="318" t="s">
        <v>148</v>
      </c>
      <c r="E1798" s="319" t="s">
        <v>5</v>
      </c>
      <c r="F1798" s="320" t="s">
        <v>392</v>
      </c>
      <c r="H1798" s="321">
        <v>0.546</v>
      </c>
      <c r="L1798" s="316"/>
      <c r="M1798" s="322"/>
      <c r="N1798" s="323"/>
      <c r="O1798" s="323"/>
      <c r="P1798" s="323"/>
      <c r="Q1798" s="323"/>
      <c r="R1798" s="323"/>
      <c r="S1798" s="323"/>
      <c r="T1798" s="324"/>
      <c r="AT1798" s="319" t="s">
        <v>148</v>
      </c>
      <c r="AU1798" s="319" t="s">
        <v>81</v>
      </c>
      <c r="AV1798" s="317" t="s">
        <v>81</v>
      </c>
      <c r="AW1798" s="317" t="s">
        <v>34</v>
      </c>
      <c r="AX1798" s="317" t="s">
        <v>71</v>
      </c>
      <c r="AY1798" s="319" t="s">
        <v>138</v>
      </c>
    </row>
    <row r="1799" spans="2:51" s="317" customFormat="1" ht="13.5">
      <c r="B1799" s="316"/>
      <c r="D1799" s="318" t="s">
        <v>148</v>
      </c>
      <c r="E1799" s="319" t="s">
        <v>5</v>
      </c>
      <c r="F1799" s="320" t="s">
        <v>393</v>
      </c>
      <c r="H1799" s="321">
        <v>0.441</v>
      </c>
      <c r="L1799" s="316"/>
      <c r="M1799" s="322"/>
      <c r="N1799" s="323"/>
      <c r="O1799" s="323"/>
      <c r="P1799" s="323"/>
      <c r="Q1799" s="323"/>
      <c r="R1799" s="323"/>
      <c r="S1799" s="323"/>
      <c r="T1799" s="324"/>
      <c r="AT1799" s="319" t="s">
        <v>148</v>
      </c>
      <c r="AU1799" s="319" t="s">
        <v>81</v>
      </c>
      <c r="AV1799" s="317" t="s">
        <v>81</v>
      </c>
      <c r="AW1799" s="317" t="s">
        <v>34</v>
      </c>
      <c r="AX1799" s="317" t="s">
        <v>71</v>
      </c>
      <c r="AY1799" s="319" t="s">
        <v>138</v>
      </c>
    </row>
    <row r="1800" spans="2:51" s="317" customFormat="1" ht="13.5">
      <c r="B1800" s="316"/>
      <c r="D1800" s="318" t="s">
        <v>148</v>
      </c>
      <c r="E1800" s="319" t="s">
        <v>5</v>
      </c>
      <c r="F1800" s="320" t="s">
        <v>393</v>
      </c>
      <c r="H1800" s="321">
        <v>0.441</v>
      </c>
      <c r="L1800" s="316"/>
      <c r="M1800" s="322"/>
      <c r="N1800" s="323"/>
      <c r="O1800" s="323"/>
      <c r="P1800" s="323"/>
      <c r="Q1800" s="323"/>
      <c r="R1800" s="323"/>
      <c r="S1800" s="323"/>
      <c r="T1800" s="324"/>
      <c r="AT1800" s="319" t="s">
        <v>148</v>
      </c>
      <c r="AU1800" s="319" t="s">
        <v>81</v>
      </c>
      <c r="AV1800" s="317" t="s">
        <v>81</v>
      </c>
      <c r="AW1800" s="317" t="s">
        <v>34</v>
      </c>
      <c r="AX1800" s="317" t="s">
        <v>71</v>
      </c>
      <c r="AY1800" s="319" t="s">
        <v>138</v>
      </c>
    </row>
    <row r="1801" spans="2:51" s="317" customFormat="1" ht="13.5">
      <c r="B1801" s="316"/>
      <c r="D1801" s="318" t="s">
        <v>148</v>
      </c>
      <c r="E1801" s="319" t="s">
        <v>5</v>
      </c>
      <c r="F1801" s="320" t="s">
        <v>394</v>
      </c>
      <c r="H1801" s="321">
        <v>0.38</v>
      </c>
      <c r="L1801" s="316"/>
      <c r="M1801" s="322"/>
      <c r="N1801" s="323"/>
      <c r="O1801" s="323"/>
      <c r="P1801" s="323"/>
      <c r="Q1801" s="323"/>
      <c r="R1801" s="323"/>
      <c r="S1801" s="323"/>
      <c r="T1801" s="324"/>
      <c r="AT1801" s="319" t="s">
        <v>148</v>
      </c>
      <c r="AU1801" s="319" t="s">
        <v>81</v>
      </c>
      <c r="AV1801" s="317" t="s">
        <v>81</v>
      </c>
      <c r="AW1801" s="317" t="s">
        <v>34</v>
      </c>
      <c r="AX1801" s="317" t="s">
        <v>71</v>
      </c>
      <c r="AY1801" s="319" t="s">
        <v>138</v>
      </c>
    </row>
    <row r="1802" spans="2:51" s="317" customFormat="1" ht="13.5">
      <c r="B1802" s="316"/>
      <c r="D1802" s="318" t="s">
        <v>148</v>
      </c>
      <c r="E1802" s="319" t="s">
        <v>5</v>
      </c>
      <c r="F1802" s="320" t="s">
        <v>395</v>
      </c>
      <c r="H1802" s="321">
        <v>0.428</v>
      </c>
      <c r="L1802" s="316"/>
      <c r="M1802" s="322"/>
      <c r="N1802" s="323"/>
      <c r="O1802" s="323"/>
      <c r="P1802" s="323"/>
      <c r="Q1802" s="323"/>
      <c r="R1802" s="323"/>
      <c r="S1802" s="323"/>
      <c r="T1802" s="324"/>
      <c r="AT1802" s="319" t="s">
        <v>148</v>
      </c>
      <c r="AU1802" s="319" t="s">
        <v>81</v>
      </c>
      <c r="AV1802" s="317" t="s">
        <v>81</v>
      </c>
      <c r="AW1802" s="317" t="s">
        <v>34</v>
      </c>
      <c r="AX1802" s="317" t="s">
        <v>71</v>
      </c>
      <c r="AY1802" s="319" t="s">
        <v>138</v>
      </c>
    </row>
    <row r="1803" spans="2:51" s="347" customFormat="1" ht="13.5">
      <c r="B1803" s="346"/>
      <c r="D1803" s="318" t="s">
        <v>148</v>
      </c>
      <c r="E1803" s="348" t="s">
        <v>5</v>
      </c>
      <c r="F1803" s="349" t="s">
        <v>180</v>
      </c>
      <c r="H1803" s="350">
        <v>76.066</v>
      </c>
      <c r="L1803" s="346"/>
      <c r="M1803" s="351"/>
      <c r="N1803" s="352"/>
      <c r="O1803" s="352"/>
      <c r="P1803" s="352"/>
      <c r="Q1803" s="352"/>
      <c r="R1803" s="352"/>
      <c r="S1803" s="352"/>
      <c r="T1803" s="353"/>
      <c r="AT1803" s="348" t="s">
        <v>148</v>
      </c>
      <c r="AU1803" s="348" t="s">
        <v>81</v>
      </c>
      <c r="AV1803" s="347" t="s">
        <v>139</v>
      </c>
      <c r="AW1803" s="347" t="s">
        <v>34</v>
      </c>
      <c r="AX1803" s="347" t="s">
        <v>71</v>
      </c>
      <c r="AY1803" s="348" t="s">
        <v>138</v>
      </c>
    </row>
    <row r="1804" spans="2:51" s="326" customFormat="1" ht="13.5">
      <c r="B1804" s="325"/>
      <c r="D1804" s="327" t="s">
        <v>148</v>
      </c>
      <c r="E1804" s="328" t="s">
        <v>5</v>
      </c>
      <c r="F1804" s="329" t="s">
        <v>151</v>
      </c>
      <c r="H1804" s="330">
        <v>120.528</v>
      </c>
      <c r="L1804" s="325"/>
      <c r="M1804" s="331"/>
      <c r="N1804" s="332"/>
      <c r="O1804" s="332"/>
      <c r="P1804" s="332"/>
      <c r="Q1804" s="332"/>
      <c r="R1804" s="332"/>
      <c r="S1804" s="332"/>
      <c r="T1804" s="333"/>
      <c r="AT1804" s="334" t="s">
        <v>148</v>
      </c>
      <c r="AU1804" s="334" t="s">
        <v>81</v>
      </c>
      <c r="AV1804" s="326" t="s">
        <v>146</v>
      </c>
      <c r="AW1804" s="326" t="s">
        <v>34</v>
      </c>
      <c r="AX1804" s="326" t="s">
        <v>79</v>
      </c>
      <c r="AY1804" s="334" t="s">
        <v>138</v>
      </c>
    </row>
    <row r="1805" spans="2:65" s="223" customFormat="1" ht="31.5" customHeight="1">
      <c r="B1805" s="224"/>
      <c r="C1805" s="305" t="s">
        <v>1933</v>
      </c>
      <c r="D1805" s="305" t="s">
        <v>141</v>
      </c>
      <c r="E1805" s="306" t="s">
        <v>1934</v>
      </c>
      <c r="F1805" s="307" t="s">
        <v>1935</v>
      </c>
      <c r="G1805" s="308" t="s">
        <v>144</v>
      </c>
      <c r="H1805" s="309">
        <v>56.416</v>
      </c>
      <c r="I1805" s="367">
        <v>0</v>
      </c>
      <c r="J1805" s="310">
        <f>ROUND(I1805*H1805,2)</f>
        <v>0</v>
      </c>
      <c r="K1805" s="307" t="s">
        <v>145</v>
      </c>
      <c r="L1805" s="224"/>
      <c r="M1805" s="311" t="s">
        <v>5</v>
      </c>
      <c r="N1805" s="312" t="s">
        <v>42</v>
      </c>
      <c r="O1805" s="225"/>
      <c r="P1805" s="313">
        <f>O1805*H1805</f>
        <v>0</v>
      </c>
      <c r="Q1805" s="313">
        <v>0.0004</v>
      </c>
      <c r="R1805" s="313">
        <f>Q1805*H1805</f>
        <v>0.0225664</v>
      </c>
      <c r="S1805" s="313">
        <v>0</v>
      </c>
      <c r="T1805" s="314">
        <f>S1805*H1805</f>
        <v>0</v>
      </c>
      <c r="AR1805" s="213" t="s">
        <v>372</v>
      </c>
      <c r="AT1805" s="213" t="s">
        <v>141</v>
      </c>
      <c r="AU1805" s="213" t="s">
        <v>81</v>
      </c>
      <c r="AY1805" s="213" t="s">
        <v>138</v>
      </c>
      <c r="BE1805" s="315">
        <f>IF(N1805="základní",J1805,0)</f>
        <v>0</v>
      </c>
      <c r="BF1805" s="315">
        <f>IF(N1805="snížená",J1805,0)</f>
        <v>0</v>
      </c>
      <c r="BG1805" s="315">
        <f>IF(N1805="zákl. přenesená",J1805,0)</f>
        <v>0</v>
      </c>
      <c r="BH1805" s="315">
        <f>IF(N1805="sníž. přenesená",J1805,0)</f>
        <v>0</v>
      </c>
      <c r="BI1805" s="315">
        <f>IF(N1805="nulová",J1805,0)</f>
        <v>0</v>
      </c>
      <c r="BJ1805" s="213" t="s">
        <v>79</v>
      </c>
      <c r="BK1805" s="315">
        <f>ROUND(I1805*H1805,2)</f>
        <v>0</v>
      </c>
      <c r="BL1805" s="213" t="s">
        <v>372</v>
      </c>
      <c r="BM1805" s="213" t="s">
        <v>1936</v>
      </c>
    </row>
    <row r="1806" spans="2:51" s="339" customFormat="1" ht="13.5">
      <c r="B1806" s="338"/>
      <c r="D1806" s="318" t="s">
        <v>148</v>
      </c>
      <c r="E1806" s="340" t="s">
        <v>5</v>
      </c>
      <c r="F1806" s="341" t="s">
        <v>177</v>
      </c>
      <c r="H1806" s="342" t="s">
        <v>5</v>
      </c>
      <c r="L1806" s="338"/>
      <c r="M1806" s="343"/>
      <c r="N1806" s="344"/>
      <c r="O1806" s="344"/>
      <c r="P1806" s="344"/>
      <c r="Q1806" s="344"/>
      <c r="R1806" s="344"/>
      <c r="S1806" s="344"/>
      <c r="T1806" s="345"/>
      <c r="AT1806" s="342" t="s">
        <v>148</v>
      </c>
      <c r="AU1806" s="342" t="s">
        <v>81</v>
      </c>
      <c r="AV1806" s="339" t="s">
        <v>79</v>
      </c>
      <c r="AW1806" s="339" t="s">
        <v>34</v>
      </c>
      <c r="AX1806" s="339" t="s">
        <v>71</v>
      </c>
      <c r="AY1806" s="342" t="s">
        <v>138</v>
      </c>
    </row>
    <row r="1807" spans="2:51" s="317" customFormat="1" ht="13.5">
      <c r="B1807" s="316"/>
      <c r="D1807" s="318" t="s">
        <v>148</v>
      </c>
      <c r="E1807" s="319" t="s">
        <v>5</v>
      </c>
      <c r="F1807" s="320" t="s">
        <v>1937</v>
      </c>
      <c r="H1807" s="321">
        <v>3.12</v>
      </c>
      <c r="L1807" s="316"/>
      <c r="M1807" s="322"/>
      <c r="N1807" s="323"/>
      <c r="O1807" s="323"/>
      <c r="P1807" s="323"/>
      <c r="Q1807" s="323"/>
      <c r="R1807" s="323"/>
      <c r="S1807" s="323"/>
      <c r="T1807" s="324"/>
      <c r="AT1807" s="319" t="s">
        <v>148</v>
      </c>
      <c r="AU1807" s="319" t="s">
        <v>81</v>
      </c>
      <c r="AV1807" s="317" t="s">
        <v>81</v>
      </c>
      <c r="AW1807" s="317" t="s">
        <v>34</v>
      </c>
      <c r="AX1807" s="317" t="s">
        <v>71</v>
      </c>
      <c r="AY1807" s="319" t="s">
        <v>138</v>
      </c>
    </row>
    <row r="1808" spans="2:51" s="317" customFormat="1" ht="13.5">
      <c r="B1808" s="316"/>
      <c r="D1808" s="318" t="s">
        <v>148</v>
      </c>
      <c r="E1808" s="319" t="s">
        <v>5</v>
      </c>
      <c r="F1808" s="320" t="s">
        <v>1302</v>
      </c>
      <c r="H1808" s="321">
        <v>1.331</v>
      </c>
      <c r="L1808" s="316"/>
      <c r="M1808" s="322"/>
      <c r="N1808" s="323"/>
      <c r="O1808" s="323"/>
      <c r="P1808" s="323"/>
      <c r="Q1808" s="323"/>
      <c r="R1808" s="323"/>
      <c r="S1808" s="323"/>
      <c r="T1808" s="324"/>
      <c r="AT1808" s="319" t="s">
        <v>148</v>
      </c>
      <c r="AU1808" s="319" t="s">
        <v>81</v>
      </c>
      <c r="AV1808" s="317" t="s">
        <v>81</v>
      </c>
      <c r="AW1808" s="317" t="s">
        <v>34</v>
      </c>
      <c r="AX1808" s="317" t="s">
        <v>71</v>
      </c>
      <c r="AY1808" s="319" t="s">
        <v>138</v>
      </c>
    </row>
    <row r="1809" spans="2:51" s="317" customFormat="1" ht="13.5">
      <c r="B1809" s="316"/>
      <c r="D1809" s="318" t="s">
        <v>148</v>
      </c>
      <c r="E1809" s="319" t="s">
        <v>5</v>
      </c>
      <c r="F1809" s="320" t="s">
        <v>1938</v>
      </c>
      <c r="H1809" s="321">
        <v>0.343</v>
      </c>
      <c r="L1809" s="316"/>
      <c r="M1809" s="322"/>
      <c r="N1809" s="323"/>
      <c r="O1809" s="323"/>
      <c r="P1809" s="323"/>
      <c r="Q1809" s="323"/>
      <c r="R1809" s="323"/>
      <c r="S1809" s="323"/>
      <c r="T1809" s="324"/>
      <c r="AT1809" s="319" t="s">
        <v>148</v>
      </c>
      <c r="AU1809" s="319" t="s">
        <v>81</v>
      </c>
      <c r="AV1809" s="317" t="s">
        <v>81</v>
      </c>
      <c r="AW1809" s="317" t="s">
        <v>34</v>
      </c>
      <c r="AX1809" s="317" t="s">
        <v>71</v>
      </c>
      <c r="AY1809" s="319" t="s">
        <v>138</v>
      </c>
    </row>
    <row r="1810" spans="2:51" s="317" customFormat="1" ht="13.5">
      <c r="B1810" s="316"/>
      <c r="D1810" s="318" t="s">
        <v>148</v>
      </c>
      <c r="E1810" s="319" t="s">
        <v>5</v>
      </c>
      <c r="F1810" s="320" t="s">
        <v>1939</v>
      </c>
      <c r="H1810" s="321">
        <v>0.323</v>
      </c>
      <c r="L1810" s="316"/>
      <c r="M1810" s="322"/>
      <c r="N1810" s="323"/>
      <c r="O1810" s="323"/>
      <c r="P1810" s="323"/>
      <c r="Q1810" s="323"/>
      <c r="R1810" s="323"/>
      <c r="S1810" s="323"/>
      <c r="T1810" s="324"/>
      <c r="AT1810" s="319" t="s">
        <v>148</v>
      </c>
      <c r="AU1810" s="319" t="s">
        <v>81</v>
      </c>
      <c r="AV1810" s="317" t="s">
        <v>81</v>
      </c>
      <c r="AW1810" s="317" t="s">
        <v>34</v>
      </c>
      <c r="AX1810" s="317" t="s">
        <v>71</v>
      </c>
      <c r="AY1810" s="319" t="s">
        <v>138</v>
      </c>
    </row>
    <row r="1811" spans="2:51" s="317" customFormat="1" ht="13.5">
      <c r="B1811" s="316"/>
      <c r="D1811" s="318" t="s">
        <v>148</v>
      </c>
      <c r="E1811" s="319" t="s">
        <v>5</v>
      </c>
      <c r="F1811" s="320" t="s">
        <v>1940</v>
      </c>
      <c r="H1811" s="321">
        <v>0.653</v>
      </c>
      <c r="L1811" s="316"/>
      <c r="M1811" s="322"/>
      <c r="N1811" s="323"/>
      <c r="O1811" s="323"/>
      <c r="P1811" s="323"/>
      <c r="Q1811" s="323"/>
      <c r="R1811" s="323"/>
      <c r="S1811" s="323"/>
      <c r="T1811" s="324"/>
      <c r="AT1811" s="319" t="s">
        <v>148</v>
      </c>
      <c r="AU1811" s="319" t="s">
        <v>81</v>
      </c>
      <c r="AV1811" s="317" t="s">
        <v>81</v>
      </c>
      <c r="AW1811" s="317" t="s">
        <v>34</v>
      </c>
      <c r="AX1811" s="317" t="s">
        <v>71</v>
      </c>
      <c r="AY1811" s="319" t="s">
        <v>138</v>
      </c>
    </row>
    <row r="1812" spans="2:51" s="347" customFormat="1" ht="13.5">
      <c r="B1812" s="346"/>
      <c r="D1812" s="318" t="s">
        <v>148</v>
      </c>
      <c r="E1812" s="348" t="s">
        <v>5</v>
      </c>
      <c r="F1812" s="349" t="s">
        <v>180</v>
      </c>
      <c r="H1812" s="350">
        <v>5.77</v>
      </c>
      <c r="L1812" s="346"/>
      <c r="M1812" s="351"/>
      <c r="N1812" s="352"/>
      <c r="O1812" s="352"/>
      <c r="P1812" s="352"/>
      <c r="Q1812" s="352"/>
      <c r="R1812" s="352"/>
      <c r="S1812" s="352"/>
      <c r="T1812" s="353"/>
      <c r="AT1812" s="348" t="s">
        <v>148</v>
      </c>
      <c r="AU1812" s="348" t="s">
        <v>81</v>
      </c>
      <c r="AV1812" s="347" t="s">
        <v>139</v>
      </c>
      <c r="AW1812" s="347" t="s">
        <v>34</v>
      </c>
      <c r="AX1812" s="347" t="s">
        <v>71</v>
      </c>
      <c r="AY1812" s="348" t="s">
        <v>138</v>
      </c>
    </row>
    <row r="1813" spans="2:51" s="339" customFormat="1" ht="13.5">
      <c r="B1813" s="338"/>
      <c r="D1813" s="318" t="s">
        <v>148</v>
      </c>
      <c r="E1813" s="340" t="s">
        <v>5</v>
      </c>
      <c r="F1813" s="341" t="s">
        <v>181</v>
      </c>
      <c r="H1813" s="342" t="s">
        <v>5</v>
      </c>
      <c r="L1813" s="338"/>
      <c r="M1813" s="343"/>
      <c r="N1813" s="344"/>
      <c r="O1813" s="344"/>
      <c r="P1813" s="344"/>
      <c r="Q1813" s="344"/>
      <c r="R1813" s="344"/>
      <c r="S1813" s="344"/>
      <c r="T1813" s="345"/>
      <c r="AT1813" s="342" t="s">
        <v>148</v>
      </c>
      <c r="AU1813" s="342" t="s">
        <v>81</v>
      </c>
      <c r="AV1813" s="339" t="s">
        <v>79</v>
      </c>
      <c r="AW1813" s="339" t="s">
        <v>34</v>
      </c>
      <c r="AX1813" s="339" t="s">
        <v>71</v>
      </c>
      <c r="AY1813" s="342" t="s">
        <v>138</v>
      </c>
    </row>
    <row r="1814" spans="2:51" s="317" customFormat="1" ht="13.5">
      <c r="B1814" s="316"/>
      <c r="D1814" s="318" t="s">
        <v>148</v>
      </c>
      <c r="E1814" s="319" t="s">
        <v>5</v>
      </c>
      <c r="F1814" s="320" t="s">
        <v>1941</v>
      </c>
      <c r="H1814" s="321">
        <v>36.4</v>
      </c>
      <c r="L1814" s="316"/>
      <c r="M1814" s="322"/>
      <c r="N1814" s="323"/>
      <c r="O1814" s="323"/>
      <c r="P1814" s="323"/>
      <c r="Q1814" s="323"/>
      <c r="R1814" s="323"/>
      <c r="S1814" s="323"/>
      <c r="T1814" s="324"/>
      <c r="AT1814" s="319" t="s">
        <v>148</v>
      </c>
      <c r="AU1814" s="319" t="s">
        <v>81</v>
      </c>
      <c r="AV1814" s="317" t="s">
        <v>81</v>
      </c>
      <c r="AW1814" s="317" t="s">
        <v>34</v>
      </c>
      <c r="AX1814" s="317" t="s">
        <v>71</v>
      </c>
      <c r="AY1814" s="319" t="s">
        <v>138</v>
      </c>
    </row>
    <row r="1815" spans="2:51" s="317" customFormat="1" ht="13.5">
      <c r="B1815" s="316"/>
      <c r="D1815" s="318" t="s">
        <v>148</v>
      </c>
      <c r="E1815" s="319" t="s">
        <v>5</v>
      </c>
      <c r="F1815" s="320" t="s">
        <v>1314</v>
      </c>
      <c r="H1815" s="321">
        <v>0.345</v>
      </c>
      <c r="L1815" s="316"/>
      <c r="M1815" s="322"/>
      <c r="N1815" s="323"/>
      <c r="O1815" s="323"/>
      <c r="P1815" s="323"/>
      <c r="Q1815" s="323"/>
      <c r="R1815" s="323"/>
      <c r="S1815" s="323"/>
      <c r="T1815" s="324"/>
      <c r="AT1815" s="319" t="s">
        <v>148</v>
      </c>
      <c r="AU1815" s="319" t="s">
        <v>81</v>
      </c>
      <c r="AV1815" s="317" t="s">
        <v>81</v>
      </c>
      <c r="AW1815" s="317" t="s">
        <v>34</v>
      </c>
      <c r="AX1815" s="317" t="s">
        <v>71</v>
      </c>
      <c r="AY1815" s="319" t="s">
        <v>138</v>
      </c>
    </row>
    <row r="1816" spans="2:51" s="317" customFormat="1" ht="13.5">
      <c r="B1816" s="316"/>
      <c r="D1816" s="318" t="s">
        <v>148</v>
      </c>
      <c r="E1816" s="319" t="s">
        <v>5</v>
      </c>
      <c r="F1816" s="320" t="s">
        <v>1315</v>
      </c>
      <c r="H1816" s="321">
        <v>0.334</v>
      </c>
      <c r="L1816" s="316"/>
      <c r="M1816" s="322"/>
      <c r="N1816" s="323"/>
      <c r="O1816" s="323"/>
      <c r="P1816" s="323"/>
      <c r="Q1816" s="323"/>
      <c r="R1816" s="323"/>
      <c r="S1816" s="323"/>
      <c r="T1816" s="324"/>
      <c r="AT1816" s="319" t="s">
        <v>148</v>
      </c>
      <c r="AU1816" s="319" t="s">
        <v>81</v>
      </c>
      <c r="AV1816" s="317" t="s">
        <v>81</v>
      </c>
      <c r="AW1816" s="317" t="s">
        <v>34</v>
      </c>
      <c r="AX1816" s="317" t="s">
        <v>71</v>
      </c>
      <c r="AY1816" s="319" t="s">
        <v>138</v>
      </c>
    </row>
    <row r="1817" spans="2:51" s="347" customFormat="1" ht="13.5">
      <c r="B1817" s="346"/>
      <c r="D1817" s="318" t="s">
        <v>148</v>
      </c>
      <c r="E1817" s="348" t="s">
        <v>5</v>
      </c>
      <c r="F1817" s="349" t="s">
        <v>180</v>
      </c>
      <c r="H1817" s="350">
        <v>37.079</v>
      </c>
      <c r="L1817" s="346"/>
      <c r="M1817" s="351"/>
      <c r="N1817" s="352"/>
      <c r="O1817" s="352"/>
      <c r="P1817" s="352"/>
      <c r="Q1817" s="352"/>
      <c r="R1817" s="352"/>
      <c r="S1817" s="352"/>
      <c r="T1817" s="353"/>
      <c r="AT1817" s="348" t="s">
        <v>148</v>
      </c>
      <c r="AU1817" s="348" t="s">
        <v>81</v>
      </c>
      <c r="AV1817" s="347" t="s">
        <v>139</v>
      </c>
      <c r="AW1817" s="347" t="s">
        <v>34</v>
      </c>
      <c r="AX1817" s="347" t="s">
        <v>71</v>
      </c>
      <c r="AY1817" s="348" t="s">
        <v>138</v>
      </c>
    </row>
    <row r="1818" spans="2:51" s="339" customFormat="1" ht="13.5">
      <c r="B1818" s="338"/>
      <c r="D1818" s="318" t="s">
        <v>148</v>
      </c>
      <c r="E1818" s="340" t="s">
        <v>5</v>
      </c>
      <c r="F1818" s="341" t="s">
        <v>183</v>
      </c>
      <c r="H1818" s="342" t="s">
        <v>5</v>
      </c>
      <c r="L1818" s="338"/>
      <c r="M1818" s="343"/>
      <c r="N1818" s="344"/>
      <c r="O1818" s="344"/>
      <c r="P1818" s="344"/>
      <c r="Q1818" s="344"/>
      <c r="R1818" s="344"/>
      <c r="S1818" s="344"/>
      <c r="T1818" s="345"/>
      <c r="AT1818" s="342" t="s">
        <v>148</v>
      </c>
      <c r="AU1818" s="342" t="s">
        <v>81</v>
      </c>
      <c r="AV1818" s="339" t="s">
        <v>79</v>
      </c>
      <c r="AW1818" s="339" t="s">
        <v>34</v>
      </c>
      <c r="AX1818" s="339" t="s">
        <v>71</v>
      </c>
      <c r="AY1818" s="342" t="s">
        <v>138</v>
      </c>
    </row>
    <row r="1819" spans="2:51" s="317" customFormat="1" ht="13.5">
      <c r="B1819" s="316"/>
      <c r="D1819" s="318" t="s">
        <v>148</v>
      </c>
      <c r="E1819" s="319" t="s">
        <v>5</v>
      </c>
      <c r="F1819" s="320" t="s">
        <v>1303</v>
      </c>
      <c r="H1819" s="321">
        <v>1.782</v>
      </c>
      <c r="L1819" s="316"/>
      <c r="M1819" s="322"/>
      <c r="N1819" s="323"/>
      <c r="O1819" s="323"/>
      <c r="P1819" s="323"/>
      <c r="Q1819" s="323"/>
      <c r="R1819" s="323"/>
      <c r="S1819" s="323"/>
      <c r="T1819" s="324"/>
      <c r="AT1819" s="319" t="s">
        <v>148</v>
      </c>
      <c r="AU1819" s="319" t="s">
        <v>81</v>
      </c>
      <c r="AV1819" s="317" t="s">
        <v>81</v>
      </c>
      <c r="AW1819" s="317" t="s">
        <v>34</v>
      </c>
      <c r="AX1819" s="317" t="s">
        <v>71</v>
      </c>
      <c r="AY1819" s="319" t="s">
        <v>138</v>
      </c>
    </row>
    <row r="1820" spans="2:51" s="317" customFormat="1" ht="13.5">
      <c r="B1820" s="316"/>
      <c r="D1820" s="318" t="s">
        <v>148</v>
      </c>
      <c r="E1820" s="319" t="s">
        <v>5</v>
      </c>
      <c r="F1820" s="320" t="s">
        <v>1942</v>
      </c>
      <c r="H1820" s="321">
        <v>4.178</v>
      </c>
      <c r="L1820" s="316"/>
      <c r="M1820" s="322"/>
      <c r="N1820" s="323"/>
      <c r="O1820" s="323"/>
      <c r="P1820" s="323"/>
      <c r="Q1820" s="323"/>
      <c r="R1820" s="323"/>
      <c r="S1820" s="323"/>
      <c r="T1820" s="324"/>
      <c r="AT1820" s="319" t="s">
        <v>148</v>
      </c>
      <c r="AU1820" s="319" t="s">
        <v>81</v>
      </c>
      <c r="AV1820" s="317" t="s">
        <v>81</v>
      </c>
      <c r="AW1820" s="317" t="s">
        <v>34</v>
      </c>
      <c r="AX1820" s="317" t="s">
        <v>71</v>
      </c>
      <c r="AY1820" s="319" t="s">
        <v>138</v>
      </c>
    </row>
    <row r="1821" spans="2:51" s="317" customFormat="1" ht="13.5">
      <c r="B1821" s="316"/>
      <c r="D1821" s="318" t="s">
        <v>148</v>
      </c>
      <c r="E1821" s="319" t="s">
        <v>5</v>
      </c>
      <c r="F1821" s="320" t="s">
        <v>1943</v>
      </c>
      <c r="H1821" s="321">
        <v>0.298</v>
      </c>
      <c r="L1821" s="316"/>
      <c r="M1821" s="322"/>
      <c r="N1821" s="323"/>
      <c r="O1821" s="323"/>
      <c r="P1821" s="323"/>
      <c r="Q1821" s="323"/>
      <c r="R1821" s="323"/>
      <c r="S1821" s="323"/>
      <c r="T1821" s="324"/>
      <c r="AT1821" s="319" t="s">
        <v>148</v>
      </c>
      <c r="AU1821" s="319" t="s">
        <v>81</v>
      </c>
      <c r="AV1821" s="317" t="s">
        <v>81</v>
      </c>
      <c r="AW1821" s="317" t="s">
        <v>34</v>
      </c>
      <c r="AX1821" s="317" t="s">
        <v>71</v>
      </c>
      <c r="AY1821" s="319" t="s">
        <v>138</v>
      </c>
    </row>
    <row r="1822" spans="2:51" s="317" customFormat="1" ht="13.5">
      <c r="B1822" s="316"/>
      <c r="D1822" s="318" t="s">
        <v>148</v>
      </c>
      <c r="E1822" s="319" t="s">
        <v>5</v>
      </c>
      <c r="F1822" s="320" t="s">
        <v>1943</v>
      </c>
      <c r="H1822" s="321">
        <v>0.298</v>
      </c>
      <c r="L1822" s="316"/>
      <c r="M1822" s="322"/>
      <c r="N1822" s="323"/>
      <c r="O1822" s="323"/>
      <c r="P1822" s="323"/>
      <c r="Q1822" s="323"/>
      <c r="R1822" s="323"/>
      <c r="S1822" s="323"/>
      <c r="T1822" s="324"/>
      <c r="AT1822" s="319" t="s">
        <v>148</v>
      </c>
      <c r="AU1822" s="319" t="s">
        <v>81</v>
      </c>
      <c r="AV1822" s="317" t="s">
        <v>81</v>
      </c>
      <c r="AW1822" s="317" t="s">
        <v>34</v>
      </c>
      <c r="AX1822" s="317" t="s">
        <v>71</v>
      </c>
      <c r="AY1822" s="319" t="s">
        <v>138</v>
      </c>
    </row>
    <row r="1823" spans="2:51" s="317" customFormat="1" ht="13.5">
      <c r="B1823" s="316"/>
      <c r="D1823" s="318" t="s">
        <v>148</v>
      </c>
      <c r="E1823" s="319" t="s">
        <v>5</v>
      </c>
      <c r="F1823" s="320" t="s">
        <v>1944</v>
      </c>
      <c r="H1823" s="321">
        <v>0.286</v>
      </c>
      <c r="L1823" s="316"/>
      <c r="M1823" s="322"/>
      <c r="N1823" s="323"/>
      <c r="O1823" s="323"/>
      <c r="P1823" s="323"/>
      <c r="Q1823" s="323"/>
      <c r="R1823" s="323"/>
      <c r="S1823" s="323"/>
      <c r="T1823" s="324"/>
      <c r="AT1823" s="319" t="s">
        <v>148</v>
      </c>
      <c r="AU1823" s="319" t="s">
        <v>81</v>
      </c>
      <c r="AV1823" s="317" t="s">
        <v>81</v>
      </c>
      <c r="AW1823" s="317" t="s">
        <v>34</v>
      </c>
      <c r="AX1823" s="317" t="s">
        <v>71</v>
      </c>
      <c r="AY1823" s="319" t="s">
        <v>138</v>
      </c>
    </row>
    <row r="1824" spans="2:51" s="347" customFormat="1" ht="13.5">
      <c r="B1824" s="346"/>
      <c r="D1824" s="318" t="s">
        <v>148</v>
      </c>
      <c r="E1824" s="348" t="s">
        <v>5</v>
      </c>
      <c r="F1824" s="349" t="s">
        <v>180</v>
      </c>
      <c r="H1824" s="350">
        <v>6.842</v>
      </c>
      <c r="L1824" s="346"/>
      <c r="M1824" s="351"/>
      <c r="N1824" s="352"/>
      <c r="O1824" s="352"/>
      <c r="P1824" s="352"/>
      <c r="Q1824" s="352"/>
      <c r="R1824" s="352"/>
      <c r="S1824" s="352"/>
      <c r="T1824" s="353"/>
      <c r="AT1824" s="348" t="s">
        <v>148</v>
      </c>
      <c r="AU1824" s="348" t="s">
        <v>81</v>
      </c>
      <c r="AV1824" s="347" t="s">
        <v>139</v>
      </c>
      <c r="AW1824" s="347" t="s">
        <v>34</v>
      </c>
      <c r="AX1824" s="347" t="s">
        <v>71</v>
      </c>
      <c r="AY1824" s="348" t="s">
        <v>138</v>
      </c>
    </row>
    <row r="1825" spans="2:51" s="339" customFormat="1" ht="13.5">
      <c r="B1825" s="338"/>
      <c r="D1825" s="318" t="s">
        <v>148</v>
      </c>
      <c r="E1825" s="340" t="s">
        <v>5</v>
      </c>
      <c r="F1825" s="341" t="s">
        <v>186</v>
      </c>
      <c r="H1825" s="342" t="s">
        <v>5</v>
      </c>
      <c r="L1825" s="338"/>
      <c r="M1825" s="343"/>
      <c r="N1825" s="344"/>
      <c r="O1825" s="344"/>
      <c r="P1825" s="344"/>
      <c r="Q1825" s="344"/>
      <c r="R1825" s="344"/>
      <c r="S1825" s="344"/>
      <c r="T1825" s="345"/>
      <c r="AT1825" s="342" t="s">
        <v>148</v>
      </c>
      <c r="AU1825" s="342" t="s">
        <v>81</v>
      </c>
      <c r="AV1825" s="339" t="s">
        <v>79</v>
      </c>
      <c r="AW1825" s="339" t="s">
        <v>34</v>
      </c>
      <c r="AX1825" s="339" t="s">
        <v>71</v>
      </c>
      <c r="AY1825" s="342" t="s">
        <v>138</v>
      </c>
    </row>
    <row r="1826" spans="2:51" s="317" customFormat="1" ht="13.5">
      <c r="B1826" s="316"/>
      <c r="D1826" s="318" t="s">
        <v>148</v>
      </c>
      <c r="E1826" s="319" t="s">
        <v>5</v>
      </c>
      <c r="F1826" s="320" t="s">
        <v>1304</v>
      </c>
      <c r="H1826" s="321">
        <v>1.693</v>
      </c>
      <c r="L1826" s="316"/>
      <c r="M1826" s="322"/>
      <c r="N1826" s="323"/>
      <c r="O1826" s="323"/>
      <c r="P1826" s="323"/>
      <c r="Q1826" s="323"/>
      <c r="R1826" s="323"/>
      <c r="S1826" s="323"/>
      <c r="T1826" s="324"/>
      <c r="AT1826" s="319" t="s">
        <v>148</v>
      </c>
      <c r="AU1826" s="319" t="s">
        <v>81</v>
      </c>
      <c r="AV1826" s="317" t="s">
        <v>81</v>
      </c>
      <c r="AW1826" s="317" t="s">
        <v>34</v>
      </c>
      <c r="AX1826" s="317" t="s">
        <v>71</v>
      </c>
      <c r="AY1826" s="319" t="s">
        <v>138</v>
      </c>
    </row>
    <row r="1827" spans="2:51" s="317" customFormat="1" ht="13.5">
      <c r="B1827" s="316"/>
      <c r="D1827" s="318" t="s">
        <v>148</v>
      </c>
      <c r="E1827" s="319" t="s">
        <v>5</v>
      </c>
      <c r="F1827" s="320" t="s">
        <v>1945</v>
      </c>
      <c r="H1827" s="321">
        <v>3.968</v>
      </c>
      <c r="L1827" s="316"/>
      <c r="M1827" s="322"/>
      <c r="N1827" s="323"/>
      <c r="O1827" s="323"/>
      <c r="P1827" s="323"/>
      <c r="Q1827" s="323"/>
      <c r="R1827" s="323"/>
      <c r="S1827" s="323"/>
      <c r="T1827" s="324"/>
      <c r="AT1827" s="319" t="s">
        <v>148</v>
      </c>
      <c r="AU1827" s="319" t="s">
        <v>81</v>
      </c>
      <c r="AV1827" s="317" t="s">
        <v>81</v>
      </c>
      <c r="AW1827" s="317" t="s">
        <v>34</v>
      </c>
      <c r="AX1827" s="317" t="s">
        <v>71</v>
      </c>
      <c r="AY1827" s="319" t="s">
        <v>138</v>
      </c>
    </row>
    <row r="1828" spans="2:51" s="317" customFormat="1" ht="13.5">
      <c r="B1828" s="316"/>
      <c r="D1828" s="318" t="s">
        <v>148</v>
      </c>
      <c r="E1828" s="319" t="s">
        <v>5</v>
      </c>
      <c r="F1828" s="320" t="s">
        <v>1946</v>
      </c>
      <c r="H1828" s="321">
        <v>0.337</v>
      </c>
      <c r="L1828" s="316"/>
      <c r="M1828" s="322"/>
      <c r="N1828" s="323"/>
      <c r="O1828" s="323"/>
      <c r="P1828" s="323"/>
      <c r="Q1828" s="323"/>
      <c r="R1828" s="323"/>
      <c r="S1828" s="323"/>
      <c r="T1828" s="324"/>
      <c r="AT1828" s="319" t="s">
        <v>148</v>
      </c>
      <c r="AU1828" s="319" t="s">
        <v>81</v>
      </c>
      <c r="AV1828" s="317" t="s">
        <v>81</v>
      </c>
      <c r="AW1828" s="317" t="s">
        <v>34</v>
      </c>
      <c r="AX1828" s="317" t="s">
        <v>71</v>
      </c>
      <c r="AY1828" s="319" t="s">
        <v>138</v>
      </c>
    </row>
    <row r="1829" spans="2:51" s="317" customFormat="1" ht="13.5">
      <c r="B1829" s="316"/>
      <c r="D1829" s="318" t="s">
        <v>148</v>
      </c>
      <c r="E1829" s="319" t="s">
        <v>5</v>
      </c>
      <c r="F1829" s="320" t="s">
        <v>1947</v>
      </c>
      <c r="H1829" s="321">
        <v>0.367</v>
      </c>
      <c r="L1829" s="316"/>
      <c r="M1829" s="322"/>
      <c r="N1829" s="323"/>
      <c r="O1829" s="323"/>
      <c r="P1829" s="323"/>
      <c r="Q1829" s="323"/>
      <c r="R1829" s="323"/>
      <c r="S1829" s="323"/>
      <c r="T1829" s="324"/>
      <c r="AT1829" s="319" t="s">
        <v>148</v>
      </c>
      <c r="AU1829" s="319" t="s">
        <v>81</v>
      </c>
      <c r="AV1829" s="317" t="s">
        <v>81</v>
      </c>
      <c r="AW1829" s="317" t="s">
        <v>34</v>
      </c>
      <c r="AX1829" s="317" t="s">
        <v>71</v>
      </c>
      <c r="AY1829" s="319" t="s">
        <v>138</v>
      </c>
    </row>
    <row r="1830" spans="2:51" s="317" customFormat="1" ht="13.5">
      <c r="B1830" s="316"/>
      <c r="D1830" s="318" t="s">
        <v>148</v>
      </c>
      <c r="E1830" s="319" t="s">
        <v>5</v>
      </c>
      <c r="F1830" s="320" t="s">
        <v>1948</v>
      </c>
      <c r="H1830" s="321">
        <v>0.36</v>
      </c>
      <c r="L1830" s="316"/>
      <c r="M1830" s="322"/>
      <c r="N1830" s="323"/>
      <c r="O1830" s="323"/>
      <c r="P1830" s="323"/>
      <c r="Q1830" s="323"/>
      <c r="R1830" s="323"/>
      <c r="S1830" s="323"/>
      <c r="T1830" s="324"/>
      <c r="AT1830" s="319" t="s">
        <v>148</v>
      </c>
      <c r="AU1830" s="319" t="s">
        <v>81</v>
      </c>
      <c r="AV1830" s="317" t="s">
        <v>81</v>
      </c>
      <c r="AW1830" s="317" t="s">
        <v>34</v>
      </c>
      <c r="AX1830" s="317" t="s">
        <v>71</v>
      </c>
      <c r="AY1830" s="319" t="s">
        <v>138</v>
      </c>
    </row>
    <row r="1831" spans="2:51" s="347" customFormat="1" ht="13.5">
      <c r="B1831" s="346"/>
      <c r="D1831" s="318" t="s">
        <v>148</v>
      </c>
      <c r="E1831" s="348" t="s">
        <v>5</v>
      </c>
      <c r="F1831" s="349" t="s">
        <v>180</v>
      </c>
      <c r="H1831" s="350">
        <v>6.725</v>
      </c>
      <c r="L1831" s="346"/>
      <c r="M1831" s="351"/>
      <c r="N1831" s="352"/>
      <c r="O1831" s="352"/>
      <c r="P1831" s="352"/>
      <c r="Q1831" s="352"/>
      <c r="R1831" s="352"/>
      <c r="S1831" s="352"/>
      <c r="T1831" s="353"/>
      <c r="AT1831" s="348" t="s">
        <v>148</v>
      </c>
      <c r="AU1831" s="348" t="s">
        <v>81</v>
      </c>
      <c r="AV1831" s="347" t="s">
        <v>139</v>
      </c>
      <c r="AW1831" s="347" t="s">
        <v>34</v>
      </c>
      <c r="AX1831" s="347" t="s">
        <v>71</v>
      </c>
      <c r="AY1831" s="348" t="s">
        <v>138</v>
      </c>
    </row>
    <row r="1832" spans="2:51" s="326" customFormat="1" ht="13.5">
      <c r="B1832" s="325"/>
      <c r="D1832" s="327" t="s">
        <v>148</v>
      </c>
      <c r="E1832" s="328" t="s">
        <v>5</v>
      </c>
      <c r="F1832" s="329" t="s">
        <v>151</v>
      </c>
      <c r="H1832" s="330">
        <v>56.416</v>
      </c>
      <c r="L1832" s="325"/>
      <c r="M1832" s="331"/>
      <c r="N1832" s="332"/>
      <c r="O1832" s="332"/>
      <c r="P1832" s="332"/>
      <c r="Q1832" s="332"/>
      <c r="R1832" s="332"/>
      <c r="S1832" s="332"/>
      <c r="T1832" s="333"/>
      <c r="AT1832" s="334" t="s">
        <v>148</v>
      </c>
      <c r="AU1832" s="334" t="s">
        <v>81</v>
      </c>
      <c r="AV1832" s="326" t="s">
        <v>146</v>
      </c>
      <c r="AW1832" s="326" t="s">
        <v>34</v>
      </c>
      <c r="AX1832" s="326" t="s">
        <v>79</v>
      </c>
      <c r="AY1832" s="334" t="s">
        <v>138</v>
      </c>
    </row>
    <row r="1833" spans="2:65" s="223" customFormat="1" ht="31.5" customHeight="1">
      <c r="B1833" s="224"/>
      <c r="C1833" s="354" t="s">
        <v>1949</v>
      </c>
      <c r="D1833" s="354" t="s">
        <v>373</v>
      </c>
      <c r="E1833" s="355" t="s">
        <v>1950</v>
      </c>
      <c r="F1833" s="356" t="s">
        <v>1951</v>
      </c>
      <c r="G1833" s="357" t="s">
        <v>144</v>
      </c>
      <c r="H1833" s="358">
        <v>12.995</v>
      </c>
      <c r="I1833" s="368">
        <v>0</v>
      </c>
      <c r="J1833" s="359">
        <f>ROUND(I1833*H1833,2)</f>
        <v>0</v>
      </c>
      <c r="K1833" s="356" t="s">
        <v>5</v>
      </c>
      <c r="L1833" s="360"/>
      <c r="M1833" s="361" t="s">
        <v>5</v>
      </c>
      <c r="N1833" s="362" t="s">
        <v>42</v>
      </c>
      <c r="O1833" s="225"/>
      <c r="P1833" s="313">
        <f>O1833*H1833</f>
        <v>0</v>
      </c>
      <c r="Q1833" s="313">
        <v>0.0026</v>
      </c>
      <c r="R1833" s="313">
        <f>Q1833*H1833</f>
        <v>0.033787</v>
      </c>
      <c r="S1833" s="313">
        <v>0</v>
      </c>
      <c r="T1833" s="314">
        <f>S1833*H1833</f>
        <v>0</v>
      </c>
      <c r="AR1833" s="213" t="s">
        <v>473</v>
      </c>
      <c r="AT1833" s="213" t="s">
        <v>373</v>
      </c>
      <c r="AU1833" s="213" t="s">
        <v>81</v>
      </c>
      <c r="AY1833" s="213" t="s">
        <v>138</v>
      </c>
      <c r="BE1833" s="315">
        <f>IF(N1833="základní",J1833,0)</f>
        <v>0</v>
      </c>
      <c r="BF1833" s="315">
        <f>IF(N1833="snížená",J1833,0)</f>
        <v>0</v>
      </c>
      <c r="BG1833" s="315">
        <f>IF(N1833="zákl. přenesená",J1833,0)</f>
        <v>0</v>
      </c>
      <c r="BH1833" s="315">
        <f>IF(N1833="sníž. přenesená",J1833,0)</f>
        <v>0</v>
      </c>
      <c r="BI1833" s="315">
        <f>IF(N1833="nulová",J1833,0)</f>
        <v>0</v>
      </c>
      <c r="BJ1833" s="213" t="s">
        <v>79</v>
      </c>
      <c r="BK1833" s="315">
        <f>ROUND(I1833*H1833,2)</f>
        <v>0</v>
      </c>
      <c r="BL1833" s="213" t="s">
        <v>372</v>
      </c>
      <c r="BM1833" s="213" t="s">
        <v>1952</v>
      </c>
    </row>
    <row r="1834" spans="2:51" s="339" customFormat="1" ht="13.5">
      <c r="B1834" s="338"/>
      <c r="D1834" s="318" t="s">
        <v>148</v>
      </c>
      <c r="E1834" s="340" t="s">
        <v>5</v>
      </c>
      <c r="F1834" s="341" t="s">
        <v>177</v>
      </c>
      <c r="H1834" s="342" t="s">
        <v>5</v>
      </c>
      <c r="L1834" s="338"/>
      <c r="M1834" s="343"/>
      <c r="N1834" s="344"/>
      <c r="O1834" s="344"/>
      <c r="P1834" s="344"/>
      <c r="Q1834" s="344"/>
      <c r="R1834" s="344"/>
      <c r="S1834" s="344"/>
      <c r="T1834" s="345"/>
      <c r="AT1834" s="342" t="s">
        <v>148</v>
      </c>
      <c r="AU1834" s="342" t="s">
        <v>81</v>
      </c>
      <c r="AV1834" s="339" t="s">
        <v>79</v>
      </c>
      <c r="AW1834" s="339" t="s">
        <v>34</v>
      </c>
      <c r="AX1834" s="339" t="s">
        <v>71</v>
      </c>
      <c r="AY1834" s="342" t="s">
        <v>138</v>
      </c>
    </row>
    <row r="1835" spans="2:51" s="317" customFormat="1" ht="13.5">
      <c r="B1835" s="316"/>
      <c r="D1835" s="318" t="s">
        <v>148</v>
      </c>
      <c r="E1835" s="319" t="s">
        <v>5</v>
      </c>
      <c r="F1835" s="320" t="s">
        <v>1953</v>
      </c>
      <c r="H1835" s="321">
        <v>6.001</v>
      </c>
      <c r="L1835" s="316"/>
      <c r="M1835" s="322"/>
      <c r="N1835" s="323"/>
      <c r="O1835" s="323"/>
      <c r="P1835" s="323"/>
      <c r="Q1835" s="323"/>
      <c r="R1835" s="323"/>
      <c r="S1835" s="323"/>
      <c r="T1835" s="324"/>
      <c r="AT1835" s="319" t="s">
        <v>148</v>
      </c>
      <c r="AU1835" s="319" t="s">
        <v>81</v>
      </c>
      <c r="AV1835" s="317" t="s">
        <v>81</v>
      </c>
      <c r="AW1835" s="317" t="s">
        <v>34</v>
      </c>
      <c r="AX1835" s="317" t="s">
        <v>71</v>
      </c>
      <c r="AY1835" s="319" t="s">
        <v>138</v>
      </c>
    </row>
    <row r="1836" spans="2:51" s="339" customFormat="1" ht="13.5">
      <c r="B1836" s="338"/>
      <c r="D1836" s="318" t="s">
        <v>148</v>
      </c>
      <c r="E1836" s="340" t="s">
        <v>5</v>
      </c>
      <c r="F1836" s="341" t="s">
        <v>186</v>
      </c>
      <c r="H1836" s="342" t="s">
        <v>5</v>
      </c>
      <c r="L1836" s="338"/>
      <c r="M1836" s="343"/>
      <c r="N1836" s="344"/>
      <c r="O1836" s="344"/>
      <c r="P1836" s="344"/>
      <c r="Q1836" s="344"/>
      <c r="R1836" s="344"/>
      <c r="S1836" s="344"/>
      <c r="T1836" s="345"/>
      <c r="AT1836" s="342" t="s">
        <v>148</v>
      </c>
      <c r="AU1836" s="342" t="s">
        <v>81</v>
      </c>
      <c r="AV1836" s="339" t="s">
        <v>79</v>
      </c>
      <c r="AW1836" s="339" t="s">
        <v>34</v>
      </c>
      <c r="AX1836" s="339" t="s">
        <v>71</v>
      </c>
      <c r="AY1836" s="342" t="s">
        <v>138</v>
      </c>
    </row>
    <row r="1837" spans="2:51" s="317" customFormat="1" ht="13.5">
      <c r="B1837" s="316"/>
      <c r="D1837" s="318" t="s">
        <v>148</v>
      </c>
      <c r="E1837" s="319" t="s">
        <v>5</v>
      </c>
      <c r="F1837" s="320" t="s">
        <v>1954</v>
      </c>
      <c r="H1837" s="321">
        <v>6.994</v>
      </c>
      <c r="L1837" s="316"/>
      <c r="M1837" s="322"/>
      <c r="N1837" s="323"/>
      <c r="O1837" s="323"/>
      <c r="P1837" s="323"/>
      <c r="Q1837" s="323"/>
      <c r="R1837" s="323"/>
      <c r="S1837" s="323"/>
      <c r="T1837" s="324"/>
      <c r="AT1837" s="319" t="s">
        <v>148</v>
      </c>
      <c r="AU1837" s="319" t="s">
        <v>81</v>
      </c>
      <c r="AV1837" s="317" t="s">
        <v>81</v>
      </c>
      <c r="AW1837" s="317" t="s">
        <v>34</v>
      </c>
      <c r="AX1837" s="317" t="s">
        <v>71</v>
      </c>
      <c r="AY1837" s="319" t="s">
        <v>138</v>
      </c>
    </row>
    <row r="1838" spans="2:51" s="326" customFormat="1" ht="13.5">
      <c r="B1838" s="325"/>
      <c r="D1838" s="327" t="s">
        <v>148</v>
      </c>
      <c r="E1838" s="328" t="s">
        <v>5</v>
      </c>
      <c r="F1838" s="329" t="s">
        <v>151</v>
      </c>
      <c r="H1838" s="330">
        <v>12.995</v>
      </c>
      <c r="L1838" s="325"/>
      <c r="M1838" s="331"/>
      <c r="N1838" s="332"/>
      <c r="O1838" s="332"/>
      <c r="P1838" s="332"/>
      <c r="Q1838" s="332"/>
      <c r="R1838" s="332"/>
      <c r="S1838" s="332"/>
      <c r="T1838" s="333"/>
      <c r="AT1838" s="334" t="s">
        <v>148</v>
      </c>
      <c r="AU1838" s="334" t="s">
        <v>81</v>
      </c>
      <c r="AV1838" s="326" t="s">
        <v>146</v>
      </c>
      <c r="AW1838" s="326" t="s">
        <v>34</v>
      </c>
      <c r="AX1838" s="326" t="s">
        <v>79</v>
      </c>
      <c r="AY1838" s="334" t="s">
        <v>138</v>
      </c>
    </row>
    <row r="1839" spans="2:65" s="223" customFormat="1" ht="31.5" customHeight="1">
      <c r="B1839" s="224"/>
      <c r="C1839" s="354" t="s">
        <v>1955</v>
      </c>
      <c r="D1839" s="354" t="s">
        <v>373</v>
      </c>
      <c r="E1839" s="355" t="s">
        <v>1956</v>
      </c>
      <c r="F1839" s="356" t="s">
        <v>1957</v>
      </c>
      <c r="G1839" s="357" t="s">
        <v>144</v>
      </c>
      <c r="H1839" s="358">
        <v>38.562</v>
      </c>
      <c r="I1839" s="368">
        <v>0</v>
      </c>
      <c r="J1839" s="359">
        <f>ROUND(I1839*H1839,2)</f>
        <v>0</v>
      </c>
      <c r="K1839" s="356" t="s">
        <v>5</v>
      </c>
      <c r="L1839" s="360"/>
      <c r="M1839" s="361" t="s">
        <v>5</v>
      </c>
      <c r="N1839" s="362" t="s">
        <v>42</v>
      </c>
      <c r="O1839" s="225"/>
      <c r="P1839" s="313">
        <f>O1839*H1839</f>
        <v>0</v>
      </c>
      <c r="Q1839" s="313">
        <v>0.0026</v>
      </c>
      <c r="R1839" s="313">
        <f>Q1839*H1839</f>
        <v>0.1002612</v>
      </c>
      <c r="S1839" s="313">
        <v>0</v>
      </c>
      <c r="T1839" s="314">
        <f>S1839*H1839</f>
        <v>0</v>
      </c>
      <c r="AR1839" s="213" t="s">
        <v>473</v>
      </c>
      <c r="AT1839" s="213" t="s">
        <v>373</v>
      </c>
      <c r="AU1839" s="213" t="s">
        <v>81</v>
      </c>
      <c r="AY1839" s="213" t="s">
        <v>138</v>
      </c>
      <c r="BE1839" s="315">
        <f>IF(N1839="základní",J1839,0)</f>
        <v>0</v>
      </c>
      <c r="BF1839" s="315">
        <f>IF(N1839="snížená",J1839,0)</f>
        <v>0</v>
      </c>
      <c r="BG1839" s="315">
        <f>IF(N1839="zákl. přenesená",J1839,0)</f>
        <v>0</v>
      </c>
      <c r="BH1839" s="315">
        <f>IF(N1839="sníž. přenesená",J1839,0)</f>
        <v>0</v>
      </c>
      <c r="BI1839" s="315">
        <f>IF(N1839="nulová",J1839,0)</f>
        <v>0</v>
      </c>
      <c r="BJ1839" s="213" t="s">
        <v>79</v>
      </c>
      <c r="BK1839" s="315">
        <f>ROUND(I1839*H1839,2)</f>
        <v>0</v>
      </c>
      <c r="BL1839" s="213" t="s">
        <v>372</v>
      </c>
      <c r="BM1839" s="213" t="s">
        <v>1958</v>
      </c>
    </row>
    <row r="1840" spans="2:51" s="339" customFormat="1" ht="13.5">
      <c r="B1840" s="338"/>
      <c r="D1840" s="318" t="s">
        <v>148</v>
      </c>
      <c r="E1840" s="340" t="s">
        <v>5</v>
      </c>
      <c r="F1840" s="341" t="s">
        <v>181</v>
      </c>
      <c r="H1840" s="342" t="s">
        <v>5</v>
      </c>
      <c r="L1840" s="338"/>
      <c r="M1840" s="343"/>
      <c r="N1840" s="344"/>
      <c r="O1840" s="344"/>
      <c r="P1840" s="344"/>
      <c r="Q1840" s="344"/>
      <c r="R1840" s="344"/>
      <c r="S1840" s="344"/>
      <c r="T1840" s="345"/>
      <c r="AT1840" s="342" t="s">
        <v>148</v>
      </c>
      <c r="AU1840" s="342" t="s">
        <v>81</v>
      </c>
      <c r="AV1840" s="339" t="s">
        <v>79</v>
      </c>
      <c r="AW1840" s="339" t="s">
        <v>34</v>
      </c>
      <c r="AX1840" s="339" t="s">
        <v>71</v>
      </c>
      <c r="AY1840" s="342" t="s">
        <v>138</v>
      </c>
    </row>
    <row r="1841" spans="2:51" s="317" customFormat="1" ht="13.5">
      <c r="B1841" s="316"/>
      <c r="D1841" s="318" t="s">
        <v>148</v>
      </c>
      <c r="E1841" s="319" t="s">
        <v>5</v>
      </c>
      <c r="F1841" s="320" t="s">
        <v>1959</v>
      </c>
      <c r="H1841" s="321">
        <v>38.562</v>
      </c>
      <c r="L1841" s="316"/>
      <c r="M1841" s="322"/>
      <c r="N1841" s="323"/>
      <c r="O1841" s="323"/>
      <c r="P1841" s="323"/>
      <c r="Q1841" s="323"/>
      <c r="R1841" s="323"/>
      <c r="S1841" s="323"/>
      <c r="T1841" s="324"/>
      <c r="AT1841" s="319" t="s">
        <v>148</v>
      </c>
      <c r="AU1841" s="319" t="s">
        <v>81</v>
      </c>
      <c r="AV1841" s="317" t="s">
        <v>81</v>
      </c>
      <c r="AW1841" s="317" t="s">
        <v>34</v>
      </c>
      <c r="AX1841" s="317" t="s">
        <v>71</v>
      </c>
      <c r="AY1841" s="319" t="s">
        <v>138</v>
      </c>
    </row>
    <row r="1842" spans="2:51" s="326" customFormat="1" ht="13.5">
      <c r="B1842" s="325"/>
      <c r="D1842" s="327" t="s">
        <v>148</v>
      </c>
      <c r="E1842" s="328" t="s">
        <v>5</v>
      </c>
      <c r="F1842" s="329" t="s">
        <v>151</v>
      </c>
      <c r="H1842" s="330">
        <v>38.562</v>
      </c>
      <c r="L1842" s="325"/>
      <c r="M1842" s="331"/>
      <c r="N1842" s="332"/>
      <c r="O1842" s="332"/>
      <c r="P1842" s="332"/>
      <c r="Q1842" s="332"/>
      <c r="R1842" s="332"/>
      <c r="S1842" s="332"/>
      <c r="T1842" s="333"/>
      <c r="AT1842" s="334" t="s">
        <v>148</v>
      </c>
      <c r="AU1842" s="334" t="s">
        <v>81</v>
      </c>
      <c r="AV1842" s="326" t="s">
        <v>146</v>
      </c>
      <c r="AW1842" s="326" t="s">
        <v>34</v>
      </c>
      <c r="AX1842" s="326" t="s">
        <v>79</v>
      </c>
      <c r="AY1842" s="334" t="s">
        <v>138</v>
      </c>
    </row>
    <row r="1843" spans="2:65" s="223" customFormat="1" ht="31.5" customHeight="1">
      <c r="B1843" s="224"/>
      <c r="C1843" s="354" t="s">
        <v>1960</v>
      </c>
      <c r="D1843" s="354" t="s">
        <v>373</v>
      </c>
      <c r="E1843" s="355" t="s">
        <v>1961</v>
      </c>
      <c r="F1843" s="356" t="s">
        <v>1962</v>
      </c>
      <c r="G1843" s="357" t="s">
        <v>144</v>
      </c>
      <c r="H1843" s="358">
        <v>7.116</v>
      </c>
      <c r="I1843" s="368">
        <v>0</v>
      </c>
      <c r="J1843" s="359">
        <f>ROUND(I1843*H1843,2)</f>
        <v>0</v>
      </c>
      <c r="K1843" s="356" t="s">
        <v>5</v>
      </c>
      <c r="L1843" s="360"/>
      <c r="M1843" s="361" t="s">
        <v>5</v>
      </c>
      <c r="N1843" s="362" t="s">
        <v>42</v>
      </c>
      <c r="O1843" s="225"/>
      <c r="P1843" s="313">
        <f>O1843*H1843</f>
        <v>0</v>
      </c>
      <c r="Q1843" s="313">
        <v>0.0026</v>
      </c>
      <c r="R1843" s="313">
        <f>Q1843*H1843</f>
        <v>0.0185016</v>
      </c>
      <c r="S1843" s="313">
        <v>0</v>
      </c>
      <c r="T1843" s="314">
        <f>S1843*H1843</f>
        <v>0</v>
      </c>
      <c r="AR1843" s="213" t="s">
        <v>473</v>
      </c>
      <c r="AT1843" s="213" t="s">
        <v>373</v>
      </c>
      <c r="AU1843" s="213" t="s">
        <v>81</v>
      </c>
      <c r="AY1843" s="213" t="s">
        <v>138</v>
      </c>
      <c r="BE1843" s="315">
        <f>IF(N1843="základní",J1843,0)</f>
        <v>0</v>
      </c>
      <c r="BF1843" s="315">
        <f>IF(N1843="snížená",J1843,0)</f>
        <v>0</v>
      </c>
      <c r="BG1843" s="315">
        <f>IF(N1843="zákl. přenesená",J1843,0)</f>
        <v>0</v>
      </c>
      <c r="BH1843" s="315">
        <f>IF(N1843="sníž. přenesená",J1843,0)</f>
        <v>0</v>
      </c>
      <c r="BI1843" s="315">
        <f>IF(N1843="nulová",J1843,0)</f>
        <v>0</v>
      </c>
      <c r="BJ1843" s="213" t="s">
        <v>79</v>
      </c>
      <c r="BK1843" s="315">
        <f>ROUND(I1843*H1843,2)</f>
        <v>0</v>
      </c>
      <c r="BL1843" s="213" t="s">
        <v>372</v>
      </c>
      <c r="BM1843" s="213" t="s">
        <v>1963</v>
      </c>
    </row>
    <row r="1844" spans="2:51" s="339" customFormat="1" ht="13.5">
      <c r="B1844" s="338"/>
      <c r="D1844" s="318" t="s">
        <v>148</v>
      </c>
      <c r="E1844" s="340" t="s">
        <v>5</v>
      </c>
      <c r="F1844" s="341" t="s">
        <v>183</v>
      </c>
      <c r="H1844" s="342" t="s">
        <v>5</v>
      </c>
      <c r="L1844" s="338"/>
      <c r="M1844" s="343"/>
      <c r="N1844" s="344"/>
      <c r="O1844" s="344"/>
      <c r="P1844" s="344"/>
      <c r="Q1844" s="344"/>
      <c r="R1844" s="344"/>
      <c r="S1844" s="344"/>
      <c r="T1844" s="345"/>
      <c r="AT1844" s="342" t="s">
        <v>148</v>
      </c>
      <c r="AU1844" s="342" t="s">
        <v>81</v>
      </c>
      <c r="AV1844" s="339" t="s">
        <v>79</v>
      </c>
      <c r="AW1844" s="339" t="s">
        <v>34</v>
      </c>
      <c r="AX1844" s="339" t="s">
        <v>71</v>
      </c>
      <c r="AY1844" s="342" t="s">
        <v>138</v>
      </c>
    </row>
    <row r="1845" spans="2:51" s="317" customFormat="1" ht="13.5">
      <c r="B1845" s="316"/>
      <c r="D1845" s="318" t="s">
        <v>148</v>
      </c>
      <c r="E1845" s="319" t="s">
        <v>5</v>
      </c>
      <c r="F1845" s="320" t="s">
        <v>1964</v>
      </c>
      <c r="H1845" s="321">
        <v>7.116</v>
      </c>
      <c r="L1845" s="316"/>
      <c r="M1845" s="322"/>
      <c r="N1845" s="323"/>
      <c r="O1845" s="323"/>
      <c r="P1845" s="323"/>
      <c r="Q1845" s="323"/>
      <c r="R1845" s="323"/>
      <c r="S1845" s="323"/>
      <c r="T1845" s="324"/>
      <c r="AT1845" s="319" t="s">
        <v>148</v>
      </c>
      <c r="AU1845" s="319" t="s">
        <v>81</v>
      </c>
      <c r="AV1845" s="317" t="s">
        <v>81</v>
      </c>
      <c r="AW1845" s="317" t="s">
        <v>34</v>
      </c>
      <c r="AX1845" s="317" t="s">
        <v>71</v>
      </c>
      <c r="AY1845" s="319" t="s">
        <v>138</v>
      </c>
    </row>
    <row r="1846" spans="2:51" s="326" customFormat="1" ht="13.5">
      <c r="B1846" s="325"/>
      <c r="D1846" s="327" t="s">
        <v>148</v>
      </c>
      <c r="E1846" s="328" t="s">
        <v>5</v>
      </c>
      <c r="F1846" s="329" t="s">
        <v>151</v>
      </c>
      <c r="H1846" s="330">
        <v>7.116</v>
      </c>
      <c r="L1846" s="325"/>
      <c r="M1846" s="331"/>
      <c r="N1846" s="332"/>
      <c r="O1846" s="332"/>
      <c r="P1846" s="332"/>
      <c r="Q1846" s="332"/>
      <c r="R1846" s="332"/>
      <c r="S1846" s="332"/>
      <c r="T1846" s="333"/>
      <c r="AT1846" s="334" t="s">
        <v>148</v>
      </c>
      <c r="AU1846" s="334" t="s">
        <v>81</v>
      </c>
      <c r="AV1846" s="326" t="s">
        <v>146</v>
      </c>
      <c r="AW1846" s="326" t="s">
        <v>34</v>
      </c>
      <c r="AX1846" s="326" t="s">
        <v>79</v>
      </c>
      <c r="AY1846" s="334" t="s">
        <v>138</v>
      </c>
    </row>
    <row r="1847" spans="2:65" s="223" customFormat="1" ht="22.5" customHeight="1">
      <c r="B1847" s="224"/>
      <c r="C1847" s="305" t="s">
        <v>1965</v>
      </c>
      <c r="D1847" s="305" t="s">
        <v>141</v>
      </c>
      <c r="E1847" s="306" t="s">
        <v>1966</v>
      </c>
      <c r="F1847" s="307" t="s">
        <v>1967</v>
      </c>
      <c r="G1847" s="308" t="s">
        <v>338</v>
      </c>
      <c r="H1847" s="309">
        <v>131.865</v>
      </c>
      <c r="I1847" s="367">
        <v>0</v>
      </c>
      <c r="J1847" s="310">
        <f>ROUND(I1847*H1847,2)</f>
        <v>0</v>
      </c>
      <c r="K1847" s="307" t="s">
        <v>145</v>
      </c>
      <c r="L1847" s="224"/>
      <c r="M1847" s="311" t="s">
        <v>5</v>
      </c>
      <c r="N1847" s="312" t="s">
        <v>42</v>
      </c>
      <c r="O1847" s="225"/>
      <c r="P1847" s="313">
        <f>O1847*H1847</f>
        <v>0</v>
      </c>
      <c r="Q1847" s="313">
        <v>1.275E-05</v>
      </c>
      <c r="R1847" s="313">
        <f>Q1847*H1847</f>
        <v>0.00168127875</v>
      </c>
      <c r="S1847" s="313">
        <v>0</v>
      </c>
      <c r="T1847" s="314">
        <f>S1847*H1847</f>
        <v>0</v>
      </c>
      <c r="AR1847" s="213" t="s">
        <v>372</v>
      </c>
      <c r="AT1847" s="213" t="s">
        <v>141</v>
      </c>
      <c r="AU1847" s="213" t="s">
        <v>81</v>
      </c>
      <c r="AY1847" s="213" t="s">
        <v>138</v>
      </c>
      <c r="BE1847" s="315">
        <f>IF(N1847="základní",J1847,0)</f>
        <v>0</v>
      </c>
      <c r="BF1847" s="315">
        <f>IF(N1847="snížená",J1847,0)</f>
        <v>0</v>
      </c>
      <c r="BG1847" s="315">
        <f>IF(N1847="zákl. přenesená",J1847,0)</f>
        <v>0</v>
      </c>
      <c r="BH1847" s="315">
        <f>IF(N1847="sníž. přenesená",J1847,0)</f>
        <v>0</v>
      </c>
      <c r="BI1847" s="315">
        <f>IF(N1847="nulová",J1847,0)</f>
        <v>0</v>
      </c>
      <c r="BJ1847" s="213" t="s">
        <v>79</v>
      </c>
      <c r="BK1847" s="315">
        <f>ROUND(I1847*H1847,2)</f>
        <v>0</v>
      </c>
      <c r="BL1847" s="213" t="s">
        <v>372</v>
      </c>
      <c r="BM1847" s="213" t="s">
        <v>1968</v>
      </c>
    </row>
    <row r="1848" spans="2:51" s="339" customFormat="1" ht="13.5">
      <c r="B1848" s="338"/>
      <c r="D1848" s="318" t="s">
        <v>148</v>
      </c>
      <c r="E1848" s="340" t="s">
        <v>5</v>
      </c>
      <c r="F1848" s="341" t="s">
        <v>1969</v>
      </c>
      <c r="H1848" s="342" t="s">
        <v>5</v>
      </c>
      <c r="L1848" s="338"/>
      <c r="M1848" s="343"/>
      <c r="N1848" s="344"/>
      <c r="O1848" s="344"/>
      <c r="P1848" s="344"/>
      <c r="Q1848" s="344"/>
      <c r="R1848" s="344"/>
      <c r="S1848" s="344"/>
      <c r="T1848" s="345"/>
      <c r="AT1848" s="342" t="s">
        <v>148</v>
      </c>
      <c r="AU1848" s="342" t="s">
        <v>81</v>
      </c>
      <c r="AV1848" s="339" t="s">
        <v>79</v>
      </c>
      <c r="AW1848" s="339" t="s">
        <v>34</v>
      </c>
      <c r="AX1848" s="339" t="s">
        <v>71</v>
      </c>
      <c r="AY1848" s="342" t="s">
        <v>138</v>
      </c>
    </row>
    <row r="1849" spans="2:51" s="339" customFormat="1" ht="13.5">
      <c r="B1849" s="338"/>
      <c r="D1849" s="318" t="s">
        <v>148</v>
      </c>
      <c r="E1849" s="340" t="s">
        <v>5</v>
      </c>
      <c r="F1849" s="341" t="s">
        <v>177</v>
      </c>
      <c r="H1849" s="342" t="s">
        <v>5</v>
      </c>
      <c r="L1849" s="338"/>
      <c r="M1849" s="343"/>
      <c r="N1849" s="344"/>
      <c r="O1849" s="344"/>
      <c r="P1849" s="344"/>
      <c r="Q1849" s="344"/>
      <c r="R1849" s="344"/>
      <c r="S1849" s="344"/>
      <c r="T1849" s="345"/>
      <c r="AT1849" s="342" t="s">
        <v>148</v>
      </c>
      <c r="AU1849" s="342" t="s">
        <v>81</v>
      </c>
      <c r="AV1849" s="339" t="s">
        <v>79</v>
      </c>
      <c r="AW1849" s="339" t="s">
        <v>34</v>
      </c>
      <c r="AX1849" s="339" t="s">
        <v>71</v>
      </c>
      <c r="AY1849" s="342" t="s">
        <v>138</v>
      </c>
    </row>
    <row r="1850" spans="2:51" s="317" customFormat="1" ht="27">
      <c r="B1850" s="316"/>
      <c r="D1850" s="318" t="s">
        <v>148</v>
      </c>
      <c r="E1850" s="319" t="s">
        <v>5</v>
      </c>
      <c r="F1850" s="320" t="s">
        <v>1970</v>
      </c>
      <c r="H1850" s="321">
        <v>11.78</v>
      </c>
      <c r="L1850" s="316"/>
      <c r="M1850" s="322"/>
      <c r="N1850" s="323"/>
      <c r="O1850" s="323"/>
      <c r="P1850" s="323"/>
      <c r="Q1850" s="323"/>
      <c r="R1850" s="323"/>
      <c r="S1850" s="323"/>
      <c r="T1850" s="324"/>
      <c r="AT1850" s="319" t="s">
        <v>148</v>
      </c>
      <c r="AU1850" s="319" t="s">
        <v>81</v>
      </c>
      <c r="AV1850" s="317" t="s">
        <v>81</v>
      </c>
      <c r="AW1850" s="317" t="s">
        <v>34</v>
      </c>
      <c r="AX1850" s="317" t="s">
        <v>71</v>
      </c>
      <c r="AY1850" s="319" t="s">
        <v>138</v>
      </c>
    </row>
    <row r="1851" spans="2:51" s="317" customFormat="1" ht="13.5">
      <c r="B1851" s="316"/>
      <c r="D1851" s="318" t="s">
        <v>148</v>
      </c>
      <c r="E1851" s="319" t="s">
        <v>5</v>
      </c>
      <c r="F1851" s="320" t="s">
        <v>1971</v>
      </c>
      <c r="H1851" s="321">
        <v>18.44</v>
      </c>
      <c r="L1851" s="316"/>
      <c r="M1851" s="322"/>
      <c r="N1851" s="323"/>
      <c r="O1851" s="323"/>
      <c r="P1851" s="323"/>
      <c r="Q1851" s="323"/>
      <c r="R1851" s="323"/>
      <c r="S1851" s="323"/>
      <c r="T1851" s="324"/>
      <c r="AT1851" s="319" t="s">
        <v>148</v>
      </c>
      <c r="AU1851" s="319" t="s">
        <v>81</v>
      </c>
      <c r="AV1851" s="317" t="s">
        <v>81</v>
      </c>
      <c r="AW1851" s="317" t="s">
        <v>34</v>
      </c>
      <c r="AX1851" s="317" t="s">
        <v>71</v>
      </c>
      <c r="AY1851" s="319" t="s">
        <v>138</v>
      </c>
    </row>
    <row r="1852" spans="2:51" s="347" customFormat="1" ht="13.5">
      <c r="B1852" s="346"/>
      <c r="D1852" s="318" t="s">
        <v>148</v>
      </c>
      <c r="E1852" s="348" t="s">
        <v>5</v>
      </c>
      <c r="F1852" s="349" t="s">
        <v>180</v>
      </c>
      <c r="H1852" s="350">
        <v>30.22</v>
      </c>
      <c r="L1852" s="346"/>
      <c r="M1852" s="351"/>
      <c r="N1852" s="352"/>
      <c r="O1852" s="352"/>
      <c r="P1852" s="352"/>
      <c r="Q1852" s="352"/>
      <c r="R1852" s="352"/>
      <c r="S1852" s="352"/>
      <c r="T1852" s="353"/>
      <c r="AT1852" s="348" t="s">
        <v>148</v>
      </c>
      <c r="AU1852" s="348" t="s">
        <v>81</v>
      </c>
      <c r="AV1852" s="347" t="s">
        <v>139</v>
      </c>
      <c r="AW1852" s="347" t="s">
        <v>34</v>
      </c>
      <c r="AX1852" s="347" t="s">
        <v>71</v>
      </c>
      <c r="AY1852" s="348" t="s">
        <v>138</v>
      </c>
    </row>
    <row r="1853" spans="2:51" s="339" customFormat="1" ht="13.5">
      <c r="B1853" s="338"/>
      <c r="D1853" s="318" t="s">
        <v>148</v>
      </c>
      <c r="E1853" s="340" t="s">
        <v>5</v>
      </c>
      <c r="F1853" s="341" t="s">
        <v>181</v>
      </c>
      <c r="H1853" s="342" t="s">
        <v>5</v>
      </c>
      <c r="L1853" s="338"/>
      <c r="M1853" s="343"/>
      <c r="N1853" s="344"/>
      <c r="O1853" s="344"/>
      <c r="P1853" s="344"/>
      <c r="Q1853" s="344"/>
      <c r="R1853" s="344"/>
      <c r="S1853" s="344"/>
      <c r="T1853" s="345"/>
      <c r="AT1853" s="342" t="s">
        <v>148</v>
      </c>
      <c r="AU1853" s="342" t="s">
        <v>81</v>
      </c>
      <c r="AV1853" s="339" t="s">
        <v>79</v>
      </c>
      <c r="AW1853" s="339" t="s">
        <v>34</v>
      </c>
      <c r="AX1853" s="339" t="s">
        <v>71</v>
      </c>
      <c r="AY1853" s="342" t="s">
        <v>138</v>
      </c>
    </row>
    <row r="1854" spans="2:51" s="317" customFormat="1" ht="13.5">
      <c r="B1854" s="316"/>
      <c r="D1854" s="318" t="s">
        <v>148</v>
      </c>
      <c r="E1854" s="319" t="s">
        <v>5</v>
      </c>
      <c r="F1854" s="320" t="s">
        <v>1972</v>
      </c>
      <c r="H1854" s="321">
        <v>23.86</v>
      </c>
      <c r="L1854" s="316"/>
      <c r="M1854" s="322"/>
      <c r="N1854" s="323"/>
      <c r="O1854" s="323"/>
      <c r="P1854" s="323"/>
      <c r="Q1854" s="323"/>
      <c r="R1854" s="323"/>
      <c r="S1854" s="323"/>
      <c r="T1854" s="324"/>
      <c r="AT1854" s="319" t="s">
        <v>148</v>
      </c>
      <c r="AU1854" s="319" t="s">
        <v>81</v>
      </c>
      <c r="AV1854" s="317" t="s">
        <v>81</v>
      </c>
      <c r="AW1854" s="317" t="s">
        <v>34</v>
      </c>
      <c r="AX1854" s="317" t="s">
        <v>71</v>
      </c>
      <c r="AY1854" s="319" t="s">
        <v>138</v>
      </c>
    </row>
    <row r="1855" spans="2:51" s="347" customFormat="1" ht="13.5">
      <c r="B1855" s="346"/>
      <c r="D1855" s="318" t="s">
        <v>148</v>
      </c>
      <c r="E1855" s="348" t="s">
        <v>5</v>
      </c>
      <c r="F1855" s="349" t="s">
        <v>180</v>
      </c>
      <c r="H1855" s="350">
        <v>23.86</v>
      </c>
      <c r="L1855" s="346"/>
      <c r="M1855" s="351"/>
      <c r="N1855" s="352"/>
      <c r="O1855" s="352"/>
      <c r="P1855" s="352"/>
      <c r="Q1855" s="352"/>
      <c r="R1855" s="352"/>
      <c r="S1855" s="352"/>
      <c r="T1855" s="353"/>
      <c r="AT1855" s="348" t="s">
        <v>148</v>
      </c>
      <c r="AU1855" s="348" t="s">
        <v>81</v>
      </c>
      <c r="AV1855" s="347" t="s">
        <v>139</v>
      </c>
      <c r="AW1855" s="347" t="s">
        <v>34</v>
      </c>
      <c r="AX1855" s="347" t="s">
        <v>71</v>
      </c>
      <c r="AY1855" s="348" t="s">
        <v>138</v>
      </c>
    </row>
    <row r="1856" spans="2:51" s="339" customFormat="1" ht="13.5">
      <c r="B1856" s="338"/>
      <c r="D1856" s="318" t="s">
        <v>148</v>
      </c>
      <c r="E1856" s="340" t="s">
        <v>5</v>
      </c>
      <c r="F1856" s="341" t="s">
        <v>183</v>
      </c>
      <c r="H1856" s="342" t="s">
        <v>5</v>
      </c>
      <c r="L1856" s="338"/>
      <c r="M1856" s="343"/>
      <c r="N1856" s="344"/>
      <c r="O1856" s="344"/>
      <c r="P1856" s="344"/>
      <c r="Q1856" s="344"/>
      <c r="R1856" s="344"/>
      <c r="S1856" s="344"/>
      <c r="T1856" s="345"/>
      <c r="AT1856" s="342" t="s">
        <v>148</v>
      </c>
      <c r="AU1856" s="342" t="s">
        <v>81</v>
      </c>
      <c r="AV1856" s="339" t="s">
        <v>79</v>
      </c>
      <c r="AW1856" s="339" t="s">
        <v>34</v>
      </c>
      <c r="AX1856" s="339" t="s">
        <v>71</v>
      </c>
      <c r="AY1856" s="342" t="s">
        <v>138</v>
      </c>
    </row>
    <row r="1857" spans="2:51" s="317" customFormat="1" ht="27">
      <c r="B1857" s="316"/>
      <c r="D1857" s="318" t="s">
        <v>148</v>
      </c>
      <c r="E1857" s="319" t="s">
        <v>5</v>
      </c>
      <c r="F1857" s="320" t="s">
        <v>1973</v>
      </c>
      <c r="H1857" s="321">
        <v>15.06</v>
      </c>
      <c r="L1857" s="316"/>
      <c r="M1857" s="322"/>
      <c r="N1857" s="323"/>
      <c r="O1857" s="323"/>
      <c r="P1857" s="323"/>
      <c r="Q1857" s="323"/>
      <c r="R1857" s="323"/>
      <c r="S1857" s="323"/>
      <c r="T1857" s="324"/>
      <c r="AT1857" s="319" t="s">
        <v>148</v>
      </c>
      <c r="AU1857" s="319" t="s">
        <v>81</v>
      </c>
      <c r="AV1857" s="317" t="s">
        <v>81</v>
      </c>
      <c r="AW1857" s="317" t="s">
        <v>34</v>
      </c>
      <c r="AX1857" s="317" t="s">
        <v>71</v>
      </c>
      <c r="AY1857" s="319" t="s">
        <v>138</v>
      </c>
    </row>
    <row r="1858" spans="2:51" s="317" customFormat="1" ht="27">
      <c r="B1858" s="316"/>
      <c r="D1858" s="318" t="s">
        <v>148</v>
      </c>
      <c r="E1858" s="319" t="s">
        <v>5</v>
      </c>
      <c r="F1858" s="320" t="s">
        <v>1974</v>
      </c>
      <c r="H1858" s="321">
        <v>18.2</v>
      </c>
      <c r="L1858" s="316"/>
      <c r="M1858" s="322"/>
      <c r="N1858" s="323"/>
      <c r="O1858" s="323"/>
      <c r="P1858" s="323"/>
      <c r="Q1858" s="323"/>
      <c r="R1858" s="323"/>
      <c r="S1858" s="323"/>
      <c r="T1858" s="324"/>
      <c r="AT1858" s="319" t="s">
        <v>148</v>
      </c>
      <c r="AU1858" s="319" t="s">
        <v>81</v>
      </c>
      <c r="AV1858" s="317" t="s">
        <v>81</v>
      </c>
      <c r="AW1858" s="317" t="s">
        <v>34</v>
      </c>
      <c r="AX1858" s="317" t="s">
        <v>71</v>
      </c>
      <c r="AY1858" s="319" t="s">
        <v>138</v>
      </c>
    </row>
    <row r="1859" spans="2:51" s="347" customFormat="1" ht="13.5">
      <c r="B1859" s="346"/>
      <c r="D1859" s="318" t="s">
        <v>148</v>
      </c>
      <c r="E1859" s="348" t="s">
        <v>5</v>
      </c>
      <c r="F1859" s="349" t="s">
        <v>180</v>
      </c>
      <c r="H1859" s="350">
        <v>33.26</v>
      </c>
      <c r="L1859" s="346"/>
      <c r="M1859" s="351"/>
      <c r="N1859" s="352"/>
      <c r="O1859" s="352"/>
      <c r="P1859" s="352"/>
      <c r="Q1859" s="352"/>
      <c r="R1859" s="352"/>
      <c r="S1859" s="352"/>
      <c r="T1859" s="353"/>
      <c r="AT1859" s="348" t="s">
        <v>148</v>
      </c>
      <c r="AU1859" s="348" t="s">
        <v>81</v>
      </c>
      <c r="AV1859" s="347" t="s">
        <v>139</v>
      </c>
      <c r="AW1859" s="347" t="s">
        <v>34</v>
      </c>
      <c r="AX1859" s="347" t="s">
        <v>71</v>
      </c>
      <c r="AY1859" s="348" t="s">
        <v>138</v>
      </c>
    </row>
    <row r="1860" spans="2:51" s="339" customFormat="1" ht="13.5">
      <c r="B1860" s="338"/>
      <c r="D1860" s="318" t="s">
        <v>148</v>
      </c>
      <c r="E1860" s="340" t="s">
        <v>5</v>
      </c>
      <c r="F1860" s="341" t="s">
        <v>186</v>
      </c>
      <c r="H1860" s="342" t="s">
        <v>5</v>
      </c>
      <c r="L1860" s="338"/>
      <c r="M1860" s="343"/>
      <c r="N1860" s="344"/>
      <c r="O1860" s="344"/>
      <c r="P1860" s="344"/>
      <c r="Q1860" s="344"/>
      <c r="R1860" s="344"/>
      <c r="S1860" s="344"/>
      <c r="T1860" s="345"/>
      <c r="AT1860" s="342" t="s">
        <v>148</v>
      </c>
      <c r="AU1860" s="342" t="s">
        <v>81</v>
      </c>
      <c r="AV1860" s="339" t="s">
        <v>79</v>
      </c>
      <c r="AW1860" s="339" t="s">
        <v>34</v>
      </c>
      <c r="AX1860" s="339" t="s">
        <v>71</v>
      </c>
      <c r="AY1860" s="342" t="s">
        <v>138</v>
      </c>
    </row>
    <row r="1861" spans="2:51" s="317" customFormat="1" ht="13.5">
      <c r="B1861" s="316"/>
      <c r="D1861" s="318" t="s">
        <v>148</v>
      </c>
      <c r="E1861" s="319" t="s">
        <v>5</v>
      </c>
      <c r="F1861" s="320" t="s">
        <v>1975</v>
      </c>
      <c r="H1861" s="321">
        <v>9.015</v>
      </c>
      <c r="L1861" s="316"/>
      <c r="M1861" s="322"/>
      <c r="N1861" s="323"/>
      <c r="O1861" s="323"/>
      <c r="P1861" s="323"/>
      <c r="Q1861" s="323"/>
      <c r="R1861" s="323"/>
      <c r="S1861" s="323"/>
      <c r="T1861" s="324"/>
      <c r="AT1861" s="319" t="s">
        <v>148</v>
      </c>
      <c r="AU1861" s="319" t="s">
        <v>81</v>
      </c>
      <c r="AV1861" s="317" t="s">
        <v>81</v>
      </c>
      <c r="AW1861" s="317" t="s">
        <v>34</v>
      </c>
      <c r="AX1861" s="317" t="s">
        <v>71</v>
      </c>
      <c r="AY1861" s="319" t="s">
        <v>138</v>
      </c>
    </row>
    <row r="1862" spans="2:51" s="317" customFormat="1" ht="13.5">
      <c r="B1862" s="316"/>
      <c r="D1862" s="318" t="s">
        <v>148</v>
      </c>
      <c r="E1862" s="319" t="s">
        <v>5</v>
      </c>
      <c r="F1862" s="320" t="s">
        <v>1976</v>
      </c>
      <c r="H1862" s="321">
        <v>14.41</v>
      </c>
      <c r="L1862" s="316"/>
      <c r="M1862" s="322"/>
      <c r="N1862" s="323"/>
      <c r="O1862" s="323"/>
      <c r="P1862" s="323"/>
      <c r="Q1862" s="323"/>
      <c r="R1862" s="323"/>
      <c r="S1862" s="323"/>
      <c r="T1862" s="324"/>
      <c r="AT1862" s="319" t="s">
        <v>148</v>
      </c>
      <c r="AU1862" s="319" t="s">
        <v>81</v>
      </c>
      <c r="AV1862" s="317" t="s">
        <v>81</v>
      </c>
      <c r="AW1862" s="317" t="s">
        <v>34</v>
      </c>
      <c r="AX1862" s="317" t="s">
        <v>71</v>
      </c>
      <c r="AY1862" s="319" t="s">
        <v>138</v>
      </c>
    </row>
    <row r="1863" spans="2:51" s="347" customFormat="1" ht="13.5">
      <c r="B1863" s="346"/>
      <c r="D1863" s="318" t="s">
        <v>148</v>
      </c>
      <c r="E1863" s="348" t="s">
        <v>5</v>
      </c>
      <c r="F1863" s="349" t="s">
        <v>180</v>
      </c>
      <c r="H1863" s="350">
        <v>23.425</v>
      </c>
      <c r="L1863" s="346"/>
      <c r="M1863" s="351"/>
      <c r="N1863" s="352"/>
      <c r="O1863" s="352"/>
      <c r="P1863" s="352"/>
      <c r="Q1863" s="352"/>
      <c r="R1863" s="352"/>
      <c r="S1863" s="352"/>
      <c r="T1863" s="353"/>
      <c r="AT1863" s="348" t="s">
        <v>148</v>
      </c>
      <c r="AU1863" s="348" t="s">
        <v>81</v>
      </c>
      <c r="AV1863" s="347" t="s">
        <v>139</v>
      </c>
      <c r="AW1863" s="347" t="s">
        <v>34</v>
      </c>
      <c r="AX1863" s="347" t="s">
        <v>71</v>
      </c>
      <c r="AY1863" s="348" t="s">
        <v>138</v>
      </c>
    </row>
    <row r="1864" spans="2:51" s="339" customFormat="1" ht="13.5">
      <c r="B1864" s="338"/>
      <c r="D1864" s="318" t="s">
        <v>148</v>
      </c>
      <c r="E1864" s="340" t="s">
        <v>5</v>
      </c>
      <c r="F1864" s="341" t="s">
        <v>1977</v>
      </c>
      <c r="H1864" s="342" t="s">
        <v>5</v>
      </c>
      <c r="L1864" s="338"/>
      <c r="M1864" s="343"/>
      <c r="N1864" s="344"/>
      <c r="O1864" s="344"/>
      <c r="P1864" s="344"/>
      <c r="Q1864" s="344"/>
      <c r="R1864" s="344"/>
      <c r="S1864" s="344"/>
      <c r="T1864" s="345"/>
      <c r="AT1864" s="342" t="s">
        <v>148</v>
      </c>
      <c r="AU1864" s="342" t="s">
        <v>81</v>
      </c>
      <c r="AV1864" s="339" t="s">
        <v>79</v>
      </c>
      <c r="AW1864" s="339" t="s">
        <v>34</v>
      </c>
      <c r="AX1864" s="339" t="s">
        <v>71</v>
      </c>
      <c r="AY1864" s="342" t="s">
        <v>138</v>
      </c>
    </row>
    <row r="1865" spans="2:51" s="339" customFormat="1" ht="13.5">
      <c r="B1865" s="338"/>
      <c r="D1865" s="318" t="s">
        <v>148</v>
      </c>
      <c r="E1865" s="340" t="s">
        <v>5</v>
      </c>
      <c r="F1865" s="341" t="s">
        <v>177</v>
      </c>
      <c r="H1865" s="342" t="s">
        <v>5</v>
      </c>
      <c r="L1865" s="338"/>
      <c r="M1865" s="343"/>
      <c r="N1865" s="344"/>
      <c r="O1865" s="344"/>
      <c r="P1865" s="344"/>
      <c r="Q1865" s="344"/>
      <c r="R1865" s="344"/>
      <c r="S1865" s="344"/>
      <c r="T1865" s="345"/>
      <c r="AT1865" s="342" t="s">
        <v>148</v>
      </c>
      <c r="AU1865" s="342" t="s">
        <v>81</v>
      </c>
      <c r="AV1865" s="339" t="s">
        <v>79</v>
      </c>
      <c r="AW1865" s="339" t="s">
        <v>34</v>
      </c>
      <c r="AX1865" s="339" t="s">
        <v>71</v>
      </c>
      <c r="AY1865" s="342" t="s">
        <v>138</v>
      </c>
    </row>
    <row r="1866" spans="2:51" s="317" customFormat="1" ht="13.5">
      <c r="B1866" s="316"/>
      <c r="D1866" s="318" t="s">
        <v>148</v>
      </c>
      <c r="E1866" s="319" t="s">
        <v>5</v>
      </c>
      <c r="F1866" s="320" t="s">
        <v>1978</v>
      </c>
      <c r="H1866" s="321">
        <v>2.14</v>
      </c>
      <c r="L1866" s="316"/>
      <c r="M1866" s="322"/>
      <c r="N1866" s="323"/>
      <c r="O1866" s="323"/>
      <c r="P1866" s="323"/>
      <c r="Q1866" s="323"/>
      <c r="R1866" s="323"/>
      <c r="S1866" s="323"/>
      <c r="T1866" s="324"/>
      <c r="AT1866" s="319" t="s">
        <v>148</v>
      </c>
      <c r="AU1866" s="319" t="s">
        <v>81</v>
      </c>
      <c r="AV1866" s="317" t="s">
        <v>81</v>
      </c>
      <c r="AW1866" s="317" t="s">
        <v>34</v>
      </c>
      <c r="AX1866" s="317" t="s">
        <v>71</v>
      </c>
      <c r="AY1866" s="319" t="s">
        <v>138</v>
      </c>
    </row>
    <row r="1867" spans="2:51" s="317" customFormat="1" ht="13.5">
      <c r="B1867" s="316"/>
      <c r="D1867" s="318" t="s">
        <v>148</v>
      </c>
      <c r="E1867" s="319" t="s">
        <v>5</v>
      </c>
      <c r="F1867" s="320" t="s">
        <v>1979</v>
      </c>
      <c r="H1867" s="321">
        <v>5.83</v>
      </c>
      <c r="L1867" s="316"/>
      <c r="M1867" s="322"/>
      <c r="N1867" s="323"/>
      <c r="O1867" s="323"/>
      <c r="P1867" s="323"/>
      <c r="Q1867" s="323"/>
      <c r="R1867" s="323"/>
      <c r="S1867" s="323"/>
      <c r="T1867" s="324"/>
      <c r="AT1867" s="319" t="s">
        <v>148</v>
      </c>
      <c r="AU1867" s="319" t="s">
        <v>81</v>
      </c>
      <c r="AV1867" s="317" t="s">
        <v>81</v>
      </c>
      <c r="AW1867" s="317" t="s">
        <v>34</v>
      </c>
      <c r="AX1867" s="317" t="s">
        <v>71</v>
      </c>
      <c r="AY1867" s="319" t="s">
        <v>138</v>
      </c>
    </row>
    <row r="1868" spans="2:51" s="339" customFormat="1" ht="13.5">
      <c r="B1868" s="338"/>
      <c r="D1868" s="318" t="s">
        <v>148</v>
      </c>
      <c r="E1868" s="340" t="s">
        <v>5</v>
      </c>
      <c r="F1868" s="341" t="s">
        <v>183</v>
      </c>
      <c r="H1868" s="342" t="s">
        <v>5</v>
      </c>
      <c r="L1868" s="338"/>
      <c r="M1868" s="343"/>
      <c r="N1868" s="344"/>
      <c r="O1868" s="344"/>
      <c r="P1868" s="344"/>
      <c r="Q1868" s="344"/>
      <c r="R1868" s="344"/>
      <c r="S1868" s="344"/>
      <c r="T1868" s="345"/>
      <c r="AT1868" s="342" t="s">
        <v>148</v>
      </c>
      <c r="AU1868" s="342" t="s">
        <v>81</v>
      </c>
      <c r="AV1868" s="339" t="s">
        <v>79</v>
      </c>
      <c r="AW1868" s="339" t="s">
        <v>34</v>
      </c>
      <c r="AX1868" s="339" t="s">
        <v>71</v>
      </c>
      <c r="AY1868" s="342" t="s">
        <v>138</v>
      </c>
    </row>
    <row r="1869" spans="2:51" s="317" customFormat="1" ht="13.5">
      <c r="B1869" s="316"/>
      <c r="D1869" s="318" t="s">
        <v>148</v>
      </c>
      <c r="E1869" s="319" t="s">
        <v>5</v>
      </c>
      <c r="F1869" s="320" t="s">
        <v>1978</v>
      </c>
      <c r="H1869" s="321">
        <v>2.14</v>
      </c>
      <c r="L1869" s="316"/>
      <c r="M1869" s="322"/>
      <c r="N1869" s="323"/>
      <c r="O1869" s="323"/>
      <c r="P1869" s="323"/>
      <c r="Q1869" s="323"/>
      <c r="R1869" s="323"/>
      <c r="S1869" s="323"/>
      <c r="T1869" s="324"/>
      <c r="AT1869" s="319" t="s">
        <v>148</v>
      </c>
      <c r="AU1869" s="319" t="s">
        <v>81</v>
      </c>
      <c r="AV1869" s="317" t="s">
        <v>81</v>
      </c>
      <c r="AW1869" s="317" t="s">
        <v>34</v>
      </c>
      <c r="AX1869" s="317" t="s">
        <v>71</v>
      </c>
      <c r="AY1869" s="319" t="s">
        <v>138</v>
      </c>
    </row>
    <row r="1870" spans="2:51" s="317" customFormat="1" ht="13.5">
      <c r="B1870" s="316"/>
      <c r="D1870" s="318" t="s">
        <v>148</v>
      </c>
      <c r="E1870" s="319" t="s">
        <v>5</v>
      </c>
      <c r="F1870" s="320" t="s">
        <v>1980</v>
      </c>
      <c r="H1870" s="321">
        <v>4.26</v>
      </c>
      <c r="L1870" s="316"/>
      <c r="M1870" s="322"/>
      <c r="N1870" s="323"/>
      <c r="O1870" s="323"/>
      <c r="P1870" s="323"/>
      <c r="Q1870" s="323"/>
      <c r="R1870" s="323"/>
      <c r="S1870" s="323"/>
      <c r="T1870" s="324"/>
      <c r="AT1870" s="319" t="s">
        <v>148</v>
      </c>
      <c r="AU1870" s="319" t="s">
        <v>81</v>
      </c>
      <c r="AV1870" s="317" t="s">
        <v>81</v>
      </c>
      <c r="AW1870" s="317" t="s">
        <v>34</v>
      </c>
      <c r="AX1870" s="317" t="s">
        <v>71</v>
      </c>
      <c r="AY1870" s="319" t="s">
        <v>138</v>
      </c>
    </row>
    <row r="1871" spans="2:51" s="339" customFormat="1" ht="13.5">
      <c r="B1871" s="338"/>
      <c r="D1871" s="318" t="s">
        <v>148</v>
      </c>
      <c r="E1871" s="340" t="s">
        <v>5</v>
      </c>
      <c r="F1871" s="341" t="s">
        <v>186</v>
      </c>
      <c r="H1871" s="342" t="s">
        <v>5</v>
      </c>
      <c r="L1871" s="338"/>
      <c r="M1871" s="343"/>
      <c r="N1871" s="344"/>
      <c r="O1871" s="344"/>
      <c r="P1871" s="344"/>
      <c r="Q1871" s="344"/>
      <c r="R1871" s="344"/>
      <c r="S1871" s="344"/>
      <c r="T1871" s="345"/>
      <c r="AT1871" s="342" t="s">
        <v>148</v>
      </c>
      <c r="AU1871" s="342" t="s">
        <v>81</v>
      </c>
      <c r="AV1871" s="339" t="s">
        <v>79</v>
      </c>
      <c r="AW1871" s="339" t="s">
        <v>34</v>
      </c>
      <c r="AX1871" s="339" t="s">
        <v>71</v>
      </c>
      <c r="AY1871" s="342" t="s">
        <v>138</v>
      </c>
    </row>
    <row r="1872" spans="2:51" s="317" customFormat="1" ht="13.5">
      <c r="B1872" s="316"/>
      <c r="D1872" s="318" t="s">
        <v>148</v>
      </c>
      <c r="E1872" s="319" t="s">
        <v>5</v>
      </c>
      <c r="F1872" s="320" t="s">
        <v>1978</v>
      </c>
      <c r="H1872" s="321">
        <v>2.14</v>
      </c>
      <c r="L1872" s="316"/>
      <c r="M1872" s="322"/>
      <c r="N1872" s="323"/>
      <c r="O1872" s="323"/>
      <c r="P1872" s="323"/>
      <c r="Q1872" s="323"/>
      <c r="R1872" s="323"/>
      <c r="S1872" s="323"/>
      <c r="T1872" s="324"/>
      <c r="AT1872" s="319" t="s">
        <v>148</v>
      </c>
      <c r="AU1872" s="319" t="s">
        <v>81</v>
      </c>
      <c r="AV1872" s="317" t="s">
        <v>81</v>
      </c>
      <c r="AW1872" s="317" t="s">
        <v>34</v>
      </c>
      <c r="AX1872" s="317" t="s">
        <v>71</v>
      </c>
      <c r="AY1872" s="319" t="s">
        <v>138</v>
      </c>
    </row>
    <row r="1873" spans="2:51" s="317" customFormat="1" ht="13.5">
      <c r="B1873" s="316"/>
      <c r="D1873" s="318" t="s">
        <v>148</v>
      </c>
      <c r="E1873" s="319" t="s">
        <v>5</v>
      </c>
      <c r="F1873" s="320" t="s">
        <v>1981</v>
      </c>
      <c r="H1873" s="321">
        <v>4.59</v>
      </c>
      <c r="L1873" s="316"/>
      <c r="M1873" s="322"/>
      <c r="N1873" s="323"/>
      <c r="O1873" s="323"/>
      <c r="P1873" s="323"/>
      <c r="Q1873" s="323"/>
      <c r="R1873" s="323"/>
      <c r="S1873" s="323"/>
      <c r="T1873" s="324"/>
      <c r="AT1873" s="319" t="s">
        <v>148</v>
      </c>
      <c r="AU1873" s="319" t="s">
        <v>81</v>
      </c>
      <c r="AV1873" s="317" t="s">
        <v>81</v>
      </c>
      <c r="AW1873" s="317" t="s">
        <v>34</v>
      </c>
      <c r="AX1873" s="317" t="s">
        <v>71</v>
      </c>
      <c r="AY1873" s="319" t="s">
        <v>138</v>
      </c>
    </row>
    <row r="1874" spans="2:51" s="347" customFormat="1" ht="13.5">
      <c r="B1874" s="346"/>
      <c r="D1874" s="318" t="s">
        <v>148</v>
      </c>
      <c r="E1874" s="348" t="s">
        <v>5</v>
      </c>
      <c r="F1874" s="349" t="s">
        <v>180</v>
      </c>
      <c r="H1874" s="350">
        <v>21.1</v>
      </c>
      <c r="L1874" s="346"/>
      <c r="M1874" s="351"/>
      <c r="N1874" s="352"/>
      <c r="O1874" s="352"/>
      <c r="P1874" s="352"/>
      <c r="Q1874" s="352"/>
      <c r="R1874" s="352"/>
      <c r="S1874" s="352"/>
      <c r="T1874" s="353"/>
      <c r="AT1874" s="348" t="s">
        <v>148</v>
      </c>
      <c r="AU1874" s="348" t="s">
        <v>81</v>
      </c>
      <c r="AV1874" s="347" t="s">
        <v>139</v>
      </c>
      <c r="AW1874" s="347" t="s">
        <v>34</v>
      </c>
      <c r="AX1874" s="347" t="s">
        <v>71</v>
      </c>
      <c r="AY1874" s="348" t="s">
        <v>138</v>
      </c>
    </row>
    <row r="1875" spans="2:51" s="326" customFormat="1" ht="13.5">
      <c r="B1875" s="325"/>
      <c r="D1875" s="327" t="s">
        <v>148</v>
      </c>
      <c r="E1875" s="328" t="s">
        <v>5</v>
      </c>
      <c r="F1875" s="329" t="s">
        <v>151</v>
      </c>
      <c r="H1875" s="330">
        <v>131.865</v>
      </c>
      <c r="L1875" s="325"/>
      <c r="M1875" s="331"/>
      <c r="N1875" s="332"/>
      <c r="O1875" s="332"/>
      <c r="P1875" s="332"/>
      <c r="Q1875" s="332"/>
      <c r="R1875" s="332"/>
      <c r="S1875" s="332"/>
      <c r="T1875" s="333"/>
      <c r="AT1875" s="334" t="s">
        <v>148</v>
      </c>
      <c r="AU1875" s="334" t="s">
        <v>81</v>
      </c>
      <c r="AV1875" s="326" t="s">
        <v>146</v>
      </c>
      <c r="AW1875" s="326" t="s">
        <v>34</v>
      </c>
      <c r="AX1875" s="326" t="s">
        <v>79</v>
      </c>
      <c r="AY1875" s="334" t="s">
        <v>138</v>
      </c>
    </row>
    <row r="1876" spans="2:65" s="223" customFormat="1" ht="22.5" customHeight="1">
      <c r="B1876" s="224"/>
      <c r="C1876" s="354" t="s">
        <v>1982</v>
      </c>
      <c r="D1876" s="354" t="s">
        <v>373</v>
      </c>
      <c r="E1876" s="355" t="s">
        <v>1983</v>
      </c>
      <c r="F1876" s="356" t="s">
        <v>1984</v>
      </c>
      <c r="G1876" s="357" t="s">
        <v>338</v>
      </c>
      <c r="H1876" s="358">
        <v>137.14</v>
      </c>
      <c r="I1876" s="368">
        <v>0</v>
      </c>
      <c r="J1876" s="359">
        <f>ROUND(I1876*H1876,2)</f>
        <v>0</v>
      </c>
      <c r="K1876" s="356" t="s">
        <v>5</v>
      </c>
      <c r="L1876" s="360"/>
      <c r="M1876" s="361" t="s">
        <v>5</v>
      </c>
      <c r="N1876" s="362" t="s">
        <v>42</v>
      </c>
      <c r="O1876" s="225"/>
      <c r="P1876" s="313">
        <f>O1876*H1876</f>
        <v>0</v>
      </c>
      <c r="Q1876" s="313">
        <v>0.00026</v>
      </c>
      <c r="R1876" s="313">
        <f>Q1876*H1876</f>
        <v>0.03565639999999999</v>
      </c>
      <c r="S1876" s="313">
        <v>0</v>
      </c>
      <c r="T1876" s="314">
        <f>S1876*H1876</f>
        <v>0</v>
      </c>
      <c r="AR1876" s="213" t="s">
        <v>473</v>
      </c>
      <c r="AT1876" s="213" t="s">
        <v>373</v>
      </c>
      <c r="AU1876" s="213" t="s">
        <v>81</v>
      </c>
      <c r="AY1876" s="213" t="s">
        <v>138</v>
      </c>
      <c r="BE1876" s="315">
        <f>IF(N1876="základní",J1876,0)</f>
        <v>0</v>
      </c>
      <c r="BF1876" s="315">
        <f>IF(N1876="snížená",J1876,0)</f>
        <v>0</v>
      </c>
      <c r="BG1876" s="315">
        <f>IF(N1876="zákl. přenesená",J1876,0)</f>
        <v>0</v>
      </c>
      <c r="BH1876" s="315">
        <f>IF(N1876="sníž. přenesená",J1876,0)</f>
        <v>0</v>
      </c>
      <c r="BI1876" s="315">
        <f>IF(N1876="nulová",J1876,0)</f>
        <v>0</v>
      </c>
      <c r="BJ1876" s="213" t="s">
        <v>79</v>
      </c>
      <c r="BK1876" s="315">
        <f>ROUND(I1876*H1876,2)</f>
        <v>0</v>
      </c>
      <c r="BL1876" s="213" t="s">
        <v>372</v>
      </c>
      <c r="BM1876" s="213" t="s">
        <v>1985</v>
      </c>
    </row>
    <row r="1877" spans="2:51" s="317" customFormat="1" ht="13.5">
      <c r="B1877" s="316"/>
      <c r="D1877" s="318" t="s">
        <v>148</v>
      </c>
      <c r="E1877" s="319" t="s">
        <v>5</v>
      </c>
      <c r="F1877" s="320" t="s">
        <v>1986</v>
      </c>
      <c r="H1877" s="321">
        <v>137.14</v>
      </c>
      <c r="L1877" s="316"/>
      <c r="M1877" s="322"/>
      <c r="N1877" s="323"/>
      <c r="O1877" s="323"/>
      <c r="P1877" s="323"/>
      <c r="Q1877" s="323"/>
      <c r="R1877" s="323"/>
      <c r="S1877" s="323"/>
      <c r="T1877" s="324"/>
      <c r="AT1877" s="319" t="s">
        <v>148</v>
      </c>
      <c r="AU1877" s="319" t="s">
        <v>81</v>
      </c>
      <c r="AV1877" s="317" t="s">
        <v>81</v>
      </c>
      <c r="AW1877" s="317" t="s">
        <v>34</v>
      </c>
      <c r="AX1877" s="317" t="s">
        <v>71</v>
      </c>
      <c r="AY1877" s="319" t="s">
        <v>138</v>
      </c>
    </row>
    <row r="1878" spans="2:51" s="326" customFormat="1" ht="13.5">
      <c r="B1878" s="325"/>
      <c r="D1878" s="327" t="s">
        <v>148</v>
      </c>
      <c r="E1878" s="328" t="s">
        <v>5</v>
      </c>
      <c r="F1878" s="329" t="s">
        <v>151</v>
      </c>
      <c r="H1878" s="330">
        <v>137.14</v>
      </c>
      <c r="L1878" s="325"/>
      <c r="M1878" s="331"/>
      <c r="N1878" s="332"/>
      <c r="O1878" s="332"/>
      <c r="P1878" s="332"/>
      <c r="Q1878" s="332"/>
      <c r="R1878" s="332"/>
      <c r="S1878" s="332"/>
      <c r="T1878" s="333"/>
      <c r="AT1878" s="334" t="s">
        <v>148</v>
      </c>
      <c r="AU1878" s="334" t="s">
        <v>81</v>
      </c>
      <c r="AV1878" s="326" t="s">
        <v>146</v>
      </c>
      <c r="AW1878" s="326" t="s">
        <v>34</v>
      </c>
      <c r="AX1878" s="326" t="s">
        <v>79</v>
      </c>
      <c r="AY1878" s="334" t="s">
        <v>138</v>
      </c>
    </row>
    <row r="1879" spans="2:65" s="223" customFormat="1" ht="22.5" customHeight="1">
      <c r="B1879" s="224"/>
      <c r="C1879" s="354" t="s">
        <v>1987</v>
      </c>
      <c r="D1879" s="354" t="s">
        <v>373</v>
      </c>
      <c r="E1879" s="355" t="s">
        <v>1988</v>
      </c>
      <c r="F1879" s="356" t="s">
        <v>1989</v>
      </c>
      <c r="G1879" s="357" t="s">
        <v>281</v>
      </c>
      <c r="H1879" s="358">
        <v>39</v>
      </c>
      <c r="I1879" s="368">
        <v>0</v>
      </c>
      <c r="J1879" s="359">
        <f>ROUND(I1879*H1879,2)</f>
        <v>0</v>
      </c>
      <c r="K1879" s="356" t="s">
        <v>5</v>
      </c>
      <c r="L1879" s="360"/>
      <c r="M1879" s="361" t="s">
        <v>5</v>
      </c>
      <c r="N1879" s="362" t="s">
        <v>42</v>
      </c>
      <c r="O1879" s="225"/>
      <c r="P1879" s="313">
        <f>O1879*H1879</f>
        <v>0</v>
      </c>
      <c r="Q1879" s="313">
        <v>0.00026</v>
      </c>
      <c r="R1879" s="313">
        <f>Q1879*H1879</f>
        <v>0.01014</v>
      </c>
      <c r="S1879" s="313">
        <v>0</v>
      </c>
      <c r="T1879" s="314">
        <f>S1879*H1879</f>
        <v>0</v>
      </c>
      <c r="AR1879" s="213" t="s">
        <v>473</v>
      </c>
      <c r="AT1879" s="213" t="s">
        <v>373</v>
      </c>
      <c r="AU1879" s="213" t="s">
        <v>81</v>
      </c>
      <c r="AY1879" s="213" t="s">
        <v>138</v>
      </c>
      <c r="BE1879" s="315">
        <f>IF(N1879="základní",J1879,0)</f>
        <v>0</v>
      </c>
      <c r="BF1879" s="315">
        <f>IF(N1879="snížená",J1879,0)</f>
        <v>0</v>
      </c>
      <c r="BG1879" s="315">
        <f>IF(N1879="zákl. přenesená",J1879,0)</f>
        <v>0</v>
      </c>
      <c r="BH1879" s="315">
        <f>IF(N1879="sníž. přenesená",J1879,0)</f>
        <v>0</v>
      </c>
      <c r="BI1879" s="315">
        <f>IF(N1879="nulová",J1879,0)</f>
        <v>0</v>
      </c>
      <c r="BJ1879" s="213" t="s">
        <v>79</v>
      </c>
      <c r="BK1879" s="315">
        <f>ROUND(I1879*H1879,2)</f>
        <v>0</v>
      </c>
      <c r="BL1879" s="213" t="s">
        <v>372</v>
      </c>
      <c r="BM1879" s="213" t="s">
        <v>1990</v>
      </c>
    </row>
    <row r="1880" spans="2:51" s="339" customFormat="1" ht="13.5">
      <c r="B1880" s="338"/>
      <c r="D1880" s="318" t="s">
        <v>148</v>
      </c>
      <c r="E1880" s="340" t="s">
        <v>5</v>
      </c>
      <c r="F1880" s="341" t="s">
        <v>177</v>
      </c>
      <c r="H1880" s="342" t="s">
        <v>5</v>
      </c>
      <c r="L1880" s="338"/>
      <c r="M1880" s="343"/>
      <c r="N1880" s="344"/>
      <c r="O1880" s="344"/>
      <c r="P1880" s="344"/>
      <c r="Q1880" s="344"/>
      <c r="R1880" s="344"/>
      <c r="S1880" s="344"/>
      <c r="T1880" s="345"/>
      <c r="AT1880" s="342" t="s">
        <v>148</v>
      </c>
      <c r="AU1880" s="342" t="s">
        <v>81</v>
      </c>
      <c r="AV1880" s="339" t="s">
        <v>79</v>
      </c>
      <c r="AW1880" s="339" t="s">
        <v>34</v>
      </c>
      <c r="AX1880" s="339" t="s">
        <v>71</v>
      </c>
      <c r="AY1880" s="342" t="s">
        <v>138</v>
      </c>
    </row>
    <row r="1881" spans="2:51" s="317" customFormat="1" ht="13.5">
      <c r="B1881" s="316"/>
      <c r="D1881" s="318" t="s">
        <v>148</v>
      </c>
      <c r="E1881" s="319" t="s">
        <v>5</v>
      </c>
      <c r="F1881" s="320" t="s">
        <v>335</v>
      </c>
      <c r="H1881" s="321">
        <v>14</v>
      </c>
      <c r="L1881" s="316"/>
      <c r="M1881" s="322"/>
      <c r="N1881" s="323"/>
      <c r="O1881" s="323"/>
      <c r="P1881" s="323"/>
      <c r="Q1881" s="323"/>
      <c r="R1881" s="323"/>
      <c r="S1881" s="323"/>
      <c r="T1881" s="324"/>
      <c r="AT1881" s="319" t="s">
        <v>148</v>
      </c>
      <c r="AU1881" s="319" t="s">
        <v>81</v>
      </c>
      <c r="AV1881" s="317" t="s">
        <v>81</v>
      </c>
      <c r="AW1881" s="317" t="s">
        <v>34</v>
      </c>
      <c r="AX1881" s="317" t="s">
        <v>71</v>
      </c>
      <c r="AY1881" s="319" t="s">
        <v>138</v>
      </c>
    </row>
    <row r="1882" spans="2:51" s="339" customFormat="1" ht="13.5">
      <c r="B1882" s="338"/>
      <c r="D1882" s="318" t="s">
        <v>148</v>
      </c>
      <c r="E1882" s="340" t="s">
        <v>5</v>
      </c>
      <c r="F1882" s="341" t="s">
        <v>181</v>
      </c>
      <c r="H1882" s="342" t="s">
        <v>5</v>
      </c>
      <c r="L1882" s="338"/>
      <c r="M1882" s="343"/>
      <c r="N1882" s="344"/>
      <c r="O1882" s="344"/>
      <c r="P1882" s="344"/>
      <c r="Q1882" s="344"/>
      <c r="R1882" s="344"/>
      <c r="S1882" s="344"/>
      <c r="T1882" s="345"/>
      <c r="AT1882" s="342" t="s">
        <v>148</v>
      </c>
      <c r="AU1882" s="342" t="s">
        <v>81</v>
      </c>
      <c r="AV1882" s="339" t="s">
        <v>79</v>
      </c>
      <c r="AW1882" s="339" t="s">
        <v>34</v>
      </c>
      <c r="AX1882" s="339" t="s">
        <v>71</v>
      </c>
      <c r="AY1882" s="342" t="s">
        <v>138</v>
      </c>
    </row>
    <row r="1883" spans="2:51" s="317" customFormat="1" ht="13.5">
      <c r="B1883" s="316"/>
      <c r="D1883" s="318" t="s">
        <v>148</v>
      </c>
      <c r="E1883" s="319" t="s">
        <v>5</v>
      </c>
      <c r="F1883" s="320" t="s">
        <v>146</v>
      </c>
      <c r="H1883" s="321">
        <v>4</v>
      </c>
      <c r="L1883" s="316"/>
      <c r="M1883" s="322"/>
      <c r="N1883" s="323"/>
      <c r="O1883" s="323"/>
      <c r="P1883" s="323"/>
      <c r="Q1883" s="323"/>
      <c r="R1883" s="323"/>
      <c r="S1883" s="323"/>
      <c r="T1883" s="324"/>
      <c r="AT1883" s="319" t="s">
        <v>148</v>
      </c>
      <c r="AU1883" s="319" t="s">
        <v>81</v>
      </c>
      <c r="AV1883" s="317" t="s">
        <v>81</v>
      </c>
      <c r="AW1883" s="317" t="s">
        <v>34</v>
      </c>
      <c r="AX1883" s="317" t="s">
        <v>71</v>
      </c>
      <c r="AY1883" s="319" t="s">
        <v>138</v>
      </c>
    </row>
    <row r="1884" spans="2:51" s="339" customFormat="1" ht="13.5">
      <c r="B1884" s="338"/>
      <c r="D1884" s="318" t="s">
        <v>148</v>
      </c>
      <c r="E1884" s="340" t="s">
        <v>5</v>
      </c>
      <c r="F1884" s="341" t="s">
        <v>183</v>
      </c>
      <c r="H1884" s="342" t="s">
        <v>5</v>
      </c>
      <c r="L1884" s="338"/>
      <c r="M1884" s="343"/>
      <c r="N1884" s="344"/>
      <c r="O1884" s="344"/>
      <c r="P1884" s="344"/>
      <c r="Q1884" s="344"/>
      <c r="R1884" s="344"/>
      <c r="S1884" s="344"/>
      <c r="T1884" s="345"/>
      <c r="AT1884" s="342" t="s">
        <v>148</v>
      </c>
      <c r="AU1884" s="342" t="s">
        <v>81</v>
      </c>
      <c r="AV1884" s="339" t="s">
        <v>79</v>
      </c>
      <c r="AW1884" s="339" t="s">
        <v>34</v>
      </c>
      <c r="AX1884" s="339" t="s">
        <v>71</v>
      </c>
      <c r="AY1884" s="342" t="s">
        <v>138</v>
      </c>
    </row>
    <row r="1885" spans="2:51" s="317" customFormat="1" ht="13.5">
      <c r="B1885" s="316"/>
      <c r="D1885" s="318" t="s">
        <v>148</v>
      </c>
      <c r="E1885" s="319" t="s">
        <v>5</v>
      </c>
      <c r="F1885" s="320" t="s">
        <v>11</v>
      </c>
      <c r="H1885" s="321">
        <v>15</v>
      </c>
      <c r="L1885" s="316"/>
      <c r="M1885" s="322"/>
      <c r="N1885" s="323"/>
      <c r="O1885" s="323"/>
      <c r="P1885" s="323"/>
      <c r="Q1885" s="323"/>
      <c r="R1885" s="323"/>
      <c r="S1885" s="323"/>
      <c r="T1885" s="324"/>
      <c r="AT1885" s="319" t="s">
        <v>148</v>
      </c>
      <c r="AU1885" s="319" t="s">
        <v>81</v>
      </c>
      <c r="AV1885" s="317" t="s">
        <v>81</v>
      </c>
      <c r="AW1885" s="317" t="s">
        <v>34</v>
      </c>
      <c r="AX1885" s="317" t="s">
        <v>71</v>
      </c>
      <c r="AY1885" s="319" t="s">
        <v>138</v>
      </c>
    </row>
    <row r="1886" spans="2:51" s="339" customFormat="1" ht="13.5">
      <c r="B1886" s="338"/>
      <c r="D1886" s="318" t="s">
        <v>148</v>
      </c>
      <c r="E1886" s="340" t="s">
        <v>5</v>
      </c>
      <c r="F1886" s="341" t="s">
        <v>186</v>
      </c>
      <c r="H1886" s="342" t="s">
        <v>5</v>
      </c>
      <c r="L1886" s="338"/>
      <c r="M1886" s="343"/>
      <c r="N1886" s="344"/>
      <c r="O1886" s="344"/>
      <c r="P1886" s="344"/>
      <c r="Q1886" s="344"/>
      <c r="R1886" s="344"/>
      <c r="S1886" s="344"/>
      <c r="T1886" s="345"/>
      <c r="AT1886" s="342" t="s">
        <v>148</v>
      </c>
      <c r="AU1886" s="342" t="s">
        <v>81</v>
      </c>
      <c r="AV1886" s="339" t="s">
        <v>79</v>
      </c>
      <c r="AW1886" s="339" t="s">
        <v>34</v>
      </c>
      <c r="AX1886" s="339" t="s">
        <v>71</v>
      </c>
      <c r="AY1886" s="342" t="s">
        <v>138</v>
      </c>
    </row>
    <row r="1887" spans="2:51" s="317" customFormat="1" ht="13.5">
      <c r="B1887" s="316"/>
      <c r="D1887" s="318" t="s">
        <v>148</v>
      </c>
      <c r="E1887" s="319" t="s">
        <v>5</v>
      </c>
      <c r="F1887" s="320" t="s">
        <v>157</v>
      </c>
      <c r="H1887" s="321">
        <v>6</v>
      </c>
      <c r="L1887" s="316"/>
      <c r="M1887" s="322"/>
      <c r="N1887" s="323"/>
      <c r="O1887" s="323"/>
      <c r="P1887" s="323"/>
      <c r="Q1887" s="323"/>
      <c r="R1887" s="323"/>
      <c r="S1887" s="323"/>
      <c r="T1887" s="324"/>
      <c r="AT1887" s="319" t="s">
        <v>148</v>
      </c>
      <c r="AU1887" s="319" t="s">
        <v>81</v>
      </c>
      <c r="AV1887" s="317" t="s">
        <v>81</v>
      </c>
      <c r="AW1887" s="317" t="s">
        <v>34</v>
      </c>
      <c r="AX1887" s="317" t="s">
        <v>71</v>
      </c>
      <c r="AY1887" s="319" t="s">
        <v>138</v>
      </c>
    </row>
    <row r="1888" spans="2:51" s="326" customFormat="1" ht="13.5">
      <c r="B1888" s="325"/>
      <c r="D1888" s="327" t="s">
        <v>148</v>
      </c>
      <c r="E1888" s="328" t="s">
        <v>5</v>
      </c>
      <c r="F1888" s="329" t="s">
        <v>151</v>
      </c>
      <c r="H1888" s="330">
        <v>39</v>
      </c>
      <c r="L1888" s="325"/>
      <c r="M1888" s="331"/>
      <c r="N1888" s="332"/>
      <c r="O1888" s="332"/>
      <c r="P1888" s="332"/>
      <c r="Q1888" s="332"/>
      <c r="R1888" s="332"/>
      <c r="S1888" s="332"/>
      <c r="T1888" s="333"/>
      <c r="AT1888" s="334" t="s">
        <v>148</v>
      </c>
      <c r="AU1888" s="334" t="s">
        <v>81</v>
      </c>
      <c r="AV1888" s="326" t="s">
        <v>146</v>
      </c>
      <c r="AW1888" s="326" t="s">
        <v>34</v>
      </c>
      <c r="AX1888" s="326" t="s">
        <v>79</v>
      </c>
      <c r="AY1888" s="334" t="s">
        <v>138</v>
      </c>
    </row>
    <row r="1889" spans="2:65" s="223" customFormat="1" ht="22.5" customHeight="1">
      <c r="B1889" s="224"/>
      <c r="C1889" s="354" t="s">
        <v>1991</v>
      </c>
      <c r="D1889" s="354" t="s">
        <v>373</v>
      </c>
      <c r="E1889" s="355" t="s">
        <v>1992</v>
      </c>
      <c r="F1889" s="356" t="s">
        <v>1993</v>
      </c>
      <c r="G1889" s="357" t="s">
        <v>281</v>
      </c>
      <c r="H1889" s="358">
        <v>28</v>
      </c>
      <c r="I1889" s="368">
        <v>0</v>
      </c>
      <c r="J1889" s="359">
        <f>ROUND(I1889*H1889,2)</f>
        <v>0</v>
      </c>
      <c r="K1889" s="356" t="s">
        <v>5</v>
      </c>
      <c r="L1889" s="360"/>
      <c r="M1889" s="361" t="s">
        <v>5</v>
      </c>
      <c r="N1889" s="362" t="s">
        <v>42</v>
      </c>
      <c r="O1889" s="225"/>
      <c r="P1889" s="313">
        <f>O1889*H1889</f>
        <v>0</v>
      </c>
      <c r="Q1889" s="313">
        <v>0.00026</v>
      </c>
      <c r="R1889" s="313">
        <f>Q1889*H1889</f>
        <v>0.007279999999999999</v>
      </c>
      <c r="S1889" s="313">
        <v>0</v>
      </c>
      <c r="T1889" s="314">
        <f>S1889*H1889</f>
        <v>0</v>
      </c>
      <c r="AR1889" s="213" t="s">
        <v>473</v>
      </c>
      <c r="AT1889" s="213" t="s">
        <v>373</v>
      </c>
      <c r="AU1889" s="213" t="s">
        <v>81</v>
      </c>
      <c r="AY1889" s="213" t="s">
        <v>138</v>
      </c>
      <c r="BE1889" s="315">
        <f>IF(N1889="základní",J1889,0)</f>
        <v>0</v>
      </c>
      <c r="BF1889" s="315">
        <f>IF(N1889="snížená",J1889,0)</f>
        <v>0</v>
      </c>
      <c r="BG1889" s="315">
        <f>IF(N1889="zákl. přenesená",J1889,0)</f>
        <v>0</v>
      </c>
      <c r="BH1889" s="315">
        <f>IF(N1889="sníž. přenesená",J1889,0)</f>
        <v>0</v>
      </c>
      <c r="BI1889" s="315">
        <f>IF(N1889="nulová",J1889,0)</f>
        <v>0</v>
      </c>
      <c r="BJ1889" s="213" t="s">
        <v>79</v>
      </c>
      <c r="BK1889" s="315">
        <f>ROUND(I1889*H1889,2)</f>
        <v>0</v>
      </c>
      <c r="BL1889" s="213" t="s">
        <v>372</v>
      </c>
      <c r="BM1889" s="213" t="s">
        <v>1994</v>
      </c>
    </row>
    <row r="1890" spans="2:51" s="339" customFormat="1" ht="13.5">
      <c r="B1890" s="338"/>
      <c r="D1890" s="318" t="s">
        <v>148</v>
      </c>
      <c r="E1890" s="340" t="s">
        <v>5</v>
      </c>
      <c r="F1890" s="341" t="s">
        <v>177</v>
      </c>
      <c r="H1890" s="342" t="s">
        <v>5</v>
      </c>
      <c r="L1890" s="338"/>
      <c r="M1890" s="343"/>
      <c r="N1890" s="344"/>
      <c r="O1890" s="344"/>
      <c r="P1890" s="344"/>
      <c r="Q1890" s="344"/>
      <c r="R1890" s="344"/>
      <c r="S1890" s="344"/>
      <c r="T1890" s="345"/>
      <c r="AT1890" s="342" t="s">
        <v>148</v>
      </c>
      <c r="AU1890" s="342" t="s">
        <v>81</v>
      </c>
      <c r="AV1890" s="339" t="s">
        <v>79</v>
      </c>
      <c r="AW1890" s="339" t="s">
        <v>34</v>
      </c>
      <c r="AX1890" s="339" t="s">
        <v>71</v>
      </c>
      <c r="AY1890" s="342" t="s">
        <v>138</v>
      </c>
    </row>
    <row r="1891" spans="2:51" s="317" customFormat="1" ht="13.5">
      <c r="B1891" s="316"/>
      <c r="D1891" s="318" t="s">
        <v>148</v>
      </c>
      <c r="E1891" s="319" t="s">
        <v>5</v>
      </c>
      <c r="F1891" s="320" t="s">
        <v>283</v>
      </c>
      <c r="H1891" s="321">
        <v>10</v>
      </c>
      <c r="L1891" s="316"/>
      <c r="M1891" s="322"/>
      <c r="N1891" s="323"/>
      <c r="O1891" s="323"/>
      <c r="P1891" s="323"/>
      <c r="Q1891" s="323"/>
      <c r="R1891" s="323"/>
      <c r="S1891" s="323"/>
      <c r="T1891" s="324"/>
      <c r="AT1891" s="319" t="s">
        <v>148</v>
      </c>
      <c r="AU1891" s="319" t="s">
        <v>81</v>
      </c>
      <c r="AV1891" s="317" t="s">
        <v>81</v>
      </c>
      <c r="AW1891" s="317" t="s">
        <v>34</v>
      </c>
      <c r="AX1891" s="317" t="s">
        <v>71</v>
      </c>
      <c r="AY1891" s="319" t="s">
        <v>138</v>
      </c>
    </row>
    <row r="1892" spans="2:51" s="339" customFormat="1" ht="13.5">
      <c r="B1892" s="338"/>
      <c r="D1892" s="318" t="s">
        <v>148</v>
      </c>
      <c r="E1892" s="340" t="s">
        <v>5</v>
      </c>
      <c r="F1892" s="341" t="s">
        <v>181</v>
      </c>
      <c r="H1892" s="342" t="s">
        <v>5</v>
      </c>
      <c r="L1892" s="338"/>
      <c r="M1892" s="343"/>
      <c r="N1892" s="344"/>
      <c r="O1892" s="344"/>
      <c r="P1892" s="344"/>
      <c r="Q1892" s="344"/>
      <c r="R1892" s="344"/>
      <c r="S1892" s="344"/>
      <c r="T1892" s="345"/>
      <c r="AT1892" s="342" t="s">
        <v>148</v>
      </c>
      <c r="AU1892" s="342" t="s">
        <v>81</v>
      </c>
      <c r="AV1892" s="339" t="s">
        <v>79</v>
      </c>
      <c r="AW1892" s="339" t="s">
        <v>34</v>
      </c>
      <c r="AX1892" s="339" t="s">
        <v>71</v>
      </c>
      <c r="AY1892" s="342" t="s">
        <v>138</v>
      </c>
    </row>
    <row r="1893" spans="2:51" s="317" customFormat="1" ht="13.5">
      <c r="B1893" s="316"/>
      <c r="D1893" s="318" t="s">
        <v>148</v>
      </c>
      <c r="E1893" s="319" t="s">
        <v>5</v>
      </c>
      <c r="F1893" s="320" t="s">
        <v>146</v>
      </c>
      <c r="H1893" s="321">
        <v>4</v>
      </c>
      <c r="L1893" s="316"/>
      <c r="M1893" s="322"/>
      <c r="N1893" s="323"/>
      <c r="O1893" s="323"/>
      <c r="P1893" s="323"/>
      <c r="Q1893" s="323"/>
      <c r="R1893" s="323"/>
      <c r="S1893" s="323"/>
      <c r="T1893" s="324"/>
      <c r="AT1893" s="319" t="s">
        <v>148</v>
      </c>
      <c r="AU1893" s="319" t="s">
        <v>81</v>
      </c>
      <c r="AV1893" s="317" t="s">
        <v>81</v>
      </c>
      <c r="AW1893" s="317" t="s">
        <v>34</v>
      </c>
      <c r="AX1893" s="317" t="s">
        <v>71</v>
      </c>
      <c r="AY1893" s="319" t="s">
        <v>138</v>
      </c>
    </row>
    <row r="1894" spans="2:51" s="339" customFormat="1" ht="13.5">
      <c r="B1894" s="338"/>
      <c r="D1894" s="318" t="s">
        <v>148</v>
      </c>
      <c r="E1894" s="340" t="s">
        <v>5</v>
      </c>
      <c r="F1894" s="341" t="s">
        <v>183</v>
      </c>
      <c r="H1894" s="342" t="s">
        <v>5</v>
      </c>
      <c r="L1894" s="338"/>
      <c r="M1894" s="343"/>
      <c r="N1894" s="344"/>
      <c r="O1894" s="344"/>
      <c r="P1894" s="344"/>
      <c r="Q1894" s="344"/>
      <c r="R1894" s="344"/>
      <c r="S1894" s="344"/>
      <c r="T1894" s="345"/>
      <c r="AT1894" s="342" t="s">
        <v>148</v>
      </c>
      <c r="AU1894" s="342" t="s">
        <v>81</v>
      </c>
      <c r="AV1894" s="339" t="s">
        <v>79</v>
      </c>
      <c r="AW1894" s="339" t="s">
        <v>34</v>
      </c>
      <c r="AX1894" s="339" t="s">
        <v>71</v>
      </c>
      <c r="AY1894" s="342" t="s">
        <v>138</v>
      </c>
    </row>
    <row r="1895" spans="2:51" s="317" customFormat="1" ht="13.5">
      <c r="B1895" s="316"/>
      <c r="D1895" s="318" t="s">
        <v>148</v>
      </c>
      <c r="E1895" s="319" t="s">
        <v>5</v>
      </c>
      <c r="F1895" s="320" t="s">
        <v>290</v>
      </c>
      <c r="H1895" s="321">
        <v>11</v>
      </c>
      <c r="L1895" s="316"/>
      <c r="M1895" s="322"/>
      <c r="N1895" s="323"/>
      <c r="O1895" s="323"/>
      <c r="P1895" s="323"/>
      <c r="Q1895" s="323"/>
      <c r="R1895" s="323"/>
      <c r="S1895" s="323"/>
      <c r="T1895" s="324"/>
      <c r="AT1895" s="319" t="s">
        <v>148</v>
      </c>
      <c r="AU1895" s="319" t="s">
        <v>81</v>
      </c>
      <c r="AV1895" s="317" t="s">
        <v>81</v>
      </c>
      <c r="AW1895" s="317" t="s">
        <v>34</v>
      </c>
      <c r="AX1895" s="317" t="s">
        <v>71</v>
      </c>
      <c r="AY1895" s="319" t="s">
        <v>138</v>
      </c>
    </row>
    <row r="1896" spans="2:51" s="339" customFormat="1" ht="13.5">
      <c r="B1896" s="338"/>
      <c r="D1896" s="318" t="s">
        <v>148</v>
      </c>
      <c r="E1896" s="340" t="s">
        <v>5</v>
      </c>
      <c r="F1896" s="341" t="s">
        <v>186</v>
      </c>
      <c r="H1896" s="342" t="s">
        <v>5</v>
      </c>
      <c r="L1896" s="338"/>
      <c r="M1896" s="343"/>
      <c r="N1896" s="344"/>
      <c r="O1896" s="344"/>
      <c r="P1896" s="344"/>
      <c r="Q1896" s="344"/>
      <c r="R1896" s="344"/>
      <c r="S1896" s="344"/>
      <c r="T1896" s="345"/>
      <c r="AT1896" s="342" t="s">
        <v>148</v>
      </c>
      <c r="AU1896" s="342" t="s">
        <v>81</v>
      </c>
      <c r="AV1896" s="339" t="s">
        <v>79</v>
      </c>
      <c r="AW1896" s="339" t="s">
        <v>34</v>
      </c>
      <c r="AX1896" s="339" t="s">
        <v>71</v>
      </c>
      <c r="AY1896" s="342" t="s">
        <v>138</v>
      </c>
    </row>
    <row r="1897" spans="2:51" s="317" customFormat="1" ht="13.5">
      <c r="B1897" s="316"/>
      <c r="D1897" s="318" t="s">
        <v>148</v>
      </c>
      <c r="E1897" s="319" t="s">
        <v>5</v>
      </c>
      <c r="F1897" s="320" t="s">
        <v>139</v>
      </c>
      <c r="H1897" s="321">
        <v>3</v>
      </c>
      <c r="L1897" s="316"/>
      <c r="M1897" s="322"/>
      <c r="N1897" s="323"/>
      <c r="O1897" s="323"/>
      <c r="P1897" s="323"/>
      <c r="Q1897" s="323"/>
      <c r="R1897" s="323"/>
      <c r="S1897" s="323"/>
      <c r="T1897" s="324"/>
      <c r="AT1897" s="319" t="s">
        <v>148</v>
      </c>
      <c r="AU1897" s="319" t="s">
        <v>81</v>
      </c>
      <c r="AV1897" s="317" t="s">
        <v>81</v>
      </c>
      <c r="AW1897" s="317" t="s">
        <v>34</v>
      </c>
      <c r="AX1897" s="317" t="s">
        <v>71</v>
      </c>
      <c r="AY1897" s="319" t="s">
        <v>138</v>
      </c>
    </row>
    <row r="1898" spans="2:51" s="326" customFormat="1" ht="13.5">
      <c r="B1898" s="325"/>
      <c r="D1898" s="327" t="s">
        <v>148</v>
      </c>
      <c r="E1898" s="328" t="s">
        <v>5</v>
      </c>
      <c r="F1898" s="329" t="s">
        <v>151</v>
      </c>
      <c r="H1898" s="330">
        <v>28</v>
      </c>
      <c r="L1898" s="325"/>
      <c r="M1898" s="331"/>
      <c r="N1898" s="332"/>
      <c r="O1898" s="332"/>
      <c r="P1898" s="332"/>
      <c r="Q1898" s="332"/>
      <c r="R1898" s="332"/>
      <c r="S1898" s="332"/>
      <c r="T1898" s="333"/>
      <c r="AT1898" s="334" t="s">
        <v>148</v>
      </c>
      <c r="AU1898" s="334" t="s">
        <v>81</v>
      </c>
      <c r="AV1898" s="326" t="s">
        <v>146</v>
      </c>
      <c r="AW1898" s="326" t="s">
        <v>34</v>
      </c>
      <c r="AX1898" s="326" t="s">
        <v>79</v>
      </c>
      <c r="AY1898" s="334" t="s">
        <v>138</v>
      </c>
    </row>
    <row r="1899" spans="2:65" s="223" customFormat="1" ht="22.5" customHeight="1">
      <c r="B1899" s="224"/>
      <c r="C1899" s="354" t="s">
        <v>1995</v>
      </c>
      <c r="D1899" s="354" t="s">
        <v>373</v>
      </c>
      <c r="E1899" s="355" t="s">
        <v>1996</v>
      </c>
      <c r="F1899" s="356" t="s">
        <v>1997</v>
      </c>
      <c r="G1899" s="357" t="s">
        <v>281</v>
      </c>
      <c r="H1899" s="358">
        <v>18</v>
      </c>
      <c r="I1899" s="368">
        <v>0</v>
      </c>
      <c r="J1899" s="359">
        <f>ROUND(I1899*H1899,2)</f>
        <v>0</v>
      </c>
      <c r="K1899" s="356" t="s">
        <v>5</v>
      </c>
      <c r="L1899" s="360"/>
      <c r="M1899" s="361" t="s">
        <v>5</v>
      </c>
      <c r="N1899" s="362" t="s">
        <v>42</v>
      </c>
      <c r="O1899" s="225"/>
      <c r="P1899" s="313">
        <f>O1899*H1899</f>
        <v>0</v>
      </c>
      <c r="Q1899" s="313">
        <v>0.00026</v>
      </c>
      <c r="R1899" s="313">
        <f>Q1899*H1899</f>
        <v>0.004679999999999999</v>
      </c>
      <c r="S1899" s="313">
        <v>0</v>
      </c>
      <c r="T1899" s="314">
        <f>S1899*H1899</f>
        <v>0</v>
      </c>
      <c r="AR1899" s="213" t="s">
        <v>473</v>
      </c>
      <c r="AT1899" s="213" t="s">
        <v>373</v>
      </c>
      <c r="AU1899" s="213" t="s">
        <v>81</v>
      </c>
      <c r="AY1899" s="213" t="s">
        <v>138</v>
      </c>
      <c r="BE1899" s="315">
        <f>IF(N1899="základní",J1899,0)</f>
        <v>0</v>
      </c>
      <c r="BF1899" s="315">
        <f>IF(N1899="snížená",J1899,0)</f>
        <v>0</v>
      </c>
      <c r="BG1899" s="315">
        <f>IF(N1899="zákl. přenesená",J1899,0)</f>
        <v>0</v>
      </c>
      <c r="BH1899" s="315">
        <f>IF(N1899="sníž. přenesená",J1899,0)</f>
        <v>0</v>
      </c>
      <c r="BI1899" s="315">
        <f>IF(N1899="nulová",J1899,0)</f>
        <v>0</v>
      </c>
      <c r="BJ1899" s="213" t="s">
        <v>79</v>
      </c>
      <c r="BK1899" s="315">
        <f>ROUND(I1899*H1899,2)</f>
        <v>0</v>
      </c>
      <c r="BL1899" s="213" t="s">
        <v>372</v>
      </c>
      <c r="BM1899" s="213" t="s">
        <v>1998</v>
      </c>
    </row>
    <row r="1900" spans="2:51" s="339" customFormat="1" ht="13.5">
      <c r="B1900" s="338"/>
      <c r="D1900" s="318" t="s">
        <v>148</v>
      </c>
      <c r="E1900" s="340" t="s">
        <v>5</v>
      </c>
      <c r="F1900" s="341" t="s">
        <v>177</v>
      </c>
      <c r="H1900" s="342" t="s">
        <v>5</v>
      </c>
      <c r="L1900" s="338"/>
      <c r="M1900" s="343"/>
      <c r="N1900" s="344"/>
      <c r="O1900" s="344"/>
      <c r="P1900" s="344"/>
      <c r="Q1900" s="344"/>
      <c r="R1900" s="344"/>
      <c r="S1900" s="344"/>
      <c r="T1900" s="345"/>
      <c r="AT1900" s="342" t="s">
        <v>148</v>
      </c>
      <c r="AU1900" s="342" t="s">
        <v>81</v>
      </c>
      <c r="AV1900" s="339" t="s">
        <v>79</v>
      </c>
      <c r="AW1900" s="339" t="s">
        <v>34</v>
      </c>
      <c r="AX1900" s="339" t="s">
        <v>71</v>
      </c>
      <c r="AY1900" s="342" t="s">
        <v>138</v>
      </c>
    </row>
    <row r="1901" spans="2:51" s="317" customFormat="1" ht="13.5">
      <c r="B1901" s="316"/>
      <c r="D1901" s="318" t="s">
        <v>148</v>
      </c>
      <c r="E1901" s="319" t="s">
        <v>5</v>
      </c>
      <c r="F1901" s="320" t="s">
        <v>173</v>
      </c>
      <c r="H1901" s="321">
        <v>5</v>
      </c>
      <c r="L1901" s="316"/>
      <c r="M1901" s="322"/>
      <c r="N1901" s="323"/>
      <c r="O1901" s="323"/>
      <c r="P1901" s="323"/>
      <c r="Q1901" s="323"/>
      <c r="R1901" s="323"/>
      <c r="S1901" s="323"/>
      <c r="T1901" s="324"/>
      <c r="AT1901" s="319" t="s">
        <v>148</v>
      </c>
      <c r="AU1901" s="319" t="s">
        <v>81</v>
      </c>
      <c r="AV1901" s="317" t="s">
        <v>81</v>
      </c>
      <c r="AW1901" s="317" t="s">
        <v>34</v>
      </c>
      <c r="AX1901" s="317" t="s">
        <v>71</v>
      </c>
      <c r="AY1901" s="319" t="s">
        <v>138</v>
      </c>
    </row>
    <row r="1902" spans="2:51" s="339" customFormat="1" ht="13.5">
      <c r="B1902" s="338"/>
      <c r="D1902" s="318" t="s">
        <v>148</v>
      </c>
      <c r="E1902" s="340" t="s">
        <v>5</v>
      </c>
      <c r="F1902" s="341" t="s">
        <v>181</v>
      </c>
      <c r="H1902" s="342" t="s">
        <v>5</v>
      </c>
      <c r="L1902" s="338"/>
      <c r="M1902" s="343"/>
      <c r="N1902" s="344"/>
      <c r="O1902" s="344"/>
      <c r="P1902" s="344"/>
      <c r="Q1902" s="344"/>
      <c r="R1902" s="344"/>
      <c r="S1902" s="344"/>
      <c r="T1902" s="345"/>
      <c r="AT1902" s="342" t="s">
        <v>148</v>
      </c>
      <c r="AU1902" s="342" t="s">
        <v>81</v>
      </c>
      <c r="AV1902" s="339" t="s">
        <v>79</v>
      </c>
      <c r="AW1902" s="339" t="s">
        <v>34</v>
      </c>
      <c r="AX1902" s="339" t="s">
        <v>71</v>
      </c>
      <c r="AY1902" s="342" t="s">
        <v>138</v>
      </c>
    </row>
    <row r="1903" spans="2:51" s="317" customFormat="1" ht="13.5">
      <c r="B1903" s="316"/>
      <c r="D1903" s="318" t="s">
        <v>148</v>
      </c>
      <c r="E1903" s="319" t="s">
        <v>5</v>
      </c>
      <c r="F1903" s="320" t="s">
        <v>139</v>
      </c>
      <c r="H1903" s="321">
        <v>3</v>
      </c>
      <c r="L1903" s="316"/>
      <c r="M1903" s="322"/>
      <c r="N1903" s="323"/>
      <c r="O1903" s="323"/>
      <c r="P1903" s="323"/>
      <c r="Q1903" s="323"/>
      <c r="R1903" s="323"/>
      <c r="S1903" s="323"/>
      <c r="T1903" s="324"/>
      <c r="AT1903" s="319" t="s">
        <v>148</v>
      </c>
      <c r="AU1903" s="319" t="s">
        <v>81</v>
      </c>
      <c r="AV1903" s="317" t="s">
        <v>81</v>
      </c>
      <c r="AW1903" s="317" t="s">
        <v>34</v>
      </c>
      <c r="AX1903" s="317" t="s">
        <v>71</v>
      </c>
      <c r="AY1903" s="319" t="s">
        <v>138</v>
      </c>
    </row>
    <row r="1904" spans="2:51" s="339" customFormat="1" ht="13.5">
      <c r="B1904" s="338"/>
      <c r="D1904" s="318" t="s">
        <v>148</v>
      </c>
      <c r="E1904" s="340" t="s">
        <v>5</v>
      </c>
      <c r="F1904" s="341" t="s">
        <v>183</v>
      </c>
      <c r="H1904" s="342" t="s">
        <v>5</v>
      </c>
      <c r="L1904" s="338"/>
      <c r="M1904" s="343"/>
      <c r="N1904" s="344"/>
      <c r="O1904" s="344"/>
      <c r="P1904" s="344"/>
      <c r="Q1904" s="344"/>
      <c r="R1904" s="344"/>
      <c r="S1904" s="344"/>
      <c r="T1904" s="345"/>
      <c r="AT1904" s="342" t="s">
        <v>148</v>
      </c>
      <c r="AU1904" s="342" t="s">
        <v>81</v>
      </c>
      <c r="AV1904" s="339" t="s">
        <v>79</v>
      </c>
      <c r="AW1904" s="339" t="s">
        <v>34</v>
      </c>
      <c r="AX1904" s="339" t="s">
        <v>71</v>
      </c>
      <c r="AY1904" s="342" t="s">
        <v>138</v>
      </c>
    </row>
    <row r="1905" spans="2:51" s="317" customFormat="1" ht="13.5">
      <c r="B1905" s="316"/>
      <c r="D1905" s="318" t="s">
        <v>148</v>
      </c>
      <c r="E1905" s="319" t="s">
        <v>5</v>
      </c>
      <c r="F1905" s="320" t="s">
        <v>173</v>
      </c>
      <c r="H1905" s="321">
        <v>5</v>
      </c>
      <c r="L1905" s="316"/>
      <c r="M1905" s="322"/>
      <c r="N1905" s="323"/>
      <c r="O1905" s="323"/>
      <c r="P1905" s="323"/>
      <c r="Q1905" s="323"/>
      <c r="R1905" s="323"/>
      <c r="S1905" s="323"/>
      <c r="T1905" s="324"/>
      <c r="AT1905" s="319" t="s">
        <v>148</v>
      </c>
      <c r="AU1905" s="319" t="s">
        <v>81</v>
      </c>
      <c r="AV1905" s="317" t="s">
        <v>81</v>
      </c>
      <c r="AW1905" s="317" t="s">
        <v>34</v>
      </c>
      <c r="AX1905" s="317" t="s">
        <v>71</v>
      </c>
      <c r="AY1905" s="319" t="s">
        <v>138</v>
      </c>
    </row>
    <row r="1906" spans="2:51" s="339" customFormat="1" ht="13.5">
      <c r="B1906" s="338"/>
      <c r="D1906" s="318" t="s">
        <v>148</v>
      </c>
      <c r="E1906" s="340" t="s">
        <v>5</v>
      </c>
      <c r="F1906" s="341" t="s">
        <v>186</v>
      </c>
      <c r="H1906" s="342" t="s">
        <v>5</v>
      </c>
      <c r="L1906" s="338"/>
      <c r="M1906" s="343"/>
      <c r="N1906" s="344"/>
      <c r="O1906" s="344"/>
      <c r="P1906" s="344"/>
      <c r="Q1906" s="344"/>
      <c r="R1906" s="344"/>
      <c r="S1906" s="344"/>
      <c r="T1906" s="345"/>
      <c r="AT1906" s="342" t="s">
        <v>148</v>
      </c>
      <c r="AU1906" s="342" t="s">
        <v>81</v>
      </c>
      <c r="AV1906" s="339" t="s">
        <v>79</v>
      </c>
      <c r="AW1906" s="339" t="s">
        <v>34</v>
      </c>
      <c r="AX1906" s="339" t="s">
        <v>71</v>
      </c>
      <c r="AY1906" s="342" t="s">
        <v>138</v>
      </c>
    </row>
    <row r="1907" spans="2:51" s="317" customFormat="1" ht="13.5">
      <c r="B1907" s="316"/>
      <c r="D1907" s="318" t="s">
        <v>148</v>
      </c>
      <c r="E1907" s="319" t="s">
        <v>5</v>
      </c>
      <c r="F1907" s="320" t="s">
        <v>173</v>
      </c>
      <c r="H1907" s="321">
        <v>5</v>
      </c>
      <c r="L1907" s="316"/>
      <c r="M1907" s="322"/>
      <c r="N1907" s="323"/>
      <c r="O1907" s="323"/>
      <c r="P1907" s="323"/>
      <c r="Q1907" s="323"/>
      <c r="R1907" s="323"/>
      <c r="S1907" s="323"/>
      <c r="T1907" s="324"/>
      <c r="AT1907" s="319" t="s">
        <v>148</v>
      </c>
      <c r="AU1907" s="319" t="s">
        <v>81</v>
      </c>
      <c r="AV1907" s="317" t="s">
        <v>81</v>
      </c>
      <c r="AW1907" s="317" t="s">
        <v>34</v>
      </c>
      <c r="AX1907" s="317" t="s">
        <v>71</v>
      </c>
      <c r="AY1907" s="319" t="s">
        <v>138</v>
      </c>
    </row>
    <row r="1908" spans="2:51" s="326" customFormat="1" ht="13.5">
      <c r="B1908" s="325"/>
      <c r="D1908" s="327" t="s">
        <v>148</v>
      </c>
      <c r="E1908" s="328" t="s">
        <v>5</v>
      </c>
      <c r="F1908" s="329" t="s">
        <v>151</v>
      </c>
      <c r="H1908" s="330">
        <v>18</v>
      </c>
      <c r="L1908" s="325"/>
      <c r="M1908" s="331"/>
      <c r="N1908" s="332"/>
      <c r="O1908" s="332"/>
      <c r="P1908" s="332"/>
      <c r="Q1908" s="332"/>
      <c r="R1908" s="332"/>
      <c r="S1908" s="332"/>
      <c r="T1908" s="333"/>
      <c r="AT1908" s="334" t="s">
        <v>148</v>
      </c>
      <c r="AU1908" s="334" t="s">
        <v>81</v>
      </c>
      <c r="AV1908" s="326" t="s">
        <v>146</v>
      </c>
      <c r="AW1908" s="326" t="s">
        <v>34</v>
      </c>
      <c r="AX1908" s="326" t="s">
        <v>79</v>
      </c>
      <c r="AY1908" s="334" t="s">
        <v>138</v>
      </c>
    </row>
    <row r="1909" spans="2:65" s="223" customFormat="1" ht="22.5" customHeight="1">
      <c r="B1909" s="224"/>
      <c r="C1909" s="354" t="s">
        <v>1999</v>
      </c>
      <c r="D1909" s="354" t="s">
        <v>373</v>
      </c>
      <c r="E1909" s="355" t="s">
        <v>2000</v>
      </c>
      <c r="F1909" s="356" t="s">
        <v>2001</v>
      </c>
      <c r="G1909" s="357" t="s">
        <v>281</v>
      </c>
      <c r="H1909" s="358">
        <v>40</v>
      </c>
      <c r="I1909" s="368">
        <v>0</v>
      </c>
      <c r="J1909" s="359">
        <f>ROUND(I1909*H1909,2)</f>
        <v>0</v>
      </c>
      <c r="K1909" s="356" t="s">
        <v>5</v>
      </c>
      <c r="L1909" s="360"/>
      <c r="M1909" s="361" t="s">
        <v>5</v>
      </c>
      <c r="N1909" s="362" t="s">
        <v>42</v>
      </c>
      <c r="O1909" s="225"/>
      <c r="P1909" s="313">
        <f>O1909*H1909</f>
        <v>0</v>
      </c>
      <c r="Q1909" s="313">
        <v>0.00026</v>
      </c>
      <c r="R1909" s="313">
        <f>Q1909*H1909</f>
        <v>0.0104</v>
      </c>
      <c r="S1909" s="313">
        <v>0</v>
      </c>
      <c r="T1909" s="314">
        <f>S1909*H1909</f>
        <v>0</v>
      </c>
      <c r="AR1909" s="213" t="s">
        <v>473</v>
      </c>
      <c r="AT1909" s="213" t="s">
        <v>373</v>
      </c>
      <c r="AU1909" s="213" t="s">
        <v>81</v>
      </c>
      <c r="AY1909" s="213" t="s">
        <v>138</v>
      </c>
      <c r="BE1909" s="315">
        <f>IF(N1909="základní",J1909,0)</f>
        <v>0</v>
      </c>
      <c r="BF1909" s="315">
        <f>IF(N1909="snížená",J1909,0)</f>
        <v>0</v>
      </c>
      <c r="BG1909" s="315">
        <f>IF(N1909="zákl. přenesená",J1909,0)</f>
        <v>0</v>
      </c>
      <c r="BH1909" s="315">
        <f>IF(N1909="sníž. přenesená",J1909,0)</f>
        <v>0</v>
      </c>
      <c r="BI1909" s="315">
        <f>IF(N1909="nulová",J1909,0)</f>
        <v>0</v>
      </c>
      <c r="BJ1909" s="213" t="s">
        <v>79</v>
      </c>
      <c r="BK1909" s="315">
        <f>ROUND(I1909*H1909,2)</f>
        <v>0</v>
      </c>
      <c r="BL1909" s="213" t="s">
        <v>372</v>
      </c>
      <c r="BM1909" s="213" t="s">
        <v>2002</v>
      </c>
    </row>
    <row r="1910" spans="2:51" s="339" customFormat="1" ht="13.5">
      <c r="B1910" s="338"/>
      <c r="D1910" s="318" t="s">
        <v>148</v>
      </c>
      <c r="E1910" s="340" t="s">
        <v>5</v>
      </c>
      <c r="F1910" s="341" t="s">
        <v>177</v>
      </c>
      <c r="H1910" s="342" t="s">
        <v>5</v>
      </c>
      <c r="L1910" s="338"/>
      <c r="M1910" s="343"/>
      <c r="N1910" s="344"/>
      <c r="O1910" s="344"/>
      <c r="P1910" s="344"/>
      <c r="Q1910" s="344"/>
      <c r="R1910" s="344"/>
      <c r="S1910" s="344"/>
      <c r="T1910" s="345"/>
      <c r="AT1910" s="342" t="s">
        <v>148</v>
      </c>
      <c r="AU1910" s="342" t="s">
        <v>81</v>
      </c>
      <c r="AV1910" s="339" t="s">
        <v>79</v>
      </c>
      <c r="AW1910" s="339" t="s">
        <v>34</v>
      </c>
      <c r="AX1910" s="339" t="s">
        <v>71</v>
      </c>
      <c r="AY1910" s="342" t="s">
        <v>138</v>
      </c>
    </row>
    <row r="1911" spans="2:51" s="317" customFormat="1" ht="13.5">
      <c r="B1911" s="316"/>
      <c r="D1911" s="318" t="s">
        <v>148</v>
      </c>
      <c r="E1911" s="319" t="s">
        <v>5</v>
      </c>
      <c r="F1911" s="320" t="s">
        <v>302</v>
      </c>
      <c r="H1911" s="321">
        <v>12</v>
      </c>
      <c r="L1911" s="316"/>
      <c r="M1911" s="322"/>
      <c r="N1911" s="323"/>
      <c r="O1911" s="323"/>
      <c r="P1911" s="323"/>
      <c r="Q1911" s="323"/>
      <c r="R1911" s="323"/>
      <c r="S1911" s="323"/>
      <c r="T1911" s="324"/>
      <c r="AT1911" s="319" t="s">
        <v>148</v>
      </c>
      <c r="AU1911" s="319" t="s">
        <v>81</v>
      </c>
      <c r="AV1911" s="317" t="s">
        <v>81</v>
      </c>
      <c r="AW1911" s="317" t="s">
        <v>34</v>
      </c>
      <c r="AX1911" s="317" t="s">
        <v>71</v>
      </c>
      <c r="AY1911" s="319" t="s">
        <v>138</v>
      </c>
    </row>
    <row r="1912" spans="2:51" s="339" customFormat="1" ht="13.5">
      <c r="B1912" s="338"/>
      <c r="D1912" s="318" t="s">
        <v>148</v>
      </c>
      <c r="E1912" s="340" t="s">
        <v>5</v>
      </c>
      <c r="F1912" s="341" t="s">
        <v>181</v>
      </c>
      <c r="H1912" s="342" t="s">
        <v>5</v>
      </c>
      <c r="L1912" s="338"/>
      <c r="M1912" s="343"/>
      <c r="N1912" s="344"/>
      <c r="O1912" s="344"/>
      <c r="P1912" s="344"/>
      <c r="Q1912" s="344"/>
      <c r="R1912" s="344"/>
      <c r="S1912" s="344"/>
      <c r="T1912" s="345"/>
      <c r="AT1912" s="342" t="s">
        <v>148</v>
      </c>
      <c r="AU1912" s="342" t="s">
        <v>81</v>
      </c>
      <c r="AV1912" s="339" t="s">
        <v>79</v>
      </c>
      <c r="AW1912" s="339" t="s">
        <v>34</v>
      </c>
      <c r="AX1912" s="339" t="s">
        <v>71</v>
      </c>
      <c r="AY1912" s="342" t="s">
        <v>138</v>
      </c>
    </row>
    <row r="1913" spans="2:51" s="317" customFormat="1" ht="13.5">
      <c r="B1913" s="316"/>
      <c r="D1913" s="318" t="s">
        <v>148</v>
      </c>
      <c r="E1913" s="319" t="s">
        <v>5</v>
      </c>
      <c r="F1913" s="320" t="s">
        <v>157</v>
      </c>
      <c r="H1913" s="321">
        <v>6</v>
      </c>
      <c r="L1913" s="316"/>
      <c r="M1913" s="322"/>
      <c r="N1913" s="323"/>
      <c r="O1913" s="323"/>
      <c r="P1913" s="323"/>
      <c r="Q1913" s="323"/>
      <c r="R1913" s="323"/>
      <c r="S1913" s="323"/>
      <c r="T1913" s="324"/>
      <c r="AT1913" s="319" t="s">
        <v>148</v>
      </c>
      <c r="AU1913" s="319" t="s">
        <v>81</v>
      </c>
      <c r="AV1913" s="317" t="s">
        <v>81</v>
      </c>
      <c r="AW1913" s="317" t="s">
        <v>34</v>
      </c>
      <c r="AX1913" s="317" t="s">
        <v>71</v>
      </c>
      <c r="AY1913" s="319" t="s">
        <v>138</v>
      </c>
    </row>
    <row r="1914" spans="2:51" s="339" customFormat="1" ht="13.5">
      <c r="B1914" s="338"/>
      <c r="D1914" s="318" t="s">
        <v>148</v>
      </c>
      <c r="E1914" s="340" t="s">
        <v>5</v>
      </c>
      <c r="F1914" s="341" t="s">
        <v>183</v>
      </c>
      <c r="H1914" s="342" t="s">
        <v>5</v>
      </c>
      <c r="L1914" s="338"/>
      <c r="M1914" s="343"/>
      <c r="N1914" s="344"/>
      <c r="O1914" s="344"/>
      <c r="P1914" s="344"/>
      <c r="Q1914" s="344"/>
      <c r="R1914" s="344"/>
      <c r="S1914" s="344"/>
      <c r="T1914" s="345"/>
      <c r="AT1914" s="342" t="s">
        <v>148</v>
      </c>
      <c r="AU1914" s="342" t="s">
        <v>81</v>
      </c>
      <c r="AV1914" s="339" t="s">
        <v>79</v>
      </c>
      <c r="AW1914" s="339" t="s">
        <v>34</v>
      </c>
      <c r="AX1914" s="339" t="s">
        <v>71</v>
      </c>
      <c r="AY1914" s="342" t="s">
        <v>138</v>
      </c>
    </row>
    <row r="1915" spans="2:51" s="317" customFormat="1" ht="13.5">
      <c r="B1915" s="316"/>
      <c r="D1915" s="318" t="s">
        <v>148</v>
      </c>
      <c r="E1915" s="319" t="s">
        <v>5</v>
      </c>
      <c r="F1915" s="320" t="s">
        <v>278</v>
      </c>
      <c r="H1915" s="321">
        <v>9</v>
      </c>
      <c r="L1915" s="316"/>
      <c r="M1915" s="322"/>
      <c r="N1915" s="323"/>
      <c r="O1915" s="323"/>
      <c r="P1915" s="323"/>
      <c r="Q1915" s="323"/>
      <c r="R1915" s="323"/>
      <c r="S1915" s="323"/>
      <c r="T1915" s="324"/>
      <c r="AT1915" s="319" t="s">
        <v>148</v>
      </c>
      <c r="AU1915" s="319" t="s">
        <v>81</v>
      </c>
      <c r="AV1915" s="317" t="s">
        <v>81</v>
      </c>
      <c r="AW1915" s="317" t="s">
        <v>34</v>
      </c>
      <c r="AX1915" s="317" t="s">
        <v>71</v>
      </c>
      <c r="AY1915" s="319" t="s">
        <v>138</v>
      </c>
    </row>
    <row r="1916" spans="2:51" s="339" customFormat="1" ht="13.5">
      <c r="B1916" s="338"/>
      <c r="D1916" s="318" t="s">
        <v>148</v>
      </c>
      <c r="E1916" s="340" t="s">
        <v>5</v>
      </c>
      <c r="F1916" s="341" t="s">
        <v>186</v>
      </c>
      <c r="H1916" s="342" t="s">
        <v>5</v>
      </c>
      <c r="L1916" s="338"/>
      <c r="M1916" s="343"/>
      <c r="N1916" s="344"/>
      <c r="O1916" s="344"/>
      <c r="P1916" s="344"/>
      <c r="Q1916" s="344"/>
      <c r="R1916" s="344"/>
      <c r="S1916" s="344"/>
      <c r="T1916" s="345"/>
      <c r="AT1916" s="342" t="s">
        <v>148</v>
      </c>
      <c r="AU1916" s="342" t="s">
        <v>81</v>
      </c>
      <c r="AV1916" s="339" t="s">
        <v>79</v>
      </c>
      <c r="AW1916" s="339" t="s">
        <v>34</v>
      </c>
      <c r="AX1916" s="339" t="s">
        <v>71</v>
      </c>
      <c r="AY1916" s="342" t="s">
        <v>138</v>
      </c>
    </row>
    <row r="1917" spans="2:51" s="317" customFormat="1" ht="13.5">
      <c r="B1917" s="316"/>
      <c r="D1917" s="318" t="s">
        <v>148</v>
      </c>
      <c r="E1917" s="319" t="s">
        <v>5</v>
      </c>
      <c r="F1917" s="320" t="s">
        <v>310</v>
      </c>
      <c r="H1917" s="321">
        <v>13</v>
      </c>
      <c r="L1917" s="316"/>
      <c r="M1917" s="322"/>
      <c r="N1917" s="323"/>
      <c r="O1917" s="323"/>
      <c r="P1917" s="323"/>
      <c r="Q1917" s="323"/>
      <c r="R1917" s="323"/>
      <c r="S1917" s="323"/>
      <c r="T1917" s="324"/>
      <c r="AT1917" s="319" t="s">
        <v>148</v>
      </c>
      <c r="AU1917" s="319" t="s">
        <v>81</v>
      </c>
      <c r="AV1917" s="317" t="s">
        <v>81</v>
      </c>
      <c r="AW1917" s="317" t="s">
        <v>34</v>
      </c>
      <c r="AX1917" s="317" t="s">
        <v>71</v>
      </c>
      <c r="AY1917" s="319" t="s">
        <v>138</v>
      </c>
    </row>
    <row r="1918" spans="2:51" s="326" customFormat="1" ht="13.5">
      <c r="B1918" s="325"/>
      <c r="D1918" s="327" t="s">
        <v>148</v>
      </c>
      <c r="E1918" s="328" t="s">
        <v>5</v>
      </c>
      <c r="F1918" s="329" t="s">
        <v>151</v>
      </c>
      <c r="H1918" s="330">
        <v>40</v>
      </c>
      <c r="L1918" s="325"/>
      <c r="M1918" s="331"/>
      <c r="N1918" s="332"/>
      <c r="O1918" s="332"/>
      <c r="P1918" s="332"/>
      <c r="Q1918" s="332"/>
      <c r="R1918" s="332"/>
      <c r="S1918" s="332"/>
      <c r="T1918" s="333"/>
      <c r="AT1918" s="334" t="s">
        <v>148</v>
      </c>
      <c r="AU1918" s="334" t="s">
        <v>81</v>
      </c>
      <c r="AV1918" s="326" t="s">
        <v>146</v>
      </c>
      <c r="AW1918" s="326" t="s">
        <v>34</v>
      </c>
      <c r="AX1918" s="326" t="s">
        <v>79</v>
      </c>
      <c r="AY1918" s="334" t="s">
        <v>138</v>
      </c>
    </row>
    <row r="1919" spans="2:65" s="223" customFormat="1" ht="22.5" customHeight="1">
      <c r="B1919" s="224"/>
      <c r="C1919" s="354" t="s">
        <v>2003</v>
      </c>
      <c r="D1919" s="354" t="s">
        <v>373</v>
      </c>
      <c r="E1919" s="355" t="s">
        <v>2004</v>
      </c>
      <c r="F1919" s="356" t="s">
        <v>2005</v>
      </c>
      <c r="G1919" s="357" t="s">
        <v>338</v>
      </c>
      <c r="H1919" s="358">
        <v>21.944</v>
      </c>
      <c r="I1919" s="368">
        <v>0</v>
      </c>
      <c r="J1919" s="359">
        <f>ROUND(I1919*H1919,2)</f>
        <v>0</v>
      </c>
      <c r="K1919" s="356" t="s">
        <v>5</v>
      </c>
      <c r="L1919" s="360"/>
      <c r="M1919" s="361" t="s">
        <v>5</v>
      </c>
      <c r="N1919" s="362" t="s">
        <v>42</v>
      </c>
      <c r="O1919" s="225"/>
      <c r="P1919" s="313">
        <f>O1919*H1919</f>
        <v>0</v>
      </c>
      <c r="Q1919" s="313">
        <v>3E-05</v>
      </c>
      <c r="R1919" s="313">
        <f>Q1919*H1919</f>
        <v>0.00065832</v>
      </c>
      <c r="S1919" s="313">
        <v>0</v>
      </c>
      <c r="T1919" s="314">
        <f>S1919*H1919</f>
        <v>0</v>
      </c>
      <c r="AR1919" s="213" t="s">
        <v>473</v>
      </c>
      <c r="AT1919" s="213" t="s">
        <v>373</v>
      </c>
      <c r="AU1919" s="213" t="s">
        <v>81</v>
      </c>
      <c r="AY1919" s="213" t="s">
        <v>138</v>
      </c>
      <c r="BE1919" s="315">
        <f>IF(N1919="základní",J1919,0)</f>
        <v>0</v>
      </c>
      <c r="BF1919" s="315">
        <f>IF(N1919="snížená",J1919,0)</f>
        <v>0</v>
      </c>
      <c r="BG1919" s="315">
        <f>IF(N1919="zákl. přenesená",J1919,0)</f>
        <v>0</v>
      </c>
      <c r="BH1919" s="315">
        <f>IF(N1919="sníž. přenesená",J1919,0)</f>
        <v>0</v>
      </c>
      <c r="BI1919" s="315">
        <f>IF(N1919="nulová",J1919,0)</f>
        <v>0</v>
      </c>
      <c r="BJ1919" s="213" t="s">
        <v>79</v>
      </c>
      <c r="BK1919" s="315">
        <f>ROUND(I1919*H1919,2)</f>
        <v>0</v>
      </c>
      <c r="BL1919" s="213" t="s">
        <v>372</v>
      </c>
      <c r="BM1919" s="213" t="s">
        <v>2006</v>
      </c>
    </row>
    <row r="1920" spans="2:51" s="339" customFormat="1" ht="13.5">
      <c r="B1920" s="338"/>
      <c r="D1920" s="318" t="s">
        <v>148</v>
      </c>
      <c r="E1920" s="340" t="s">
        <v>5</v>
      </c>
      <c r="F1920" s="341" t="s">
        <v>1977</v>
      </c>
      <c r="H1920" s="342" t="s">
        <v>5</v>
      </c>
      <c r="L1920" s="338"/>
      <c r="M1920" s="343"/>
      <c r="N1920" s="344"/>
      <c r="O1920" s="344"/>
      <c r="P1920" s="344"/>
      <c r="Q1920" s="344"/>
      <c r="R1920" s="344"/>
      <c r="S1920" s="344"/>
      <c r="T1920" s="345"/>
      <c r="AT1920" s="342" t="s">
        <v>148</v>
      </c>
      <c r="AU1920" s="342" t="s">
        <v>81</v>
      </c>
      <c r="AV1920" s="339" t="s">
        <v>79</v>
      </c>
      <c r="AW1920" s="339" t="s">
        <v>34</v>
      </c>
      <c r="AX1920" s="339" t="s">
        <v>71</v>
      </c>
      <c r="AY1920" s="342" t="s">
        <v>138</v>
      </c>
    </row>
    <row r="1921" spans="2:51" s="339" customFormat="1" ht="13.5">
      <c r="B1921" s="338"/>
      <c r="D1921" s="318" t="s">
        <v>148</v>
      </c>
      <c r="E1921" s="340" t="s">
        <v>5</v>
      </c>
      <c r="F1921" s="341" t="s">
        <v>177</v>
      </c>
      <c r="H1921" s="342" t="s">
        <v>5</v>
      </c>
      <c r="L1921" s="338"/>
      <c r="M1921" s="343"/>
      <c r="N1921" s="344"/>
      <c r="O1921" s="344"/>
      <c r="P1921" s="344"/>
      <c r="Q1921" s="344"/>
      <c r="R1921" s="344"/>
      <c r="S1921" s="344"/>
      <c r="T1921" s="345"/>
      <c r="AT1921" s="342" t="s">
        <v>148</v>
      </c>
      <c r="AU1921" s="342" t="s">
        <v>81</v>
      </c>
      <c r="AV1921" s="339" t="s">
        <v>79</v>
      </c>
      <c r="AW1921" s="339" t="s">
        <v>34</v>
      </c>
      <c r="AX1921" s="339" t="s">
        <v>71</v>
      </c>
      <c r="AY1921" s="342" t="s">
        <v>138</v>
      </c>
    </row>
    <row r="1922" spans="2:51" s="317" customFormat="1" ht="13.5">
      <c r="B1922" s="316"/>
      <c r="D1922" s="318" t="s">
        <v>148</v>
      </c>
      <c r="E1922" s="319" t="s">
        <v>5</v>
      </c>
      <c r="F1922" s="320" t="s">
        <v>2007</v>
      </c>
      <c r="H1922" s="321">
        <v>8.289</v>
      </c>
      <c r="L1922" s="316"/>
      <c r="M1922" s="322"/>
      <c r="N1922" s="323"/>
      <c r="O1922" s="323"/>
      <c r="P1922" s="323"/>
      <c r="Q1922" s="323"/>
      <c r="R1922" s="323"/>
      <c r="S1922" s="323"/>
      <c r="T1922" s="324"/>
      <c r="AT1922" s="319" t="s">
        <v>148</v>
      </c>
      <c r="AU1922" s="319" t="s">
        <v>81</v>
      </c>
      <c r="AV1922" s="317" t="s">
        <v>81</v>
      </c>
      <c r="AW1922" s="317" t="s">
        <v>34</v>
      </c>
      <c r="AX1922" s="317" t="s">
        <v>71</v>
      </c>
      <c r="AY1922" s="319" t="s">
        <v>138</v>
      </c>
    </row>
    <row r="1923" spans="2:51" s="339" customFormat="1" ht="13.5">
      <c r="B1923" s="338"/>
      <c r="D1923" s="318" t="s">
        <v>148</v>
      </c>
      <c r="E1923" s="340" t="s">
        <v>5</v>
      </c>
      <c r="F1923" s="341" t="s">
        <v>183</v>
      </c>
      <c r="H1923" s="342" t="s">
        <v>5</v>
      </c>
      <c r="L1923" s="338"/>
      <c r="M1923" s="343"/>
      <c r="N1923" s="344"/>
      <c r="O1923" s="344"/>
      <c r="P1923" s="344"/>
      <c r="Q1923" s="344"/>
      <c r="R1923" s="344"/>
      <c r="S1923" s="344"/>
      <c r="T1923" s="345"/>
      <c r="AT1923" s="342" t="s">
        <v>148</v>
      </c>
      <c r="AU1923" s="342" t="s">
        <v>81</v>
      </c>
      <c r="AV1923" s="339" t="s">
        <v>79</v>
      </c>
      <c r="AW1923" s="339" t="s">
        <v>34</v>
      </c>
      <c r="AX1923" s="339" t="s">
        <v>71</v>
      </c>
      <c r="AY1923" s="342" t="s">
        <v>138</v>
      </c>
    </row>
    <row r="1924" spans="2:51" s="317" customFormat="1" ht="13.5">
      <c r="B1924" s="316"/>
      <c r="D1924" s="318" t="s">
        <v>148</v>
      </c>
      <c r="E1924" s="319" t="s">
        <v>5</v>
      </c>
      <c r="F1924" s="320" t="s">
        <v>2008</v>
      </c>
      <c r="H1924" s="321">
        <v>6.656</v>
      </c>
      <c r="L1924" s="316"/>
      <c r="M1924" s="322"/>
      <c r="N1924" s="323"/>
      <c r="O1924" s="323"/>
      <c r="P1924" s="323"/>
      <c r="Q1924" s="323"/>
      <c r="R1924" s="323"/>
      <c r="S1924" s="323"/>
      <c r="T1924" s="324"/>
      <c r="AT1924" s="319" t="s">
        <v>148</v>
      </c>
      <c r="AU1924" s="319" t="s">
        <v>81</v>
      </c>
      <c r="AV1924" s="317" t="s">
        <v>81</v>
      </c>
      <c r="AW1924" s="317" t="s">
        <v>34</v>
      </c>
      <c r="AX1924" s="317" t="s">
        <v>71</v>
      </c>
      <c r="AY1924" s="319" t="s">
        <v>138</v>
      </c>
    </row>
    <row r="1925" spans="2:51" s="339" customFormat="1" ht="13.5">
      <c r="B1925" s="338"/>
      <c r="D1925" s="318" t="s">
        <v>148</v>
      </c>
      <c r="E1925" s="340" t="s">
        <v>5</v>
      </c>
      <c r="F1925" s="341" t="s">
        <v>186</v>
      </c>
      <c r="H1925" s="342" t="s">
        <v>5</v>
      </c>
      <c r="L1925" s="338"/>
      <c r="M1925" s="343"/>
      <c r="N1925" s="344"/>
      <c r="O1925" s="344"/>
      <c r="P1925" s="344"/>
      <c r="Q1925" s="344"/>
      <c r="R1925" s="344"/>
      <c r="S1925" s="344"/>
      <c r="T1925" s="345"/>
      <c r="AT1925" s="342" t="s">
        <v>148</v>
      </c>
      <c r="AU1925" s="342" t="s">
        <v>81</v>
      </c>
      <c r="AV1925" s="339" t="s">
        <v>79</v>
      </c>
      <c r="AW1925" s="339" t="s">
        <v>34</v>
      </c>
      <c r="AX1925" s="339" t="s">
        <v>71</v>
      </c>
      <c r="AY1925" s="342" t="s">
        <v>138</v>
      </c>
    </row>
    <row r="1926" spans="2:51" s="317" customFormat="1" ht="13.5">
      <c r="B1926" s="316"/>
      <c r="D1926" s="318" t="s">
        <v>148</v>
      </c>
      <c r="E1926" s="319" t="s">
        <v>5</v>
      </c>
      <c r="F1926" s="320" t="s">
        <v>2009</v>
      </c>
      <c r="H1926" s="321">
        <v>6.999</v>
      </c>
      <c r="L1926" s="316"/>
      <c r="M1926" s="322"/>
      <c r="N1926" s="323"/>
      <c r="O1926" s="323"/>
      <c r="P1926" s="323"/>
      <c r="Q1926" s="323"/>
      <c r="R1926" s="323"/>
      <c r="S1926" s="323"/>
      <c r="T1926" s="324"/>
      <c r="AT1926" s="319" t="s">
        <v>148</v>
      </c>
      <c r="AU1926" s="319" t="s">
        <v>81</v>
      </c>
      <c r="AV1926" s="317" t="s">
        <v>81</v>
      </c>
      <c r="AW1926" s="317" t="s">
        <v>34</v>
      </c>
      <c r="AX1926" s="317" t="s">
        <v>71</v>
      </c>
      <c r="AY1926" s="319" t="s">
        <v>138</v>
      </c>
    </row>
    <row r="1927" spans="2:51" s="326" customFormat="1" ht="13.5">
      <c r="B1927" s="325"/>
      <c r="D1927" s="327" t="s">
        <v>148</v>
      </c>
      <c r="E1927" s="328" t="s">
        <v>5</v>
      </c>
      <c r="F1927" s="329" t="s">
        <v>151</v>
      </c>
      <c r="H1927" s="330">
        <v>21.944</v>
      </c>
      <c r="L1927" s="325"/>
      <c r="M1927" s="331"/>
      <c r="N1927" s="332"/>
      <c r="O1927" s="332"/>
      <c r="P1927" s="332"/>
      <c r="Q1927" s="332"/>
      <c r="R1927" s="332"/>
      <c r="S1927" s="332"/>
      <c r="T1927" s="333"/>
      <c r="AT1927" s="334" t="s">
        <v>148</v>
      </c>
      <c r="AU1927" s="334" t="s">
        <v>81</v>
      </c>
      <c r="AV1927" s="326" t="s">
        <v>146</v>
      </c>
      <c r="AW1927" s="326" t="s">
        <v>34</v>
      </c>
      <c r="AX1927" s="326" t="s">
        <v>79</v>
      </c>
      <c r="AY1927" s="334" t="s">
        <v>138</v>
      </c>
    </row>
    <row r="1928" spans="2:65" s="223" customFormat="1" ht="22.5" customHeight="1">
      <c r="B1928" s="224"/>
      <c r="C1928" s="305" t="s">
        <v>2010</v>
      </c>
      <c r="D1928" s="305" t="s">
        <v>141</v>
      </c>
      <c r="E1928" s="306" t="s">
        <v>2011</v>
      </c>
      <c r="F1928" s="307" t="s">
        <v>2012</v>
      </c>
      <c r="G1928" s="308" t="s">
        <v>338</v>
      </c>
      <c r="H1928" s="309">
        <v>25.3</v>
      </c>
      <c r="I1928" s="367">
        <v>0</v>
      </c>
      <c r="J1928" s="310">
        <f>ROUND(I1928*H1928,2)</f>
        <v>0</v>
      </c>
      <c r="K1928" s="307" t="s">
        <v>145</v>
      </c>
      <c r="L1928" s="224"/>
      <c r="M1928" s="311" t="s">
        <v>5</v>
      </c>
      <c r="N1928" s="312" t="s">
        <v>42</v>
      </c>
      <c r="O1928" s="225"/>
      <c r="P1928" s="313">
        <f>O1928*H1928</f>
        <v>0</v>
      </c>
      <c r="Q1928" s="313">
        <v>0</v>
      </c>
      <c r="R1928" s="313">
        <f>Q1928*H1928</f>
        <v>0</v>
      </c>
      <c r="S1928" s="313">
        <v>0</v>
      </c>
      <c r="T1928" s="314">
        <f>S1928*H1928</f>
        <v>0</v>
      </c>
      <c r="AR1928" s="213" t="s">
        <v>372</v>
      </c>
      <c r="AT1928" s="213" t="s">
        <v>141</v>
      </c>
      <c r="AU1928" s="213" t="s">
        <v>81</v>
      </c>
      <c r="AY1928" s="213" t="s">
        <v>138</v>
      </c>
      <c r="BE1928" s="315">
        <f>IF(N1928="základní",J1928,0)</f>
        <v>0</v>
      </c>
      <c r="BF1928" s="315">
        <f>IF(N1928="snížená",J1928,0)</f>
        <v>0</v>
      </c>
      <c r="BG1928" s="315">
        <f>IF(N1928="zákl. přenesená",J1928,0)</f>
        <v>0</v>
      </c>
      <c r="BH1928" s="315">
        <f>IF(N1928="sníž. přenesená",J1928,0)</f>
        <v>0</v>
      </c>
      <c r="BI1928" s="315">
        <f>IF(N1928="nulová",J1928,0)</f>
        <v>0</v>
      </c>
      <c r="BJ1928" s="213" t="s">
        <v>79</v>
      </c>
      <c r="BK1928" s="315">
        <f>ROUND(I1928*H1928,2)</f>
        <v>0</v>
      </c>
      <c r="BL1928" s="213" t="s">
        <v>372</v>
      </c>
      <c r="BM1928" s="213" t="s">
        <v>2013</v>
      </c>
    </row>
    <row r="1929" spans="2:51" s="339" customFormat="1" ht="13.5">
      <c r="B1929" s="338"/>
      <c r="D1929" s="318" t="s">
        <v>148</v>
      </c>
      <c r="E1929" s="340" t="s">
        <v>5</v>
      </c>
      <c r="F1929" s="341" t="s">
        <v>177</v>
      </c>
      <c r="H1929" s="342" t="s">
        <v>5</v>
      </c>
      <c r="L1929" s="338"/>
      <c r="M1929" s="343"/>
      <c r="N1929" s="344"/>
      <c r="O1929" s="344"/>
      <c r="P1929" s="344"/>
      <c r="Q1929" s="344"/>
      <c r="R1929" s="344"/>
      <c r="S1929" s="344"/>
      <c r="T1929" s="345"/>
      <c r="AT1929" s="342" t="s">
        <v>148</v>
      </c>
      <c r="AU1929" s="342" t="s">
        <v>81</v>
      </c>
      <c r="AV1929" s="339" t="s">
        <v>79</v>
      </c>
      <c r="AW1929" s="339" t="s">
        <v>34</v>
      </c>
      <c r="AX1929" s="339" t="s">
        <v>71</v>
      </c>
      <c r="AY1929" s="342" t="s">
        <v>138</v>
      </c>
    </row>
    <row r="1930" spans="2:51" s="317" customFormat="1" ht="13.5">
      <c r="B1930" s="316"/>
      <c r="D1930" s="318" t="s">
        <v>148</v>
      </c>
      <c r="E1930" s="319" t="s">
        <v>5</v>
      </c>
      <c r="F1930" s="320" t="s">
        <v>2014</v>
      </c>
      <c r="H1930" s="321">
        <v>4.16</v>
      </c>
      <c r="L1930" s="316"/>
      <c r="M1930" s="322"/>
      <c r="N1930" s="323"/>
      <c r="O1930" s="323"/>
      <c r="P1930" s="323"/>
      <c r="Q1930" s="323"/>
      <c r="R1930" s="323"/>
      <c r="S1930" s="323"/>
      <c r="T1930" s="324"/>
      <c r="AT1930" s="319" t="s">
        <v>148</v>
      </c>
      <c r="AU1930" s="319" t="s">
        <v>81</v>
      </c>
      <c r="AV1930" s="317" t="s">
        <v>81</v>
      </c>
      <c r="AW1930" s="317" t="s">
        <v>34</v>
      </c>
      <c r="AX1930" s="317" t="s">
        <v>71</v>
      </c>
      <c r="AY1930" s="319" t="s">
        <v>138</v>
      </c>
    </row>
    <row r="1931" spans="2:51" s="317" customFormat="1" ht="13.5">
      <c r="B1931" s="316"/>
      <c r="D1931" s="318" t="s">
        <v>148</v>
      </c>
      <c r="E1931" s="319" t="s">
        <v>5</v>
      </c>
      <c r="F1931" s="320" t="s">
        <v>2015</v>
      </c>
      <c r="H1931" s="321">
        <v>2.56</v>
      </c>
      <c r="L1931" s="316"/>
      <c r="M1931" s="322"/>
      <c r="N1931" s="323"/>
      <c r="O1931" s="323"/>
      <c r="P1931" s="323"/>
      <c r="Q1931" s="323"/>
      <c r="R1931" s="323"/>
      <c r="S1931" s="323"/>
      <c r="T1931" s="324"/>
      <c r="AT1931" s="319" t="s">
        <v>148</v>
      </c>
      <c r="AU1931" s="319" t="s">
        <v>81</v>
      </c>
      <c r="AV1931" s="317" t="s">
        <v>81</v>
      </c>
      <c r="AW1931" s="317" t="s">
        <v>34</v>
      </c>
      <c r="AX1931" s="317" t="s">
        <v>71</v>
      </c>
      <c r="AY1931" s="319" t="s">
        <v>138</v>
      </c>
    </row>
    <row r="1932" spans="2:51" s="347" customFormat="1" ht="13.5">
      <c r="B1932" s="346"/>
      <c r="D1932" s="318" t="s">
        <v>148</v>
      </c>
      <c r="E1932" s="348" t="s">
        <v>5</v>
      </c>
      <c r="F1932" s="349" t="s">
        <v>180</v>
      </c>
      <c r="H1932" s="350">
        <v>6.72</v>
      </c>
      <c r="L1932" s="346"/>
      <c r="M1932" s="351"/>
      <c r="N1932" s="352"/>
      <c r="O1932" s="352"/>
      <c r="P1932" s="352"/>
      <c r="Q1932" s="352"/>
      <c r="R1932" s="352"/>
      <c r="S1932" s="352"/>
      <c r="T1932" s="353"/>
      <c r="AT1932" s="348" t="s">
        <v>148</v>
      </c>
      <c r="AU1932" s="348" t="s">
        <v>81</v>
      </c>
      <c r="AV1932" s="347" t="s">
        <v>139</v>
      </c>
      <c r="AW1932" s="347" t="s">
        <v>34</v>
      </c>
      <c r="AX1932" s="347" t="s">
        <v>71</v>
      </c>
      <c r="AY1932" s="348" t="s">
        <v>138</v>
      </c>
    </row>
    <row r="1933" spans="2:51" s="339" customFormat="1" ht="13.5">
      <c r="B1933" s="338"/>
      <c r="D1933" s="318" t="s">
        <v>148</v>
      </c>
      <c r="E1933" s="340" t="s">
        <v>5</v>
      </c>
      <c r="F1933" s="341" t="s">
        <v>181</v>
      </c>
      <c r="H1933" s="342" t="s">
        <v>5</v>
      </c>
      <c r="L1933" s="338"/>
      <c r="M1933" s="343"/>
      <c r="N1933" s="344"/>
      <c r="O1933" s="344"/>
      <c r="P1933" s="344"/>
      <c r="Q1933" s="344"/>
      <c r="R1933" s="344"/>
      <c r="S1933" s="344"/>
      <c r="T1933" s="345"/>
      <c r="AT1933" s="342" t="s">
        <v>148</v>
      </c>
      <c r="AU1933" s="342" t="s">
        <v>81</v>
      </c>
      <c r="AV1933" s="339" t="s">
        <v>79</v>
      </c>
      <c r="AW1933" s="339" t="s">
        <v>34</v>
      </c>
      <c r="AX1933" s="339" t="s">
        <v>71</v>
      </c>
      <c r="AY1933" s="342" t="s">
        <v>138</v>
      </c>
    </row>
    <row r="1934" spans="2:51" s="317" customFormat="1" ht="13.5">
      <c r="B1934" s="316"/>
      <c r="D1934" s="318" t="s">
        <v>148</v>
      </c>
      <c r="E1934" s="319" t="s">
        <v>5</v>
      </c>
      <c r="F1934" s="320" t="s">
        <v>2016</v>
      </c>
      <c r="H1934" s="321">
        <v>2.58</v>
      </c>
      <c r="L1934" s="316"/>
      <c r="M1934" s="322"/>
      <c r="N1934" s="323"/>
      <c r="O1934" s="323"/>
      <c r="P1934" s="323"/>
      <c r="Q1934" s="323"/>
      <c r="R1934" s="323"/>
      <c r="S1934" s="323"/>
      <c r="T1934" s="324"/>
      <c r="AT1934" s="319" t="s">
        <v>148</v>
      </c>
      <c r="AU1934" s="319" t="s">
        <v>81</v>
      </c>
      <c r="AV1934" s="317" t="s">
        <v>81</v>
      </c>
      <c r="AW1934" s="317" t="s">
        <v>34</v>
      </c>
      <c r="AX1934" s="317" t="s">
        <v>71</v>
      </c>
      <c r="AY1934" s="319" t="s">
        <v>138</v>
      </c>
    </row>
    <row r="1935" spans="2:51" s="347" customFormat="1" ht="13.5">
      <c r="B1935" s="346"/>
      <c r="D1935" s="318" t="s">
        <v>148</v>
      </c>
      <c r="E1935" s="348" t="s">
        <v>5</v>
      </c>
      <c r="F1935" s="349" t="s">
        <v>180</v>
      </c>
      <c r="H1935" s="350">
        <v>2.58</v>
      </c>
      <c r="L1935" s="346"/>
      <c r="M1935" s="351"/>
      <c r="N1935" s="352"/>
      <c r="O1935" s="352"/>
      <c r="P1935" s="352"/>
      <c r="Q1935" s="352"/>
      <c r="R1935" s="352"/>
      <c r="S1935" s="352"/>
      <c r="T1935" s="353"/>
      <c r="AT1935" s="348" t="s">
        <v>148</v>
      </c>
      <c r="AU1935" s="348" t="s">
        <v>81</v>
      </c>
      <c r="AV1935" s="347" t="s">
        <v>139</v>
      </c>
      <c r="AW1935" s="347" t="s">
        <v>34</v>
      </c>
      <c r="AX1935" s="347" t="s">
        <v>71</v>
      </c>
      <c r="AY1935" s="348" t="s">
        <v>138</v>
      </c>
    </row>
    <row r="1936" spans="2:51" s="339" customFormat="1" ht="13.5">
      <c r="B1936" s="338"/>
      <c r="D1936" s="318" t="s">
        <v>148</v>
      </c>
      <c r="E1936" s="340" t="s">
        <v>5</v>
      </c>
      <c r="F1936" s="341" t="s">
        <v>183</v>
      </c>
      <c r="H1936" s="342" t="s">
        <v>5</v>
      </c>
      <c r="L1936" s="338"/>
      <c r="M1936" s="343"/>
      <c r="N1936" s="344"/>
      <c r="O1936" s="344"/>
      <c r="P1936" s="344"/>
      <c r="Q1936" s="344"/>
      <c r="R1936" s="344"/>
      <c r="S1936" s="344"/>
      <c r="T1936" s="345"/>
      <c r="AT1936" s="342" t="s">
        <v>148</v>
      </c>
      <c r="AU1936" s="342" t="s">
        <v>81</v>
      </c>
      <c r="AV1936" s="339" t="s">
        <v>79</v>
      </c>
      <c r="AW1936" s="339" t="s">
        <v>34</v>
      </c>
      <c r="AX1936" s="339" t="s">
        <v>71</v>
      </c>
      <c r="AY1936" s="342" t="s">
        <v>138</v>
      </c>
    </row>
    <row r="1937" spans="2:51" s="317" customFormat="1" ht="13.5">
      <c r="B1937" s="316"/>
      <c r="D1937" s="318" t="s">
        <v>148</v>
      </c>
      <c r="E1937" s="319" t="s">
        <v>5</v>
      </c>
      <c r="F1937" s="320" t="s">
        <v>2017</v>
      </c>
      <c r="H1937" s="321">
        <v>8.15</v>
      </c>
      <c r="L1937" s="316"/>
      <c r="M1937" s="322"/>
      <c r="N1937" s="323"/>
      <c r="O1937" s="323"/>
      <c r="P1937" s="323"/>
      <c r="Q1937" s="323"/>
      <c r="R1937" s="323"/>
      <c r="S1937" s="323"/>
      <c r="T1937" s="324"/>
      <c r="AT1937" s="319" t="s">
        <v>148</v>
      </c>
      <c r="AU1937" s="319" t="s">
        <v>81</v>
      </c>
      <c r="AV1937" s="317" t="s">
        <v>81</v>
      </c>
      <c r="AW1937" s="317" t="s">
        <v>34</v>
      </c>
      <c r="AX1937" s="317" t="s">
        <v>71</v>
      </c>
      <c r="AY1937" s="319" t="s">
        <v>138</v>
      </c>
    </row>
    <row r="1938" spans="2:51" s="347" customFormat="1" ht="13.5">
      <c r="B1938" s="346"/>
      <c r="D1938" s="318" t="s">
        <v>148</v>
      </c>
      <c r="E1938" s="348" t="s">
        <v>5</v>
      </c>
      <c r="F1938" s="349" t="s">
        <v>180</v>
      </c>
      <c r="H1938" s="350">
        <v>8.15</v>
      </c>
      <c r="L1938" s="346"/>
      <c r="M1938" s="351"/>
      <c r="N1938" s="352"/>
      <c r="O1938" s="352"/>
      <c r="P1938" s="352"/>
      <c r="Q1938" s="352"/>
      <c r="R1938" s="352"/>
      <c r="S1938" s="352"/>
      <c r="T1938" s="353"/>
      <c r="AT1938" s="348" t="s">
        <v>148</v>
      </c>
      <c r="AU1938" s="348" t="s">
        <v>81</v>
      </c>
      <c r="AV1938" s="347" t="s">
        <v>139</v>
      </c>
      <c r="AW1938" s="347" t="s">
        <v>34</v>
      </c>
      <c r="AX1938" s="347" t="s">
        <v>71</v>
      </c>
      <c r="AY1938" s="348" t="s">
        <v>138</v>
      </c>
    </row>
    <row r="1939" spans="2:51" s="339" customFormat="1" ht="13.5">
      <c r="B1939" s="338"/>
      <c r="D1939" s="318" t="s">
        <v>148</v>
      </c>
      <c r="E1939" s="340" t="s">
        <v>5</v>
      </c>
      <c r="F1939" s="341" t="s">
        <v>186</v>
      </c>
      <c r="H1939" s="342" t="s">
        <v>5</v>
      </c>
      <c r="L1939" s="338"/>
      <c r="M1939" s="343"/>
      <c r="N1939" s="344"/>
      <c r="O1939" s="344"/>
      <c r="P1939" s="344"/>
      <c r="Q1939" s="344"/>
      <c r="R1939" s="344"/>
      <c r="S1939" s="344"/>
      <c r="T1939" s="345"/>
      <c r="AT1939" s="342" t="s">
        <v>148</v>
      </c>
      <c r="AU1939" s="342" t="s">
        <v>81</v>
      </c>
      <c r="AV1939" s="339" t="s">
        <v>79</v>
      </c>
      <c r="AW1939" s="339" t="s">
        <v>34</v>
      </c>
      <c r="AX1939" s="339" t="s">
        <v>71</v>
      </c>
      <c r="AY1939" s="342" t="s">
        <v>138</v>
      </c>
    </row>
    <row r="1940" spans="2:51" s="317" customFormat="1" ht="13.5">
      <c r="B1940" s="316"/>
      <c r="D1940" s="318" t="s">
        <v>148</v>
      </c>
      <c r="E1940" s="319" t="s">
        <v>5</v>
      </c>
      <c r="F1940" s="320" t="s">
        <v>2018</v>
      </c>
      <c r="H1940" s="321">
        <v>7.85</v>
      </c>
      <c r="L1940" s="316"/>
      <c r="M1940" s="322"/>
      <c r="N1940" s="323"/>
      <c r="O1940" s="323"/>
      <c r="P1940" s="323"/>
      <c r="Q1940" s="323"/>
      <c r="R1940" s="323"/>
      <c r="S1940" s="323"/>
      <c r="T1940" s="324"/>
      <c r="AT1940" s="319" t="s">
        <v>148</v>
      </c>
      <c r="AU1940" s="319" t="s">
        <v>81</v>
      </c>
      <c r="AV1940" s="317" t="s">
        <v>81</v>
      </c>
      <c r="AW1940" s="317" t="s">
        <v>34</v>
      </c>
      <c r="AX1940" s="317" t="s">
        <v>71</v>
      </c>
      <c r="AY1940" s="319" t="s">
        <v>138</v>
      </c>
    </row>
    <row r="1941" spans="2:51" s="347" customFormat="1" ht="13.5">
      <c r="B1941" s="346"/>
      <c r="D1941" s="318" t="s">
        <v>148</v>
      </c>
      <c r="E1941" s="348" t="s">
        <v>5</v>
      </c>
      <c r="F1941" s="349" t="s">
        <v>180</v>
      </c>
      <c r="H1941" s="350">
        <v>7.85</v>
      </c>
      <c r="L1941" s="346"/>
      <c r="M1941" s="351"/>
      <c r="N1941" s="352"/>
      <c r="O1941" s="352"/>
      <c r="P1941" s="352"/>
      <c r="Q1941" s="352"/>
      <c r="R1941" s="352"/>
      <c r="S1941" s="352"/>
      <c r="T1941" s="353"/>
      <c r="AT1941" s="348" t="s">
        <v>148</v>
      </c>
      <c r="AU1941" s="348" t="s">
        <v>81</v>
      </c>
      <c r="AV1941" s="347" t="s">
        <v>139</v>
      </c>
      <c r="AW1941" s="347" t="s">
        <v>34</v>
      </c>
      <c r="AX1941" s="347" t="s">
        <v>71</v>
      </c>
      <c r="AY1941" s="348" t="s">
        <v>138</v>
      </c>
    </row>
    <row r="1942" spans="2:51" s="326" customFormat="1" ht="13.5">
      <c r="B1942" s="325"/>
      <c r="D1942" s="327" t="s">
        <v>148</v>
      </c>
      <c r="E1942" s="328" t="s">
        <v>5</v>
      </c>
      <c r="F1942" s="329" t="s">
        <v>151</v>
      </c>
      <c r="H1942" s="330">
        <v>25.3</v>
      </c>
      <c r="L1942" s="325"/>
      <c r="M1942" s="331"/>
      <c r="N1942" s="332"/>
      <c r="O1942" s="332"/>
      <c r="P1942" s="332"/>
      <c r="Q1942" s="332"/>
      <c r="R1942" s="332"/>
      <c r="S1942" s="332"/>
      <c r="T1942" s="333"/>
      <c r="AT1942" s="334" t="s">
        <v>148</v>
      </c>
      <c r="AU1942" s="334" t="s">
        <v>81</v>
      </c>
      <c r="AV1942" s="326" t="s">
        <v>146</v>
      </c>
      <c r="AW1942" s="326" t="s">
        <v>34</v>
      </c>
      <c r="AX1942" s="326" t="s">
        <v>79</v>
      </c>
      <c r="AY1942" s="334" t="s">
        <v>138</v>
      </c>
    </row>
    <row r="1943" spans="2:65" s="223" customFormat="1" ht="22.5" customHeight="1">
      <c r="B1943" s="224"/>
      <c r="C1943" s="354" t="s">
        <v>2019</v>
      </c>
      <c r="D1943" s="354" t="s">
        <v>373</v>
      </c>
      <c r="E1943" s="355" t="s">
        <v>2020</v>
      </c>
      <c r="F1943" s="356" t="s">
        <v>2021</v>
      </c>
      <c r="G1943" s="357" t="s">
        <v>338</v>
      </c>
      <c r="H1943" s="358">
        <v>26.312</v>
      </c>
      <c r="I1943" s="368">
        <v>0</v>
      </c>
      <c r="J1943" s="359">
        <f>ROUND(I1943*H1943,2)</f>
        <v>0</v>
      </c>
      <c r="K1943" s="356" t="s">
        <v>5</v>
      </c>
      <c r="L1943" s="360"/>
      <c r="M1943" s="361" t="s">
        <v>5</v>
      </c>
      <c r="N1943" s="362" t="s">
        <v>42</v>
      </c>
      <c r="O1943" s="225"/>
      <c r="P1943" s="313">
        <f>O1943*H1943</f>
        <v>0</v>
      </c>
      <c r="Q1943" s="313">
        <v>0.00026</v>
      </c>
      <c r="R1943" s="313">
        <f>Q1943*H1943</f>
        <v>0.00684112</v>
      </c>
      <c r="S1943" s="313">
        <v>0</v>
      </c>
      <c r="T1943" s="314">
        <f>S1943*H1943</f>
        <v>0</v>
      </c>
      <c r="AR1943" s="213" t="s">
        <v>473</v>
      </c>
      <c r="AT1943" s="213" t="s">
        <v>373</v>
      </c>
      <c r="AU1943" s="213" t="s">
        <v>81</v>
      </c>
      <c r="AY1943" s="213" t="s">
        <v>138</v>
      </c>
      <c r="BE1943" s="315">
        <f>IF(N1943="základní",J1943,0)</f>
        <v>0</v>
      </c>
      <c r="BF1943" s="315">
        <f>IF(N1943="snížená",J1943,0)</f>
        <v>0</v>
      </c>
      <c r="BG1943" s="315">
        <f>IF(N1943="zákl. přenesená",J1943,0)</f>
        <v>0</v>
      </c>
      <c r="BH1943" s="315">
        <f>IF(N1943="sníž. přenesená",J1943,0)</f>
        <v>0</v>
      </c>
      <c r="BI1943" s="315">
        <f>IF(N1943="nulová",J1943,0)</f>
        <v>0</v>
      </c>
      <c r="BJ1943" s="213" t="s">
        <v>79</v>
      </c>
      <c r="BK1943" s="315">
        <f>ROUND(I1943*H1943,2)</f>
        <v>0</v>
      </c>
      <c r="BL1943" s="213" t="s">
        <v>372</v>
      </c>
      <c r="BM1943" s="213" t="s">
        <v>2022</v>
      </c>
    </row>
    <row r="1944" spans="2:51" s="317" customFormat="1" ht="13.5">
      <c r="B1944" s="316"/>
      <c r="D1944" s="318" t="s">
        <v>148</v>
      </c>
      <c r="E1944" s="319" t="s">
        <v>5</v>
      </c>
      <c r="F1944" s="320" t="s">
        <v>2023</v>
      </c>
      <c r="H1944" s="321">
        <v>26.312</v>
      </c>
      <c r="L1944" s="316"/>
      <c r="M1944" s="322"/>
      <c r="N1944" s="323"/>
      <c r="O1944" s="323"/>
      <c r="P1944" s="323"/>
      <c r="Q1944" s="323"/>
      <c r="R1944" s="323"/>
      <c r="S1944" s="323"/>
      <c r="T1944" s="324"/>
      <c r="AT1944" s="319" t="s">
        <v>148</v>
      </c>
      <c r="AU1944" s="319" t="s">
        <v>81</v>
      </c>
      <c r="AV1944" s="317" t="s">
        <v>81</v>
      </c>
      <c r="AW1944" s="317" t="s">
        <v>34</v>
      </c>
      <c r="AX1944" s="317" t="s">
        <v>71</v>
      </c>
      <c r="AY1944" s="319" t="s">
        <v>138</v>
      </c>
    </row>
    <row r="1945" spans="2:51" s="326" customFormat="1" ht="13.5">
      <c r="B1945" s="325"/>
      <c r="D1945" s="327" t="s">
        <v>148</v>
      </c>
      <c r="E1945" s="328" t="s">
        <v>5</v>
      </c>
      <c r="F1945" s="329" t="s">
        <v>151</v>
      </c>
      <c r="H1945" s="330">
        <v>26.312</v>
      </c>
      <c r="L1945" s="325"/>
      <c r="M1945" s="331"/>
      <c r="N1945" s="332"/>
      <c r="O1945" s="332"/>
      <c r="P1945" s="332"/>
      <c r="Q1945" s="332"/>
      <c r="R1945" s="332"/>
      <c r="S1945" s="332"/>
      <c r="T1945" s="333"/>
      <c r="AT1945" s="334" t="s">
        <v>148</v>
      </c>
      <c r="AU1945" s="334" t="s">
        <v>81</v>
      </c>
      <c r="AV1945" s="326" t="s">
        <v>146</v>
      </c>
      <c r="AW1945" s="326" t="s">
        <v>34</v>
      </c>
      <c r="AX1945" s="326" t="s">
        <v>79</v>
      </c>
      <c r="AY1945" s="334" t="s">
        <v>138</v>
      </c>
    </row>
    <row r="1946" spans="2:65" s="223" customFormat="1" ht="22.5" customHeight="1">
      <c r="B1946" s="224"/>
      <c r="C1946" s="305" t="s">
        <v>2024</v>
      </c>
      <c r="D1946" s="305" t="s">
        <v>141</v>
      </c>
      <c r="E1946" s="306" t="s">
        <v>2025</v>
      </c>
      <c r="F1946" s="307" t="s">
        <v>2026</v>
      </c>
      <c r="G1946" s="308" t="s">
        <v>338</v>
      </c>
      <c r="H1946" s="309">
        <v>10.69</v>
      </c>
      <c r="I1946" s="367">
        <v>0</v>
      </c>
      <c r="J1946" s="310">
        <f>ROUND(I1946*H1946,2)</f>
        <v>0</v>
      </c>
      <c r="K1946" s="307" t="s">
        <v>145</v>
      </c>
      <c r="L1946" s="224"/>
      <c r="M1946" s="311" t="s">
        <v>5</v>
      </c>
      <c r="N1946" s="312" t="s">
        <v>42</v>
      </c>
      <c r="O1946" s="225"/>
      <c r="P1946" s="313">
        <f>O1946*H1946</f>
        <v>0</v>
      </c>
      <c r="Q1946" s="313">
        <v>0</v>
      </c>
      <c r="R1946" s="313">
        <f>Q1946*H1946</f>
        <v>0</v>
      </c>
      <c r="S1946" s="313">
        <v>0</v>
      </c>
      <c r="T1946" s="314">
        <f>S1946*H1946</f>
        <v>0</v>
      </c>
      <c r="AR1946" s="213" t="s">
        <v>372</v>
      </c>
      <c r="AT1946" s="213" t="s">
        <v>141</v>
      </c>
      <c r="AU1946" s="213" t="s">
        <v>81</v>
      </c>
      <c r="AY1946" s="213" t="s">
        <v>138</v>
      </c>
      <c r="BE1946" s="315">
        <f>IF(N1946="základní",J1946,0)</f>
        <v>0</v>
      </c>
      <c r="BF1946" s="315">
        <f>IF(N1946="snížená",J1946,0)</f>
        <v>0</v>
      </c>
      <c r="BG1946" s="315">
        <f>IF(N1946="zákl. přenesená",J1946,0)</f>
        <v>0</v>
      </c>
      <c r="BH1946" s="315">
        <f>IF(N1946="sníž. přenesená",J1946,0)</f>
        <v>0</v>
      </c>
      <c r="BI1946" s="315">
        <f>IF(N1946="nulová",J1946,0)</f>
        <v>0</v>
      </c>
      <c r="BJ1946" s="213" t="s">
        <v>79</v>
      </c>
      <c r="BK1946" s="315">
        <f>ROUND(I1946*H1946,2)</f>
        <v>0</v>
      </c>
      <c r="BL1946" s="213" t="s">
        <v>372</v>
      </c>
      <c r="BM1946" s="213" t="s">
        <v>2027</v>
      </c>
    </row>
    <row r="1947" spans="2:51" s="339" customFormat="1" ht="13.5">
      <c r="B1947" s="338"/>
      <c r="D1947" s="318" t="s">
        <v>148</v>
      </c>
      <c r="E1947" s="340" t="s">
        <v>5</v>
      </c>
      <c r="F1947" s="341" t="s">
        <v>177</v>
      </c>
      <c r="H1947" s="342" t="s">
        <v>5</v>
      </c>
      <c r="L1947" s="338"/>
      <c r="M1947" s="343"/>
      <c r="N1947" s="344"/>
      <c r="O1947" s="344"/>
      <c r="P1947" s="344"/>
      <c r="Q1947" s="344"/>
      <c r="R1947" s="344"/>
      <c r="S1947" s="344"/>
      <c r="T1947" s="345"/>
      <c r="AT1947" s="342" t="s">
        <v>148</v>
      </c>
      <c r="AU1947" s="342" t="s">
        <v>81</v>
      </c>
      <c r="AV1947" s="339" t="s">
        <v>79</v>
      </c>
      <c r="AW1947" s="339" t="s">
        <v>34</v>
      </c>
      <c r="AX1947" s="339" t="s">
        <v>71</v>
      </c>
      <c r="AY1947" s="342" t="s">
        <v>138</v>
      </c>
    </row>
    <row r="1948" spans="2:51" s="317" customFormat="1" ht="13.5">
      <c r="B1948" s="316"/>
      <c r="D1948" s="318" t="s">
        <v>148</v>
      </c>
      <c r="E1948" s="319" t="s">
        <v>5</v>
      </c>
      <c r="F1948" s="320" t="s">
        <v>2028</v>
      </c>
      <c r="H1948" s="321">
        <v>2.62</v>
      </c>
      <c r="L1948" s="316"/>
      <c r="M1948" s="322"/>
      <c r="N1948" s="323"/>
      <c r="O1948" s="323"/>
      <c r="P1948" s="323"/>
      <c r="Q1948" s="323"/>
      <c r="R1948" s="323"/>
      <c r="S1948" s="323"/>
      <c r="T1948" s="324"/>
      <c r="AT1948" s="319" t="s">
        <v>148</v>
      </c>
      <c r="AU1948" s="319" t="s">
        <v>81</v>
      </c>
      <c r="AV1948" s="317" t="s">
        <v>81</v>
      </c>
      <c r="AW1948" s="317" t="s">
        <v>34</v>
      </c>
      <c r="AX1948" s="317" t="s">
        <v>71</v>
      </c>
      <c r="AY1948" s="319" t="s">
        <v>138</v>
      </c>
    </row>
    <row r="1949" spans="2:51" s="339" customFormat="1" ht="13.5">
      <c r="B1949" s="338"/>
      <c r="D1949" s="318" t="s">
        <v>148</v>
      </c>
      <c r="E1949" s="340" t="s">
        <v>5</v>
      </c>
      <c r="F1949" s="341" t="s">
        <v>183</v>
      </c>
      <c r="H1949" s="342" t="s">
        <v>5</v>
      </c>
      <c r="L1949" s="338"/>
      <c r="M1949" s="343"/>
      <c r="N1949" s="344"/>
      <c r="O1949" s="344"/>
      <c r="P1949" s="344"/>
      <c r="Q1949" s="344"/>
      <c r="R1949" s="344"/>
      <c r="S1949" s="344"/>
      <c r="T1949" s="345"/>
      <c r="AT1949" s="342" t="s">
        <v>148</v>
      </c>
      <c r="AU1949" s="342" t="s">
        <v>81</v>
      </c>
      <c r="AV1949" s="339" t="s">
        <v>79</v>
      </c>
      <c r="AW1949" s="339" t="s">
        <v>34</v>
      </c>
      <c r="AX1949" s="339" t="s">
        <v>71</v>
      </c>
      <c r="AY1949" s="342" t="s">
        <v>138</v>
      </c>
    </row>
    <row r="1950" spans="2:51" s="317" customFormat="1" ht="13.5">
      <c r="B1950" s="316"/>
      <c r="D1950" s="318" t="s">
        <v>148</v>
      </c>
      <c r="E1950" s="319" t="s">
        <v>5</v>
      </c>
      <c r="F1950" s="320" t="s">
        <v>2029</v>
      </c>
      <c r="H1950" s="321">
        <v>4.19</v>
      </c>
      <c r="L1950" s="316"/>
      <c r="M1950" s="322"/>
      <c r="N1950" s="323"/>
      <c r="O1950" s="323"/>
      <c r="P1950" s="323"/>
      <c r="Q1950" s="323"/>
      <c r="R1950" s="323"/>
      <c r="S1950" s="323"/>
      <c r="T1950" s="324"/>
      <c r="AT1950" s="319" t="s">
        <v>148</v>
      </c>
      <c r="AU1950" s="319" t="s">
        <v>81</v>
      </c>
      <c r="AV1950" s="317" t="s">
        <v>81</v>
      </c>
      <c r="AW1950" s="317" t="s">
        <v>34</v>
      </c>
      <c r="AX1950" s="317" t="s">
        <v>71</v>
      </c>
      <c r="AY1950" s="319" t="s">
        <v>138</v>
      </c>
    </row>
    <row r="1951" spans="2:51" s="339" customFormat="1" ht="13.5">
      <c r="B1951" s="338"/>
      <c r="D1951" s="318" t="s">
        <v>148</v>
      </c>
      <c r="E1951" s="340" t="s">
        <v>5</v>
      </c>
      <c r="F1951" s="341" t="s">
        <v>186</v>
      </c>
      <c r="H1951" s="342" t="s">
        <v>5</v>
      </c>
      <c r="L1951" s="338"/>
      <c r="M1951" s="343"/>
      <c r="N1951" s="344"/>
      <c r="O1951" s="344"/>
      <c r="P1951" s="344"/>
      <c r="Q1951" s="344"/>
      <c r="R1951" s="344"/>
      <c r="S1951" s="344"/>
      <c r="T1951" s="345"/>
      <c r="AT1951" s="342" t="s">
        <v>148</v>
      </c>
      <c r="AU1951" s="342" t="s">
        <v>81</v>
      </c>
      <c r="AV1951" s="339" t="s">
        <v>79</v>
      </c>
      <c r="AW1951" s="339" t="s">
        <v>34</v>
      </c>
      <c r="AX1951" s="339" t="s">
        <v>71</v>
      </c>
      <c r="AY1951" s="342" t="s">
        <v>138</v>
      </c>
    </row>
    <row r="1952" spans="2:51" s="317" customFormat="1" ht="13.5">
      <c r="B1952" s="316"/>
      <c r="D1952" s="318" t="s">
        <v>148</v>
      </c>
      <c r="E1952" s="319" t="s">
        <v>5</v>
      </c>
      <c r="F1952" s="320" t="s">
        <v>2030</v>
      </c>
      <c r="H1952" s="321">
        <v>3.88</v>
      </c>
      <c r="L1952" s="316"/>
      <c r="M1952" s="322"/>
      <c r="N1952" s="323"/>
      <c r="O1952" s="323"/>
      <c r="P1952" s="323"/>
      <c r="Q1952" s="323"/>
      <c r="R1952" s="323"/>
      <c r="S1952" s="323"/>
      <c r="T1952" s="324"/>
      <c r="AT1952" s="319" t="s">
        <v>148</v>
      </c>
      <c r="AU1952" s="319" t="s">
        <v>81</v>
      </c>
      <c r="AV1952" s="317" t="s">
        <v>81</v>
      </c>
      <c r="AW1952" s="317" t="s">
        <v>34</v>
      </c>
      <c r="AX1952" s="317" t="s">
        <v>71</v>
      </c>
      <c r="AY1952" s="319" t="s">
        <v>138</v>
      </c>
    </row>
    <row r="1953" spans="2:51" s="326" customFormat="1" ht="13.5">
      <c r="B1953" s="325"/>
      <c r="D1953" s="327" t="s">
        <v>148</v>
      </c>
      <c r="E1953" s="328" t="s">
        <v>5</v>
      </c>
      <c r="F1953" s="329" t="s">
        <v>151</v>
      </c>
      <c r="H1953" s="330">
        <v>10.69</v>
      </c>
      <c r="L1953" s="325"/>
      <c r="M1953" s="331"/>
      <c r="N1953" s="332"/>
      <c r="O1953" s="332"/>
      <c r="P1953" s="332"/>
      <c r="Q1953" s="332"/>
      <c r="R1953" s="332"/>
      <c r="S1953" s="332"/>
      <c r="T1953" s="333"/>
      <c r="AT1953" s="334" t="s">
        <v>148</v>
      </c>
      <c r="AU1953" s="334" t="s">
        <v>81</v>
      </c>
      <c r="AV1953" s="326" t="s">
        <v>146</v>
      </c>
      <c r="AW1953" s="326" t="s">
        <v>34</v>
      </c>
      <c r="AX1953" s="326" t="s">
        <v>79</v>
      </c>
      <c r="AY1953" s="334" t="s">
        <v>138</v>
      </c>
    </row>
    <row r="1954" spans="2:65" s="223" customFormat="1" ht="31.5" customHeight="1">
      <c r="B1954" s="224"/>
      <c r="C1954" s="305" t="s">
        <v>2031</v>
      </c>
      <c r="D1954" s="305" t="s">
        <v>141</v>
      </c>
      <c r="E1954" s="306" t="s">
        <v>2032</v>
      </c>
      <c r="F1954" s="307" t="s">
        <v>2033</v>
      </c>
      <c r="G1954" s="308" t="s">
        <v>552</v>
      </c>
      <c r="H1954" s="309">
        <v>0.508</v>
      </c>
      <c r="I1954" s="367">
        <v>0</v>
      </c>
      <c r="J1954" s="310">
        <f>ROUND(I1954*H1954,2)</f>
        <v>0</v>
      </c>
      <c r="K1954" s="307" t="s">
        <v>145</v>
      </c>
      <c r="L1954" s="224"/>
      <c r="M1954" s="311" t="s">
        <v>5</v>
      </c>
      <c r="N1954" s="312" t="s">
        <v>42</v>
      </c>
      <c r="O1954" s="225"/>
      <c r="P1954" s="313">
        <f>O1954*H1954</f>
        <v>0</v>
      </c>
      <c r="Q1954" s="313">
        <v>0</v>
      </c>
      <c r="R1954" s="313">
        <f>Q1954*H1954</f>
        <v>0</v>
      </c>
      <c r="S1954" s="313">
        <v>0</v>
      </c>
      <c r="T1954" s="314">
        <f>S1954*H1954</f>
        <v>0</v>
      </c>
      <c r="AR1954" s="213" t="s">
        <v>372</v>
      </c>
      <c r="AT1954" s="213" t="s">
        <v>141</v>
      </c>
      <c r="AU1954" s="213" t="s">
        <v>81</v>
      </c>
      <c r="AY1954" s="213" t="s">
        <v>138</v>
      </c>
      <c r="BE1954" s="315">
        <f>IF(N1954="základní",J1954,0)</f>
        <v>0</v>
      </c>
      <c r="BF1954" s="315">
        <f>IF(N1954="snížená",J1954,0)</f>
        <v>0</v>
      </c>
      <c r="BG1954" s="315">
        <f>IF(N1954="zákl. přenesená",J1954,0)</f>
        <v>0</v>
      </c>
      <c r="BH1954" s="315">
        <f>IF(N1954="sníž. přenesená",J1954,0)</f>
        <v>0</v>
      </c>
      <c r="BI1954" s="315">
        <f>IF(N1954="nulová",J1954,0)</f>
        <v>0</v>
      </c>
      <c r="BJ1954" s="213" t="s">
        <v>79</v>
      </c>
      <c r="BK1954" s="315">
        <f>ROUND(I1954*H1954,2)</f>
        <v>0</v>
      </c>
      <c r="BL1954" s="213" t="s">
        <v>372</v>
      </c>
      <c r="BM1954" s="213" t="s">
        <v>2034</v>
      </c>
    </row>
    <row r="1955" spans="2:63" s="292" customFormat="1" ht="29.85" customHeight="1">
      <c r="B1955" s="291"/>
      <c r="D1955" s="302" t="s">
        <v>70</v>
      </c>
      <c r="E1955" s="303" t="s">
        <v>2035</v>
      </c>
      <c r="F1955" s="303" t="s">
        <v>2036</v>
      </c>
      <c r="J1955" s="304">
        <f>BK1955</f>
        <v>0</v>
      </c>
      <c r="L1955" s="291"/>
      <c r="M1955" s="296"/>
      <c r="N1955" s="297"/>
      <c r="O1955" s="297"/>
      <c r="P1955" s="298">
        <f>SUM(P1956:P1997)</f>
        <v>0</v>
      </c>
      <c r="Q1955" s="297"/>
      <c r="R1955" s="298">
        <f>SUM(R1956:R1997)</f>
        <v>0.19104520000000005</v>
      </c>
      <c r="S1955" s="297"/>
      <c r="T1955" s="299">
        <f>SUM(T1956:T1997)</f>
        <v>0</v>
      </c>
      <c r="AR1955" s="293" t="s">
        <v>81</v>
      </c>
      <c r="AT1955" s="300" t="s">
        <v>70</v>
      </c>
      <c r="AU1955" s="300" t="s">
        <v>79</v>
      </c>
      <c r="AY1955" s="293" t="s">
        <v>138</v>
      </c>
      <c r="BK1955" s="301">
        <f>SUM(BK1956:BK1997)</f>
        <v>0</v>
      </c>
    </row>
    <row r="1956" spans="2:65" s="223" customFormat="1" ht="31.5" customHeight="1">
      <c r="B1956" s="224"/>
      <c r="C1956" s="305" t="s">
        <v>2037</v>
      </c>
      <c r="D1956" s="305" t="s">
        <v>141</v>
      </c>
      <c r="E1956" s="306" t="s">
        <v>2038</v>
      </c>
      <c r="F1956" s="307" t="s">
        <v>2039</v>
      </c>
      <c r="G1956" s="308" t="s">
        <v>144</v>
      </c>
      <c r="H1956" s="309">
        <v>10.914</v>
      </c>
      <c r="I1956" s="367">
        <v>0</v>
      </c>
      <c r="J1956" s="310">
        <f>ROUND(I1956*H1956,2)</f>
        <v>0</v>
      </c>
      <c r="K1956" s="307" t="s">
        <v>145</v>
      </c>
      <c r="L1956" s="224"/>
      <c r="M1956" s="311" t="s">
        <v>5</v>
      </c>
      <c r="N1956" s="312" t="s">
        <v>42</v>
      </c>
      <c r="O1956" s="225"/>
      <c r="P1956" s="313">
        <f>O1956*H1956</f>
        <v>0</v>
      </c>
      <c r="Q1956" s="313">
        <v>0.0032</v>
      </c>
      <c r="R1956" s="313">
        <f>Q1956*H1956</f>
        <v>0.0349248</v>
      </c>
      <c r="S1956" s="313">
        <v>0</v>
      </c>
      <c r="T1956" s="314">
        <f>S1956*H1956</f>
        <v>0</v>
      </c>
      <c r="AR1956" s="213" t="s">
        <v>372</v>
      </c>
      <c r="AT1956" s="213" t="s">
        <v>141</v>
      </c>
      <c r="AU1956" s="213" t="s">
        <v>81</v>
      </c>
      <c r="AY1956" s="213" t="s">
        <v>138</v>
      </c>
      <c r="BE1956" s="315">
        <f>IF(N1956="základní",J1956,0)</f>
        <v>0</v>
      </c>
      <c r="BF1956" s="315">
        <f>IF(N1956="snížená",J1956,0)</f>
        <v>0</v>
      </c>
      <c r="BG1956" s="315">
        <f>IF(N1956="zákl. přenesená",J1956,0)</f>
        <v>0</v>
      </c>
      <c r="BH1956" s="315">
        <f>IF(N1956="sníž. přenesená",J1956,0)</f>
        <v>0</v>
      </c>
      <c r="BI1956" s="315">
        <f>IF(N1956="nulová",J1956,0)</f>
        <v>0</v>
      </c>
      <c r="BJ1956" s="213" t="s">
        <v>79</v>
      </c>
      <c r="BK1956" s="315">
        <f>ROUND(I1956*H1956,2)</f>
        <v>0</v>
      </c>
      <c r="BL1956" s="213" t="s">
        <v>372</v>
      </c>
      <c r="BM1956" s="213" t="s">
        <v>2040</v>
      </c>
    </row>
    <row r="1957" spans="2:51" s="339" customFormat="1" ht="13.5">
      <c r="B1957" s="338"/>
      <c r="D1957" s="318" t="s">
        <v>148</v>
      </c>
      <c r="E1957" s="340" t="s">
        <v>5</v>
      </c>
      <c r="F1957" s="341" t="s">
        <v>177</v>
      </c>
      <c r="H1957" s="342" t="s">
        <v>5</v>
      </c>
      <c r="L1957" s="338"/>
      <c r="M1957" s="343"/>
      <c r="N1957" s="344"/>
      <c r="O1957" s="344"/>
      <c r="P1957" s="344"/>
      <c r="Q1957" s="344"/>
      <c r="R1957" s="344"/>
      <c r="S1957" s="344"/>
      <c r="T1957" s="345"/>
      <c r="AT1957" s="342" t="s">
        <v>148</v>
      </c>
      <c r="AU1957" s="342" t="s">
        <v>81</v>
      </c>
      <c r="AV1957" s="339" t="s">
        <v>79</v>
      </c>
      <c r="AW1957" s="339" t="s">
        <v>34</v>
      </c>
      <c r="AX1957" s="339" t="s">
        <v>71</v>
      </c>
      <c r="AY1957" s="342" t="s">
        <v>138</v>
      </c>
    </row>
    <row r="1958" spans="2:51" s="317" customFormat="1" ht="13.5">
      <c r="B1958" s="316"/>
      <c r="D1958" s="318" t="s">
        <v>148</v>
      </c>
      <c r="E1958" s="319" t="s">
        <v>5</v>
      </c>
      <c r="F1958" s="320" t="s">
        <v>294</v>
      </c>
      <c r="H1958" s="321">
        <v>1.8</v>
      </c>
      <c r="L1958" s="316"/>
      <c r="M1958" s="322"/>
      <c r="N1958" s="323"/>
      <c r="O1958" s="323"/>
      <c r="P1958" s="323"/>
      <c r="Q1958" s="323"/>
      <c r="R1958" s="323"/>
      <c r="S1958" s="323"/>
      <c r="T1958" s="324"/>
      <c r="AT1958" s="319" t="s">
        <v>148</v>
      </c>
      <c r="AU1958" s="319" t="s">
        <v>81</v>
      </c>
      <c r="AV1958" s="317" t="s">
        <v>81</v>
      </c>
      <c r="AW1958" s="317" t="s">
        <v>34</v>
      </c>
      <c r="AX1958" s="317" t="s">
        <v>71</v>
      </c>
      <c r="AY1958" s="319" t="s">
        <v>138</v>
      </c>
    </row>
    <row r="1959" spans="2:51" s="317" customFormat="1" ht="13.5">
      <c r="B1959" s="316"/>
      <c r="D1959" s="318" t="s">
        <v>148</v>
      </c>
      <c r="E1959" s="319" t="s">
        <v>5</v>
      </c>
      <c r="F1959" s="320" t="s">
        <v>295</v>
      </c>
      <c r="H1959" s="321">
        <v>0.675</v>
      </c>
      <c r="L1959" s="316"/>
      <c r="M1959" s="322"/>
      <c r="N1959" s="323"/>
      <c r="O1959" s="323"/>
      <c r="P1959" s="323"/>
      <c r="Q1959" s="323"/>
      <c r="R1959" s="323"/>
      <c r="S1959" s="323"/>
      <c r="T1959" s="324"/>
      <c r="AT1959" s="319" t="s">
        <v>148</v>
      </c>
      <c r="AU1959" s="319" t="s">
        <v>81</v>
      </c>
      <c r="AV1959" s="317" t="s">
        <v>81</v>
      </c>
      <c r="AW1959" s="317" t="s">
        <v>34</v>
      </c>
      <c r="AX1959" s="317" t="s">
        <v>71</v>
      </c>
      <c r="AY1959" s="319" t="s">
        <v>138</v>
      </c>
    </row>
    <row r="1960" spans="2:51" s="347" customFormat="1" ht="13.5">
      <c r="B1960" s="346"/>
      <c r="D1960" s="318" t="s">
        <v>148</v>
      </c>
      <c r="E1960" s="348" t="s">
        <v>5</v>
      </c>
      <c r="F1960" s="349" t="s">
        <v>180</v>
      </c>
      <c r="H1960" s="350">
        <v>2.475</v>
      </c>
      <c r="L1960" s="346"/>
      <c r="M1960" s="351"/>
      <c r="N1960" s="352"/>
      <c r="O1960" s="352"/>
      <c r="P1960" s="352"/>
      <c r="Q1960" s="352"/>
      <c r="R1960" s="352"/>
      <c r="S1960" s="352"/>
      <c r="T1960" s="353"/>
      <c r="AT1960" s="348" t="s">
        <v>148</v>
      </c>
      <c r="AU1960" s="348" t="s">
        <v>81</v>
      </c>
      <c r="AV1960" s="347" t="s">
        <v>139</v>
      </c>
      <c r="AW1960" s="347" t="s">
        <v>34</v>
      </c>
      <c r="AX1960" s="347" t="s">
        <v>71</v>
      </c>
      <c r="AY1960" s="348" t="s">
        <v>138</v>
      </c>
    </row>
    <row r="1961" spans="2:51" s="339" customFormat="1" ht="13.5">
      <c r="B1961" s="338"/>
      <c r="D1961" s="318" t="s">
        <v>148</v>
      </c>
      <c r="E1961" s="340" t="s">
        <v>5</v>
      </c>
      <c r="F1961" s="341" t="s">
        <v>183</v>
      </c>
      <c r="H1961" s="342" t="s">
        <v>5</v>
      </c>
      <c r="L1961" s="338"/>
      <c r="M1961" s="343"/>
      <c r="N1961" s="344"/>
      <c r="O1961" s="344"/>
      <c r="P1961" s="344"/>
      <c r="Q1961" s="344"/>
      <c r="R1961" s="344"/>
      <c r="S1961" s="344"/>
      <c r="T1961" s="345"/>
      <c r="AT1961" s="342" t="s">
        <v>148</v>
      </c>
      <c r="AU1961" s="342" t="s">
        <v>81</v>
      </c>
      <c r="AV1961" s="339" t="s">
        <v>79</v>
      </c>
      <c r="AW1961" s="339" t="s">
        <v>34</v>
      </c>
      <c r="AX1961" s="339" t="s">
        <v>71</v>
      </c>
      <c r="AY1961" s="342" t="s">
        <v>138</v>
      </c>
    </row>
    <row r="1962" spans="2:51" s="317" customFormat="1" ht="13.5">
      <c r="B1962" s="316"/>
      <c r="D1962" s="318" t="s">
        <v>148</v>
      </c>
      <c r="E1962" s="319" t="s">
        <v>5</v>
      </c>
      <c r="F1962" s="320" t="s">
        <v>294</v>
      </c>
      <c r="H1962" s="321">
        <v>1.8</v>
      </c>
      <c r="L1962" s="316"/>
      <c r="M1962" s="322"/>
      <c r="N1962" s="323"/>
      <c r="O1962" s="323"/>
      <c r="P1962" s="323"/>
      <c r="Q1962" s="323"/>
      <c r="R1962" s="323"/>
      <c r="S1962" s="323"/>
      <c r="T1962" s="324"/>
      <c r="AT1962" s="319" t="s">
        <v>148</v>
      </c>
      <c r="AU1962" s="319" t="s">
        <v>81</v>
      </c>
      <c r="AV1962" s="317" t="s">
        <v>81</v>
      </c>
      <c r="AW1962" s="317" t="s">
        <v>34</v>
      </c>
      <c r="AX1962" s="317" t="s">
        <v>71</v>
      </c>
      <c r="AY1962" s="319" t="s">
        <v>138</v>
      </c>
    </row>
    <row r="1963" spans="2:51" s="317" customFormat="1" ht="13.5">
      <c r="B1963" s="316"/>
      <c r="D1963" s="318" t="s">
        <v>148</v>
      </c>
      <c r="E1963" s="319" t="s">
        <v>5</v>
      </c>
      <c r="F1963" s="320" t="s">
        <v>296</v>
      </c>
      <c r="H1963" s="321">
        <v>0.93</v>
      </c>
      <c r="L1963" s="316"/>
      <c r="M1963" s="322"/>
      <c r="N1963" s="323"/>
      <c r="O1963" s="323"/>
      <c r="P1963" s="323"/>
      <c r="Q1963" s="323"/>
      <c r="R1963" s="323"/>
      <c r="S1963" s="323"/>
      <c r="T1963" s="324"/>
      <c r="AT1963" s="319" t="s">
        <v>148</v>
      </c>
      <c r="AU1963" s="319" t="s">
        <v>81</v>
      </c>
      <c r="AV1963" s="317" t="s">
        <v>81</v>
      </c>
      <c r="AW1963" s="317" t="s">
        <v>34</v>
      </c>
      <c r="AX1963" s="317" t="s">
        <v>71</v>
      </c>
      <c r="AY1963" s="319" t="s">
        <v>138</v>
      </c>
    </row>
    <row r="1964" spans="2:51" s="347" customFormat="1" ht="13.5">
      <c r="B1964" s="346"/>
      <c r="D1964" s="318" t="s">
        <v>148</v>
      </c>
      <c r="E1964" s="348" t="s">
        <v>5</v>
      </c>
      <c r="F1964" s="349" t="s">
        <v>180</v>
      </c>
      <c r="H1964" s="350">
        <v>2.73</v>
      </c>
      <c r="L1964" s="346"/>
      <c r="M1964" s="351"/>
      <c r="N1964" s="352"/>
      <c r="O1964" s="352"/>
      <c r="P1964" s="352"/>
      <c r="Q1964" s="352"/>
      <c r="R1964" s="352"/>
      <c r="S1964" s="352"/>
      <c r="T1964" s="353"/>
      <c r="AT1964" s="348" t="s">
        <v>148</v>
      </c>
      <c r="AU1964" s="348" t="s">
        <v>81</v>
      </c>
      <c r="AV1964" s="347" t="s">
        <v>139</v>
      </c>
      <c r="AW1964" s="347" t="s">
        <v>34</v>
      </c>
      <c r="AX1964" s="347" t="s">
        <v>71</v>
      </c>
      <c r="AY1964" s="348" t="s">
        <v>138</v>
      </c>
    </row>
    <row r="1965" spans="2:51" s="339" customFormat="1" ht="13.5">
      <c r="B1965" s="338"/>
      <c r="D1965" s="318" t="s">
        <v>148</v>
      </c>
      <c r="E1965" s="340" t="s">
        <v>5</v>
      </c>
      <c r="F1965" s="341" t="s">
        <v>186</v>
      </c>
      <c r="H1965" s="342" t="s">
        <v>5</v>
      </c>
      <c r="L1965" s="338"/>
      <c r="M1965" s="343"/>
      <c r="N1965" s="344"/>
      <c r="O1965" s="344"/>
      <c r="P1965" s="344"/>
      <c r="Q1965" s="344"/>
      <c r="R1965" s="344"/>
      <c r="S1965" s="344"/>
      <c r="T1965" s="345"/>
      <c r="AT1965" s="342" t="s">
        <v>148</v>
      </c>
      <c r="AU1965" s="342" t="s">
        <v>81</v>
      </c>
      <c r="AV1965" s="339" t="s">
        <v>79</v>
      </c>
      <c r="AW1965" s="339" t="s">
        <v>34</v>
      </c>
      <c r="AX1965" s="339" t="s">
        <v>71</v>
      </c>
      <c r="AY1965" s="342" t="s">
        <v>138</v>
      </c>
    </row>
    <row r="1966" spans="2:51" s="317" customFormat="1" ht="13.5">
      <c r="B1966" s="316"/>
      <c r="D1966" s="318" t="s">
        <v>148</v>
      </c>
      <c r="E1966" s="319" t="s">
        <v>5</v>
      </c>
      <c r="F1966" s="320" t="s">
        <v>294</v>
      </c>
      <c r="H1966" s="321">
        <v>1.8</v>
      </c>
      <c r="L1966" s="316"/>
      <c r="M1966" s="322"/>
      <c r="N1966" s="323"/>
      <c r="O1966" s="323"/>
      <c r="P1966" s="323"/>
      <c r="Q1966" s="323"/>
      <c r="R1966" s="323"/>
      <c r="S1966" s="323"/>
      <c r="T1966" s="324"/>
      <c r="AT1966" s="319" t="s">
        <v>148</v>
      </c>
      <c r="AU1966" s="319" t="s">
        <v>81</v>
      </c>
      <c r="AV1966" s="317" t="s">
        <v>81</v>
      </c>
      <c r="AW1966" s="317" t="s">
        <v>34</v>
      </c>
      <c r="AX1966" s="317" t="s">
        <v>71</v>
      </c>
      <c r="AY1966" s="319" t="s">
        <v>138</v>
      </c>
    </row>
    <row r="1967" spans="2:51" s="317" customFormat="1" ht="13.5">
      <c r="B1967" s="316"/>
      <c r="D1967" s="318" t="s">
        <v>148</v>
      </c>
      <c r="E1967" s="319" t="s">
        <v>5</v>
      </c>
      <c r="F1967" s="320" t="s">
        <v>297</v>
      </c>
      <c r="H1967" s="321">
        <v>0.9</v>
      </c>
      <c r="L1967" s="316"/>
      <c r="M1967" s="322"/>
      <c r="N1967" s="323"/>
      <c r="O1967" s="323"/>
      <c r="P1967" s="323"/>
      <c r="Q1967" s="323"/>
      <c r="R1967" s="323"/>
      <c r="S1967" s="323"/>
      <c r="T1967" s="324"/>
      <c r="AT1967" s="319" t="s">
        <v>148</v>
      </c>
      <c r="AU1967" s="319" t="s">
        <v>81</v>
      </c>
      <c r="AV1967" s="317" t="s">
        <v>81</v>
      </c>
      <c r="AW1967" s="317" t="s">
        <v>34</v>
      </c>
      <c r="AX1967" s="317" t="s">
        <v>71</v>
      </c>
      <c r="AY1967" s="319" t="s">
        <v>138</v>
      </c>
    </row>
    <row r="1968" spans="2:51" s="347" customFormat="1" ht="13.5">
      <c r="B1968" s="346"/>
      <c r="D1968" s="318" t="s">
        <v>148</v>
      </c>
      <c r="E1968" s="348" t="s">
        <v>5</v>
      </c>
      <c r="F1968" s="349" t="s">
        <v>180</v>
      </c>
      <c r="H1968" s="350">
        <v>2.7</v>
      </c>
      <c r="L1968" s="346"/>
      <c r="M1968" s="351"/>
      <c r="N1968" s="352"/>
      <c r="O1968" s="352"/>
      <c r="P1968" s="352"/>
      <c r="Q1968" s="352"/>
      <c r="R1968" s="352"/>
      <c r="S1968" s="352"/>
      <c r="T1968" s="353"/>
      <c r="AT1968" s="348" t="s">
        <v>148</v>
      </c>
      <c r="AU1968" s="348" t="s">
        <v>81</v>
      </c>
      <c r="AV1968" s="347" t="s">
        <v>139</v>
      </c>
      <c r="AW1968" s="347" t="s">
        <v>34</v>
      </c>
      <c r="AX1968" s="347" t="s">
        <v>71</v>
      </c>
      <c r="AY1968" s="348" t="s">
        <v>138</v>
      </c>
    </row>
    <row r="1969" spans="2:51" s="339" customFormat="1" ht="13.5">
      <c r="B1969" s="338"/>
      <c r="D1969" s="318" t="s">
        <v>148</v>
      </c>
      <c r="E1969" s="340" t="s">
        <v>5</v>
      </c>
      <c r="F1969" s="341" t="s">
        <v>162</v>
      </c>
      <c r="H1969" s="342" t="s">
        <v>5</v>
      </c>
      <c r="L1969" s="338"/>
      <c r="M1969" s="343"/>
      <c r="N1969" s="344"/>
      <c r="O1969" s="344"/>
      <c r="P1969" s="344"/>
      <c r="Q1969" s="344"/>
      <c r="R1969" s="344"/>
      <c r="S1969" s="344"/>
      <c r="T1969" s="345"/>
      <c r="AT1969" s="342" t="s">
        <v>148</v>
      </c>
      <c r="AU1969" s="342" t="s">
        <v>81</v>
      </c>
      <c r="AV1969" s="339" t="s">
        <v>79</v>
      </c>
      <c r="AW1969" s="339" t="s">
        <v>34</v>
      </c>
      <c r="AX1969" s="339" t="s">
        <v>71</v>
      </c>
      <c r="AY1969" s="342" t="s">
        <v>138</v>
      </c>
    </row>
    <row r="1970" spans="2:51" s="317" customFormat="1" ht="13.5">
      <c r="B1970" s="316"/>
      <c r="D1970" s="318" t="s">
        <v>148</v>
      </c>
      <c r="E1970" s="319" t="s">
        <v>5</v>
      </c>
      <c r="F1970" s="320" t="s">
        <v>298</v>
      </c>
      <c r="H1970" s="321">
        <v>1.545</v>
      </c>
      <c r="L1970" s="316"/>
      <c r="M1970" s="322"/>
      <c r="N1970" s="323"/>
      <c r="O1970" s="323"/>
      <c r="P1970" s="323"/>
      <c r="Q1970" s="323"/>
      <c r="R1970" s="323"/>
      <c r="S1970" s="323"/>
      <c r="T1970" s="324"/>
      <c r="AT1970" s="319" t="s">
        <v>148</v>
      </c>
      <c r="AU1970" s="319" t="s">
        <v>81</v>
      </c>
      <c r="AV1970" s="317" t="s">
        <v>81</v>
      </c>
      <c r="AW1970" s="317" t="s">
        <v>34</v>
      </c>
      <c r="AX1970" s="317" t="s">
        <v>71</v>
      </c>
      <c r="AY1970" s="319" t="s">
        <v>138</v>
      </c>
    </row>
    <row r="1971" spans="2:51" s="317" customFormat="1" ht="13.5">
      <c r="B1971" s="316"/>
      <c r="D1971" s="318" t="s">
        <v>148</v>
      </c>
      <c r="E1971" s="319" t="s">
        <v>5</v>
      </c>
      <c r="F1971" s="320" t="s">
        <v>299</v>
      </c>
      <c r="H1971" s="321">
        <v>1.35</v>
      </c>
      <c r="L1971" s="316"/>
      <c r="M1971" s="322"/>
      <c r="N1971" s="323"/>
      <c r="O1971" s="323"/>
      <c r="P1971" s="323"/>
      <c r="Q1971" s="323"/>
      <c r="R1971" s="323"/>
      <c r="S1971" s="323"/>
      <c r="T1971" s="324"/>
      <c r="AT1971" s="319" t="s">
        <v>148</v>
      </c>
      <c r="AU1971" s="319" t="s">
        <v>81</v>
      </c>
      <c r="AV1971" s="317" t="s">
        <v>81</v>
      </c>
      <c r="AW1971" s="317" t="s">
        <v>34</v>
      </c>
      <c r="AX1971" s="317" t="s">
        <v>71</v>
      </c>
      <c r="AY1971" s="319" t="s">
        <v>138</v>
      </c>
    </row>
    <row r="1972" spans="2:51" s="317" customFormat="1" ht="13.5">
      <c r="B1972" s="316"/>
      <c r="D1972" s="318" t="s">
        <v>148</v>
      </c>
      <c r="E1972" s="319" t="s">
        <v>5</v>
      </c>
      <c r="F1972" s="320" t="s">
        <v>300</v>
      </c>
      <c r="H1972" s="321">
        <v>0.082</v>
      </c>
      <c r="L1972" s="316"/>
      <c r="M1972" s="322"/>
      <c r="N1972" s="323"/>
      <c r="O1972" s="323"/>
      <c r="P1972" s="323"/>
      <c r="Q1972" s="323"/>
      <c r="R1972" s="323"/>
      <c r="S1972" s="323"/>
      <c r="T1972" s="324"/>
      <c r="AT1972" s="319" t="s">
        <v>148</v>
      </c>
      <c r="AU1972" s="319" t="s">
        <v>81</v>
      </c>
      <c r="AV1972" s="317" t="s">
        <v>81</v>
      </c>
      <c r="AW1972" s="317" t="s">
        <v>34</v>
      </c>
      <c r="AX1972" s="317" t="s">
        <v>71</v>
      </c>
      <c r="AY1972" s="319" t="s">
        <v>138</v>
      </c>
    </row>
    <row r="1973" spans="2:51" s="317" customFormat="1" ht="13.5">
      <c r="B1973" s="316"/>
      <c r="D1973" s="318" t="s">
        <v>148</v>
      </c>
      <c r="E1973" s="319" t="s">
        <v>5</v>
      </c>
      <c r="F1973" s="320" t="s">
        <v>301</v>
      </c>
      <c r="H1973" s="321">
        <v>0.032</v>
      </c>
      <c r="L1973" s="316"/>
      <c r="M1973" s="322"/>
      <c r="N1973" s="323"/>
      <c r="O1973" s="323"/>
      <c r="P1973" s="323"/>
      <c r="Q1973" s="323"/>
      <c r="R1973" s="323"/>
      <c r="S1973" s="323"/>
      <c r="T1973" s="324"/>
      <c r="AT1973" s="319" t="s">
        <v>148</v>
      </c>
      <c r="AU1973" s="319" t="s">
        <v>81</v>
      </c>
      <c r="AV1973" s="317" t="s">
        <v>81</v>
      </c>
      <c r="AW1973" s="317" t="s">
        <v>34</v>
      </c>
      <c r="AX1973" s="317" t="s">
        <v>71</v>
      </c>
      <c r="AY1973" s="319" t="s">
        <v>138</v>
      </c>
    </row>
    <row r="1974" spans="2:51" s="347" customFormat="1" ht="13.5">
      <c r="B1974" s="346"/>
      <c r="D1974" s="318" t="s">
        <v>148</v>
      </c>
      <c r="E1974" s="348" t="s">
        <v>5</v>
      </c>
      <c r="F1974" s="349" t="s">
        <v>180</v>
      </c>
      <c r="H1974" s="350">
        <v>3.009</v>
      </c>
      <c r="L1974" s="346"/>
      <c r="M1974" s="351"/>
      <c r="N1974" s="352"/>
      <c r="O1974" s="352"/>
      <c r="P1974" s="352"/>
      <c r="Q1974" s="352"/>
      <c r="R1974" s="352"/>
      <c r="S1974" s="352"/>
      <c r="T1974" s="353"/>
      <c r="AT1974" s="348" t="s">
        <v>148</v>
      </c>
      <c r="AU1974" s="348" t="s">
        <v>81</v>
      </c>
      <c r="AV1974" s="347" t="s">
        <v>139</v>
      </c>
      <c r="AW1974" s="347" t="s">
        <v>34</v>
      </c>
      <c r="AX1974" s="347" t="s">
        <v>71</v>
      </c>
      <c r="AY1974" s="348" t="s">
        <v>138</v>
      </c>
    </row>
    <row r="1975" spans="2:51" s="326" customFormat="1" ht="13.5">
      <c r="B1975" s="325"/>
      <c r="D1975" s="327" t="s">
        <v>148</v>
      </c>
      <c r="E1975" s="328" t="s">
        <v>5</v>
      </c>
      <c r="F1975" s="329" t="s">
        <v>151</v>
      </c>
      <c r="H1975" s="330">
        <v>10.914</v>
      </c>
      <c r="L1975" s="325"/>
      <c r="M1975" s="331"/>
      <c r="N1975" s="332"/>
      <c r="O1975" s="332"/>
      <c r="P1975" s="332"/>
      <c r="Q1975" s="332"/>
      <c r="R1975" s="332"/>
      <c r="S1975" s="332"/>
      <c r="T1975" s="333"/>
      <c r="AT1975" s="334" t="s">
        <v>148</v>
      </c>
      <c r="AU1975" s="334" t="s">
        <v>81</v>
      </c>
      <c r="AV1975" s="326" t="s">
        <v>146</v>
      </c>
      <c r="AW1975" s="326" t="s">
        <v>34</v>
      </c>
      <c r="AX1975" s="326" t="s">
        <v>79</v>
      </c>
      <c r="AY1975" s="334" t="s">
        <v>138</v>
      </c>
    </row>
    <row r="1976" spans="2:65" s="223" customFormat="1" ht="22.5" customHeight="1">
      <c r="B1976" s="224"/>
      <c r="C1976" s="354" t="s">
        <v>2041</v>
      </c>
      <c r="D1976" s="354" t="s">
        <v>373</v>
      </c>
      <c r="E1976" s="355" t="s">
        <v>2042</v>
      </c>
      <c r="F1976" s="356" t="s">
        <v>2043</v>
      </c>
      <c r="G1976" s="357" t="s">
        <v>144</v>
      </c>
      <c r="H1976" s="358">
        <v>11.46</v>
      </c>
      <c r="I1976" s="368">
        <v>0</v>
      </c>
      <c r="J1976" s="359">
        <f>ROUND(I1976*H1976,2)</f>
        <v>0</v>
      </c>
      <c r="K1976" s="356" t="s">
        <v>5</v>
      </c>
      <c r="L1976" s="360"/>
      <c r="M1976" s="361" t="s">
        <v>5</v>
      </c>
      <c r="N1976" s="362" t="s">
        <v>42</v>
      </c>
      <c r="O1976" s="225"/>
      <c r="P1976" s="313">
        <f>O1976*H1976</f>
        <v>0</v>
      </c>
      <c r="Q1976" s="313">
        <v>0.0126</v>
      </c>
      <c r="R1976" s="313">
        <f>Q1976*H1976</f>
        <v>0.14439600000000002</v>
      </c>
      <c r="S1976" s="313">
        <v>0</v>
      </c>
      <c r="T1976" s="314">
        <f>S1976*H1976</f>
        <v>0</v>
      </c>
      <c r="AR1976" s="213" t="s">
        <v>473</v>
      </c>
      <c r="AT1976" s="213" t="s">
        <v>373</v>
      </c>
      <c r="AU1976" s="213" t="s">
        <v>81</v>
      </c>
      <c r="AY1976" s="213" t="s">
        <v>138</v>
      </c>
      <c r="BE1976" s="315">
        <f>IF(N1976="základní",J1976,0)</f>
        <v>0</v>
      </c>
      <c r="BF1976" s="315">
        <f>IF(N1976="snížená",J1976,0)</f>
        <v>0</v>
      </c>
      <c r="BG1976" s="315">
        <f>IF(N1976="zákl. přenesená",J1976,0)</f>
        <v>0</v>
      </c>
      <c r="BH1976" s="315">
        <f>IF(N1976="sníž. přenesená",J1976,0)</f>
        <v>0</v>
      </c>
      <c r="BI1976" s="315">
        <f>IF(N1976="nulová",J1976,0)</f>
        <v>0</v>
      </c>
      <c r="BJ1976" s="213" t="s">
        <v>79</v>
      </c>
      <c r="BK1976" s="315">
        <f>ROUND(I1976*H1976,2)</f>
        <v>0</v>
      </c>
      <c r="BL1976" s="213" t="s">
        <v>372</v>
      </c>
      <c r="BM1976" s="213" t="s">
        <v>2044</v>
      </c>
    </row>
    <row r="1977" spans="2:51" s="317" customFormat="1" ht="13.5">
      <c r="B1977" s="316"/>
      <c r="D1977" s="318" t="s">
        <v>148</v>
      </c>
      <c r="E1977" s="319" t="s">
        <v>5</v>
      </c>
      <c r="F1977" s="320" t="s">
        <v>2045</v>
      </c>
      <c r="H1977" s="321">
        <v>11.46</v>
      </c>
      <c r="L1977" s="316"/>
      <c r="M1977" s="322"/>
      <c r="N1977" s="323"/>
      <c r="O1977" s="323"/>
      <c r="P1977" s="323"/>
      <c r="Q1977" s="323"/>
      <c r="R1977" s="323"/>
      <c r="S1977" s="323"/>
      <c r="T1977" s="324"/>
      <c r="AT1977" s="319" t="s">
        <v>148</v>
      </c>
      <c r="AU1977" s="319" t="s">
        <v>81</v>
      </c>
      <c r="AV1977" s="317" t="s">
        <v>81</v>
      </c>
      <c r="AW1977" s="317" t="s">
        <v>34</v>
      </c>
      <c r="AX1977" s="317" t="s">
        <v>71</v>
      </c>
      <c r="AY1977" s="319" t="s">
        <v>138</v>
      </c>
    </row>
    <row r="1978" spans="2:51" s="326" customFormat="1" ht="13.5">
      <c r="B1978" s="325"/>
      <c r="D1978" s="327" t="s">
        <v>148</v>
      </c>
      <c r="E1978" s="328" t="s">
        <v>5</v>
      </c>
      <c r="F1978" s="329" t="s">
        <v>151</v>
      </c>
      <c r="H1978" s="330">
        <v>11.46</v>
      </c>
      <c r="L1978" s="325"/>
      <c r="M1978" s="331"/>
      <c r="N1978" s="332"/>
      <c r="O1978" s="332"/>
      <c r="P1978" s="332"/>
      <c r="Q1978" s="332"/>
      <c r="R1978" s="332"/>
      <c r="S1978" s="332"/>
      <c r="T1978" s="333"/>
      <c r="AT1978" s="334" t="s">
        <v>148</v>
      </c>
      <c r="AU1978" s="334" t="s">
        <v>81</v>
      </c>
      <c r="AV1978" s="326" t="s">
        <v>146</v>
      </c>
      <c r="AW1978" s="326" t="s">
        <v>34</v>
      </c>
      <c r="AX1978" s="326" t="s">
        <v>79</v>
      </c>
      <c r="AY1978" s="334" t="s">
        <v>138</v>
      </c>
    </row>
    <row r="1979" spans="2:65" s="223" customFormat="1" ht="31.5" customHeight="1">
      <c r="B1979" s="224"/>
      <c r="C1979" s="305" t="s">
        <v>2046</v>
      </c>
      <c r="D1979" s="305" t="s">
        <v>141</v>
      </c>
      <c r="E1979" s="306" t="s">
        <v>2047</v>
      </c>
      <c r="F1979" s="307" t="s">
        <v>2048</v>
      </c>
      <c r="G1979" s="308" t="s">
        <v>144</v>
      </c>
      <c r="H1979" s="309">
        <v>10.914</v>
      </c>
      <c r="I1979" s="367">
        <v>0</v>
      </c>
      <c r="J1979" s="310">
        <f>ROUND(I1979*H1979,2)</f>
        <v>0</v>
      </c>
      <c r="K1979" s="307" t="s">
        <v>145</v>
      </c>
      <c r="L1979" s="224"/>
      <c r="M1979" s="311" t="s">
        <v>5</v>
      </c>
      <c r="N1979" s="312" t="s">
        <v>42</v>
      </c>
      <c r="O1979" s="225"/>
      <c r="P1979" s="313">
        <f>O1979*H1979</f>
        <v>0</v>
      </c>
      <c r="Q1979" s="313">
        <v>0</v>
      </c>
      <c r="R1979" s="313">
        <f>Q1979*H1979</f>
        <v>0</v>
      </c>
      <c r="S1979" s="313">
        <v>0</v>
      </c>
      <c r="T1979" s="314">
        <f>S1979*H1979</f>
        <v>0</v>
      </c>
      <c r="AR1979" s="213" t="s">
        <v>372</v>
      </c>
      <c r="AT1979" s="213" t="s">
        <v>141</v>
      </c>
      <c r="AU1979" s="213" t="s">
        <v>81</v>
      </c>
      <c r="AY1979" s="213" t="s">
        <v>138</v>
      </c>
      <c r="BE1979" s="315">
        <f>IF(N1979="základní",J1979,0)</f>
        <v>0</v>
      </c>
      <c r="BF1979" s="315">
        <f>IF(N1979="snížená",J1979,0)</f>
        <v>0</v>
      </c>
      <c r="BG1979" s="315">
        <f>IF(N1979="zákl. přenesená",J1979,0)</f>
        <v>0</v>
      </c>
      <c r="BH1979" s="315">
        <f>IF(N1979="sníž. přenesená",J1979,0)</f>
        <v>0</v>
      </c>
      <c r="BI1979" s="315">
        <f>IF(N1979="nulová",J1979,0)</f>
        <v>0</v>
      </c>
      <c r="BJ1979" s="213" t="s">
        <v>79</v>
      </c>
      <c r="BK1979" s="315">
        <f>ROUND(I1979*H1979,2)</f>
        <v>0</v>
      </c>
      <c r="BL1979" s="213" t="s">
        <v>372</v>
      </c>
      <c r="BM1979" s="213" t="s">
        <v>2049</v>
      </c>
    </row>
    <row r="1980" spans="2:65" s="223" customFormat="1" ht="31.5" customHeight="1">
      <c r="B1980" s="224"/>
      <c r="C1980" s="305" t="s">
        <v>2050</v>
      </c>
      <c r="D1980" s="305" t="s">
        <v>141</v>
      </c>
      <c r="E1980" s="306" t="s">
        <v>2051</v>
      </c>
      <c r="F1980" s="307" t="s">
        <v>2052</v>
      </c>
      <c r="G1980" s="308" t="s">
        <v>338</v>
      </c>
      <c r="H1980" s="309">
        <v>20.39</v>
      </c>
      <c r="I1980" s="367">
        <v>0</v>
      </c>
      <c r="J1980" s="310">
        <f>ROUND(I1980*H1980,2)</f>
        <v>0</v>
      </c>
      <c r="K1980" s="307" t="s">
        <v>145</v>
      </c>
      <c r="L1980" s="224"/>
      <c r="M1980" s="311" t="s">
        <v>5</v>
      </c>
      <c r="N1980" s="312" t="s">
        <v>42</v>
      </c>
      <c r="O1980" s="225"/>
      <c r="P1980" s="313">
        <f>O1980*H1980</f>
        <v>0</v>
      </c>
      <c r="Q1980" s="313">
        <v>0.00026</v>
      </c>
      <c r="R1980" s="313">
        <f>Q1980*H1980</f>
        <v>0.0053013999999999995</v>
      </c>
      <c r="S1980" s="313">
        <v>0</v>
      </c>
      <c r="T1980" s="314">
        <f>S1980*H1980</f>
        <v>0</v>
      </c>
      <c r="AR1980" s="213" t="s">
        <v>372</v>
      </c>
      <c r="AT1980" s="213" t="s">
        <v>141</v>
      </c>
      <c r="AU1980" s="213" t="s">
        <v>81</v>
      </c>
      <c r="AY1980" s="213" t="s">
        <v>138</v>
      </c>
      <c r="BE1980" s="315">
        <f>IF(N1980="základní",J1980,0)</f>
        <v>0</v>
      </c>
      <c r="BF1980" s="315">
        <f>IF(N1980="snížená",J1980,0)</f>
        <v>0</v>
      </c>
      <c r="BG1980" s="315">
        <f>IF(N1980="zákl. přenesená",J1980,0)</f>
        <v>0</v>
      </c>
      <c r="BH1980" s="315">
        <f>IF(N1980="sníž. přenesená",J1980,0)</f>
        <v>0</v>
      </c>
      <c r="BI1980" s="315">
        <f>IF(N1980="nulová",J1980,0)</f>
        <v>0</v>
      </c>
      <c r="BJ1980" s="213" t="s">
        <v>79</v>
      </c>
      <c r="BK1980" s="315">
        <f>ROUND(I1980*H1980,2)</f>
        <v>0</v>
      </c>
      <c r="BL1980" s="213" t="s">
        <v>372</v>
      </c>
      <c r="BM1980" s="213" t="s">
        <v>2053</v>
      </c>
    </row>
    <row r="1981" spans="2:51" s="339" customFormat="1" ht="13.5">
      <c r="B1981" s="338"/>
      <c r="D1981" s="318" t="s">
        <v>148</v>
      </c>
      <c r="E1981" s="340" t="s">
        <v>5</v>
      </c>
      <c r="F1981" s="341" t="s">
        <v>177</v>
      </c>
      <c r="H1981" s="342" t="s">
        <v>5</v>
      </c>
      <c r="L1981" s="338"/>
      <c r="M1981" s="343"/>
      <c r="N1981" s="344"/>
      <c r="O1981" s="344"/>
      <c r="P1981" s="344"/>
      <c r="Q1981" s="344"/>
      <c r="R1981" s="344"/>
      <c r="S1981" s="344"/>
      <c r="T1981" s="345"/>
      <c r="AT1981" s="342" t="s">
        <v>148</v>
      </c>
      <c r="AU1981" s="342" t="s">
        <v>81</v>
      </c>
      <c r="AV1981" s="339" t="s">
        <v>79</v>
      </c>
      <c r="AW1981" s="339" t="s">
        <v>34</v>
      </c>
      <c r="AX1981" s="339" t="s">
        <v>71</v>
      </c>
      <c r="AY1981" s="342" t="s">
        <v>138</v>
      </c>
    </row>
    <row r="1982" spans="2:51" s="317" customFormat="1" ht="13.5">
      <c r="B1982" s="316"/>
      <c r="D1982" s="318" t="s">
        <v>148</v>
      </c>
      <c r="E1982" s="319" t="s">
        <v>5</v>
      </c>
      <c r="F1982" s="320" t="s">
        <v>2054</v>
      </c>
      <c r="H1982" s="321">
        <v>4.65</v>
      </c>
      <c r="L1982" s="316"/>
      <c r="M1982" s="322"/>
      <c r="N1982" s="323"/>
      <c r="O1982" s="323"/>
      <c r="P1982" s="323"/>
      <c r="Q1982" s="323"/>
      <c r="R1982" s="323"/>
      <c r="S1982" s="323"/>
      <c r="T1982" s="324"/>
      <c r="AT1982" s="319" t="s">
        <v>148</v>
      </c>
      <c r="AU1982" s="319" t="s">
        <v>81</v>
      </c>
      <c r="AV1982" s="317" t="s">
        <v>81</v>
      </c>
      <c r="AW1982" s="317" t="s">
        <v>34</v>
      </c>
      <c r="AX1982" s="317" t="s">
        <v>71</v>
      </c>
      <c r="AY1982" s="319" t="s">
        <v>138</v>
      </c>
    </row>
    <row r="1983" spans="2:51" s="347" customFormat="1" ht="13.5">
      <c r="B1983" s="346"/>
      <c r="D1983" s="318" t="s">
        <v>148</v>
      </c>
      <c r="E1983" s="348" t="s">
        <v>5</v>
      </c>
      <c r="F1983" s="349" t="s">
        <v>180</v>
      </c>
      <c r="H1983" s="350">
        <v>4.65</v>
      </c>
      <c r="L1983" s="346"/>
      <c r="M1983" s="351"/>
      <c r="N1983" s="352"/>
      <c r="O1983" s="352"/>
      <c r="P1983" s="352"/>
      <c r="Q1983" s="352"/>
      <c r="R1983" s="352"/>
      <c r="S1983" s="352"/>
      <c r="T1983" s="353"/>
      <c r="AT1983" s="348" t="s">
        <v>148</v>
      </c>
      <c r="AU1983" s="348" t="s">
        <v>81</v>
      </c>
      <c r="AV1983" s="347" t="s">
        <v>139</v>
      </c>
      <c r="AW1983" s="347" t="s">
        <v>34</v>
      </c>
      <c r="AX1983" s="347" t="s">
        <v>71</v>
      </c>
      <c r="AY1983" s="348" t="s">
        <v>138</v>
      </c>
    </row>
    <row r="1984" spans="2:51" s="339" customFormat="1" ht="13.5">
      <c r="B1984" s="338"/>
      <c r="D1984" s="318" t="s">
        <v>148</v>
      </c>
      <c r="E1984" s="340" t="s">
        <v>5</v>
      </c>
      <c r="F1984" s="341" t="s">
        <v>183</v>
      </c>
      <c r="H1984" s="342" t="s">
        <v>5</v>
      </c>
      <c r="L1984" s="338"/>
      <c r="M1984" s="343"/>
      <c r="N1984" s="344"/>
      <c r="O1984" s="344"/>
      <c r="P1984" s="344"/>
      <c r="Q1984" s="344"/>
      <c r="R1984" s="344"/>
      <c r="S1984" s="344"/>
      <c r="T1984" s="345"/>
      <c r="AT1984" s="342" t="s">
        <v>148</v>
      </c>
      <c r="AU1984" s="342" t="s">
        <v>81</v>
      </c>
      <c r="AV1984" s="339" t="s">
        <v>79</v>
      </c>
      <c r="AW1984" s="339" t="s">
        <v>34</v>
      </c>
      <c r="AX1984" s="339" t="s">
        <v>71</v>
      </c>
      <c r="AY1984" s="342" t="s">
        <v>138</v>
      </c>
    </row>
    <row r="1985" spans="2:51" s="317" customFormat="1" ht="13.5">
      <c r="B1985" s="316"/>
      <c r="D1985" s="318" t="s">
        <v>148</v>
      </c>
      <c r="E1985" s="319" t="s">
        <v>5</v>
      </c>
      <c r="F1985" s="320" t="s">
        <v>2055</v>
      </c>
      <c r="H1985" s="321">
        <v>4.82</v>
      </c>
      <c r="L1985" s="316"/>
      <c r="M1985" s="322"/>
      <c r="N1985" s="323"/>
      <c r="O1985" s="323"/>
      <c r="P1985" s="323"/>
      <c r="Q1985" s="323"/>
      <c r="R1985" s="323"/>
      <c r="S1985" s="323"/>
      <c r="T1985" s="324"/>
      <c r="AT1985" s="319" t="s">
        <v>148</v>
      </c>
      <c r="AU1985" s="319" t="s">
        <v>81</v>
      </c>
      <c r="AV1985" s="317" t="s">
        <v>81</v>
      </c>
      <c r="AW1985" s="317" t="s">
        <v>34</v>
      </c>
      <c r="AX1985" s="317" t="s">
        <v>71</v>
      </c>
      <c r="AY1985" s="319" t="s">
        <v>138</v>
      </c>
    </row>
    <row r="1986" spans="2:51" s="347" customFormat="1" ht="13.5">
      <c r="B1986" s="346"/>
      <c r="D1986" s="318" t="s">
        <v>148</v>
      </c>
      <c r="E1986" s="348" t="s">
        <v>5</v>
      </c>
      <c r="F1986" s="349" t="s">
        <v>180</v>
      </c>
      <c r="H1986" s="350">
        <v>4.82</v>
      </c>
      <c r="L1986" s="346"/>
      <c r="M1986" s="351"/>
      <c r="N1986" s="352"/>
      <c r="O1986" s="352"/>
      <c r="P1986" s="352"/>
      <c r="Q1986" s="352"/>
      <c r="R1986" s="352"/>
      <c r="S1986" s="352"/>
      <c r="T1986" s="353"/>
      <c r="AT1986" s="348" t="s">
        <v>148</v>
      </c>
      <c r="AU1986" s="348" t="s">
        <v>81</v>
      </c>
      <c r="AV1986" s="347" t="s">
        <v>139</v>
      </c>
      <c r="AW1986" s="347" t="s">
        <v>34</v>
      </c>
      <c r="AX1986" s="347" t="s">
        <v>71</v>
      </c>
      <c r="AY1986" s="348" t="s">
        <v>138</v>
      </c>
    </row>
    <row r="1987" spans="2:51" s="339" customFormat="1" ht="13.5">
      <c r="B1987" s="338"/>
      <c r="D1987" s="318" t="s">
        <v>148</v>
      </c>
      <c r="E1987" s="340" t="s">
        <v>5</v>
      </c>
      <c r="F1987" s="341" t="s">
        <v>186</v>
      </c>
      <c r="H1987" s="342" t="s">
        <v>5</v>
      </c>
      <c r="L1987" s="338"/>
      <c r="M1987" s="343"/>
      <c r="N1987" s="344"/>
      <c r="O1987" s="344"/>
      <c r="P1987" s="344"/>
      <c r="Q1987" s="344"/>
      <c r="R1987" s="344"/>
      <c r="S1987" s="344"/>
      <c r="T1987" s="345"/>
      <c r="AT1987" s="342" t="s">
        <v>148</v>
      </c>
      <c r="AU1987" s="342" t="s">
        <v>81</v>
      </c>
      <c r="AV1987" s="339" t="s">
        <v>79</v>
      </c>
      <c r="AW1987" s="339" t="s">
        <v>34</v>
      </c>
      <c r="AX1987" s="339" t="s">
        <v>71</v>
      </c>
      <c r="AY1987" s="342" t="s">
        <v>138</v>
      </c>
    </row>
    <row r="1988" spans="2:51" s="317" customFormat="1" ht="13.5">
      <c r="B1988" s="316"/>
      <c r="D1988" s="318" t="s">
        <v>148</v>
      </c>
      <c r="E1988" s="319" t="s">
        <v>5</v>
      </c>
      <c r="F1988" s="320" t="s">
        <v>2056</v>
      </c>
      <c r="H1988" s="321">
        <v>4.8</v>
      </c>
      <c r="L1988" s="316"/>
      <c r="M1988" s="322"/>
      <c r="N1988" s="323"/>
      <c r="O1988" s="323"/>
      <c r="P1988" s="323"/>
      <c r="Q1988" s="323"/>
      <c r="R1988" s="323"/>
      <c r="S1988" s="323"/>
      <c r="T1988" s="324"/>
      <c r="AT1988" s="319" t="s">
        <v>148</v>
      </c>
      <c r="AU1988" s="319" t="s">
        <v>81</v>
      </c>
      <c r="AV1988" s="317" t="s">
        <v>81</v>
      </c>
      <c r="AW1988" s="317" t="s">
        <v>34</v>
      </c>
      <c r="AX1988" s="317" t="s">
        <v>71</v>
      </c>
      <c r="AY1988" s="319" t="s">
        <v>138</v>
      </c>
    </row>
    <row r="1989" spans="2:51" s="347" customFormat="1" ht="13.5">
      <c r="B1989" s="346"/>
      <c r="D1989" s="318" t="s">
        <v>148</v>
      </c>
      <c r="E1989" s="348" t="s">
        <v>5</v>
      </c>
      <c r="F1989" s="349" t="s">
        <v>180</v>
      </c>
      <c r="H1989" s="350">
        <v>4.8</v>
      </c>
      <c r="L1989" s="346"/>
      <c r="M1989" s="351"/>
      <c r="N1989" s="352"/>
      <c r="O1989" s="352"/>
      <c r="P1989" s="352"/>
      <c r="Q1989" s="352"/>
      <c r="R1989" s="352"/>
      <c r="S1989" s="352"/>
      <c r="T1989" s="353"/>
      <c r="AT1989" s="348" t="s">
        <v>148</v>
      </c>
      <c r="AU1989" s="348" t="s">
        <v>81</v>
      </c>
      <c r="AV1989" s="347" t="s">
        <v>139</v>
      </c>
      <c r="AW1989" s="347" t="s">
        <v>34</v>
      </c>
      <c r="AX1989" s="347" t="s">
        <v>71</v>
      </c>
      <c r="AY1989" s="348" t="s">
        <v>138</v>
      </c>
    </row>
    <row r="1990" spans="2:51" s="339" customFormat="1" ht="13.5">
      <c r="B1990" s="338"/>
      <c r="D1990" s="318" t="s">
        <v>148</v>
      </c>
      <c r="E1990" s="340" t="s">
        <v>5</v>
      </c>
      <c r="F1990" s="341" t="s">
        <v>162</v>
      </c>
      <c r="H1990" s="342" t="s">
        <v>5</v>
      </c>
      <c r="L1990" s="338"/>
      <c r="M1990" s="343"/>
      <c r="N1990" s="344"/>
      <c r="O1990" s="344"/>
      <c r="P1990" s="344"/>
      <c r="Q1990" s="344"/>
      <c r="R1990" s="344"/>
      <c r="S1990" s="344"/>
      <c r="T1990" s="345"/>
      <c r="AT1990" s="342" t="s">
        <v>148</v>
      </c>
      <c r="AU1990" s="342" t="s">
        <v>81</v>
      </c>
      <c r="AV1990" s="339" t="s">
        <v>79</v>
      </c>
      <c r="AW1990" s="339" t="s">
        <v>34</v>
      </c>
      <c r="AX1990" s="339" t="s">
        <v>71</v>
      </c>
      <c r="AY1990" s="342" t="s">
        <v>138</v>
      </c>
    </row>
    <row r="1991" spans="2:51" s="317" customFormat="1" ht="13.5">
      <c r="B1991" s="316"/>
      <c r="D1991" s="318" t="s">
        <v>148</v>
      </c>
      <c r="E1991" s="319" t="s">
        <v>5</v>
      </c>
      <c r="F1991" s="320" t="s">
        <v>2057</v>
      </c>
      <c r="H1991" s="321">
        <v>6.12</v>
      </c>
      <c r="L1991" s="316"/>
      <c r="M1991" s="322"/>
      <c r="N1991" s="323"/>
      <c r="O1991" s="323"/>
      <c r="P1991" s="323"/>
      <c r="Q1991" s="323"/>
      <c r="R1991" s="323"/>
      <c r="S1991" s="323"/>
      <c r="T1991" s="324"/>
      <c r="AT1991" s="319" t="s">
        <v>148</v>
      </c>
      <c r="AU1991" s="319" t="s">
        <v>81</v>
      </c>
      <c r="AV1991" s="317" t="s">
        <v>81</v>
      </c>
      <c r="AW1991" s="317" t="s">
        <v>34</v>
      </c>
      <c r="AX1991" s="317" t="s">
        <v>71</v>
      </c>
      <c r="AY1991" s="319" t="s">
        <v>138</v>
      </c>
    </row>
    <row r="1992" spans="2:51" s="347" customFormat="1" ht="13.5">
      <c r="B1992" s="346"/>
      <c r="D1992" s="318" t="s">
        <v>148</v>
      </c>
      <c r="E1992" s="348" t="s">
        <v>5</v>
      </c>
      <c r="F1992" s="349" t="s">
        <v>180</v>
      </c>
      <c r="H1992" s="350">
        <v>6.12</v>
      </c>
      <c r="L1992" s="346"/>
      <c r="M1992" s="351"/>
      <c r="N1992" s="352"/>
      <c r="O1992" s="352"/>
      <c r="P1992" s="352"/>
      <c r="Q1992" s="352"/>
      <c r="R1992" s="352"/>
      <c r="S1992" s="352"/>
      <c r="T1992" s="353"/>
      <c r="AT1992" s="348" t="s">
        <v>148</v>
      </c>
      <c r="AU1992" s="348" t="s">
        <v>81</v>
      </c>
      <c r="AV1992" s="347" t="s">
        <v>139</v>
      </c>
      <c r="AW1992" s="347" t="s">
        <v>34</v>
      </c>
      <c r="AX1992" s="347" t="s">
        <v>71</v>
      </c>
      <c r="AY1992" s="348" t="s">
        <v>138</v>
      </c>
    </row>
    <row r="1993" spans="2:51" s="326" customFormat="1" ht="13.5">
      <c r="B1993" s="325"/>
      <c r="D1993" s="327" t="s">
        <v>148</v>
      </c>
      <c r="E1993" s="328" t="s">
        <v>5</v>
      </c>
      <c r="F1993" s="329" t="s">
        <v>151</v>
      </c>
      <c r="H1993" s="330">
        <v>20.39</v>
      </c>
      <c r="L1993" s="325"/>
      <c r="M1993" s="331"/>
      <c r="N1993" s="332"/>
      <c r="O1993" s="332"/>
      <c r="P1993" s="332"/>
      <c r="Q1993" s="332"/>
      <c r="R1993" s="332"/>
      <c r="S1993" s="332"/>
      <c r="T1993" s="333"/>
      <c r="AT1993" s="334" t="s">
        <v>148</v>
      </c>
      <c r="AU1993" s="334" t="s">
        <v>81</v>
      </c>
      <c r="AV1993" s="326" t="s">
        <v>146</v>
      </c>
      <c r="AW1993" s="326" t="s">
        <v>34</v>
      </c>
      <c r="AX1993" s="326" t="s">
        <v>79</v>
      </c>
      <c r="AY1993" s="334" t="s">
        <v>138</v>
      </c>
    </row>
    <row r="1994" spans="2:65" s="223" customFormat="1" ht="22.5" customHeight="1">
      <c r="B1994" s="224"/>
      <c r="C1994" s="305" t="s">
        <v>2058</v>
      </c>
      <c r="D1994" s="305" t="s">
        <v>141</v>
      </c>
      <c r="E1994" s="306" t="s">
        <v>2059</v>
      </c>
      <c r="F1994" s="307" t="s">
        <v>2060</v>
      </c>
      <c r="G1994" s="308" t="s">
        <v>144</v>
      </c>
      <c r="H1994" s="309">
        <v>21.41</v>
      </c>
      <c r="I1994" s="367">
        <v>0</v>
      </c>
      <c r="J1994" s="310">
        <f>ROUND(I1994*H1994,2)</f>
        <v>0</v>
      </c>
      <c r="K1994" s="307" t="s">
        <v>145</v>
      </c>
      <c r="L1994" s="224"/>
      <c r="M1994" s="311" t="s">
        <v>5</v>
      </c>
      <c r="N1994" s="312" t="s">
        <v>42</v>
      </c>
      <c r="O1994" s="225"/>
      <c r="P1994" s="313">
        <f>O1994*H1994</f>
        <v>0</v>
      </c>
      <c r="Q1994" s="313">
        <v>0.0003</v>
      </c>
      <c r="R1994" s="313">
        <f>Q1994*H1994</f>
        <v>0.006423</v>
      </c>
      <c r="S1994" s="313">
        <v>0</v>
      </c>
      <c r="T1994" s="314">
        <f>S1994*H1994</f>
        <v>0</v>
      </c>
      <c r="AR1994" s="213" t="s">
        <v>372</v>
      </c>
      <c r="AT1994" s="213" t="s">
        <v>141</v>
      </c>
      <c r="AU1994" s="213" t="s">
        <v>81</v>
      </c>
      <c r="AY1994" s="213" t="s">
        <v>138</v>
      </c>
      <c r="BE1994" s="315">
        <f>IF(N1994="základní",J1994,0)</f>
        <v>0</v>
      </c>
      <c r="BF1994" s="315">
        <f>IF(N1994="snížená",J1994,0)</f>
        <v>0</v>
      </c>
      <c r="BG1994" s="315">
        <f>IF(N1994="zákl. přenesená",J1994,0)</f>
        <v>0</v>
      </c>
      <c r="BH1994" s="315">
        <f>IF(N1994="sníž. přenesená",J1994,0)</f>
        <v>0</v>
      </c>
      <c r="BI1994" s="315">
        <f>IF(N1994="nulová",J1994,0)</f>
        <v>0</v>
      </c>
      <c r="BJ1994" s="213" t="s">
        <v>79</v>
      </c>
      <c r="BK1994" s="315">
        <f>ROUND(I1994*H1994,2)</f>
        <v>0</v>
      </c>
      <c r="BL1994" s="213" t="s">
        <v>372</v>
      </c>
      <c r="BM1994" s="213" t="s">
        <v>2061</v>
      </c>
    </row>
    <row r="1995" spans="2:51" s="317" customFormat="1" ht="13.5">
      <c r="B1995" s="316"/>
      <c r="D1995" s="318" t="s">
        <v>148</v>
      </c>
      <c r="E1995" s="319" t="s">
        <v>5</v>
      </c>
      <c r="F1995" s="320" t="s">
        <v>2062</v>
      </c>
      <c r="H1995" s="321">
        <v>21.41</v>
      </c>
      <c r="L1995" s="316"/>
      <c r="M1995" s="322"/>
      <c r="N1995" s="323"/>
      <c r="O1995" s="323"/>
      <c r="P1995" s="323"/>
      <c r="Q1995" s="323"/>
      <c r="R1995" s="323"/>
      <c r="S1995" s="323"/>
      <c r="T1995" s="324"/>
      <c r="AT1995" s="319" t="s">
        <v>148</v>
      </c>
      <c r="AU1995" s="319" t="s">
        <v>81</v>
      </c>
      <c r="AV1995" s="317" t="s">
        <v>81</v>
      </c>
      <c r="AW1995" s="317" t="s">
        <v>34</v>
      </c>
      <c r="AX1995" s="317" t="s">
        <v>71</v>
      </c>
      <c r="AY1995" s="319" t="s">
        <v>138</v>
      </c>
    </row>
    <row r="1996" spans="2:51" s="326" customFormat="1" ht="13.5">
      <c r="B1996" s="325"/>
      <c r="D1996" s="327" t="s">
        <v>148</v>
      </c>
      <c r="E1996" s="328" t="s">
        <v>5</v>
      </c>
      <c r="F1996" s="329" t="s">
        <v>151</v>
      </c>
      <c r="H1996" s="330">
        <v>21.41</v>
      </c>
      <c r="L1996" s="325"/>
      <c r="M1996" s="331"/>
      <c r="N1996" s="332"/>
      <c r="O1996" s="332"/>
      <c r="P1996" s="332"/>
      <c r="Q1996" s="332"/>
      <c r="R1996" s="332"/>
      <c r="S1996" s="332"/>
      <c r="T1996" s="333"/>
      <c r="AT1996" s="334" t="s">
        <v>148</v>
      </c>
      <c r="AU1996" s="334" t="s">
        <v>81</v>
      </c>
      <c r="AV1996" s="326" t="s">
        <v>146</v>
      </c>
      <c r="AW1996" s="326" t="s">
        <v>34</v>
      </c>
      <c r="AX1996" s="326" t="s">
        <v>79</v>
      </c>
      <c r="AY1996" s="334" t="s">
        <v>138</v>
      </c>
    </row>
    <row r="1997" spans="2:65" s="223" customFormat="1" ht="31.5" customHeight="1">
      <c r="B1997" s="224"/>
      <c r="C1997" s="305" t="s">
        <v>2063</v>
      </c>
      <c r="D1997" s="305" t="s">
        <v>141</v>
      </c>
      <c r="E1997" s="306" t="s">
        <v>2064</v>
      </c>
      <c r="F1997" s="307" t="s">
        <v>2065</v>
      </c>
      <c r="G1997" s="308" t="s">
        <v>552</v>
      </c>
      <c r="H1997" s="309">
        <v>0.191</v>
      </c>
      <c r="I1997" s="367">
        <v>0</v>
      </c>
      <c r="J1997" s="310">
        <f>ROUND(I1997*H1997,2)</f>
        <v>0</v>
      </c>
      <c r="K1997" s="307" t="s">
        <v>145</v>
      </c>
      <c r="L1997" s="224"/>
      <c r="M1997" s="311" t="s">
        <v>5</v>
      </c>
      <c r="N1997" s="312" t="s">
        <v>42</v>
      </c>
      <c r="O1997" s="225"/>
      <c r="P1997" s="313">
        <f>O1997*H1997</f>
        <v>0</v>
      </c>
      <c r="Q1997" s="313">
        <v>0</v>
      </c>
      <c r="R1997" s="313">
        <f>Q1997*H1997</f>
        <v>0</v>
      </c>
      <c r="S1997" s="313">
        <v>0</v>
      </c>
      <c r="T1997" s="314">
        <f>S1997*H1997</f>
        <v>0</v>
      </c>
      <c r="AR1997" s="213" t="s">
        <v>372</v>
      </c>
      <c r="AT1997" s="213" t="s">
        <v>141</v>
      </c>
      <c r="AU1997" s="213" t="s">
        <v>81</v>
      </c>
      <c r="AY1997" s="213" t="s">
        <v>138</v>
      </c>
      <c r="BE1997" s="315">
        <f>IF(N1997="základní",J1997,0)</f>
        <v>0</v>
      </c>
      <c r="BF1997" s="315">
        <f>IF(N1997="snížená",J1997,0)</f>
        <v>0</v>
      </c>
      <c r="BG1997" s="315">
        <f>IF(N1997="zákl. přenesená",J1997,0)</f>
        <v>0</v>
      </c>
      <c r="BH1997" s="315">
        <f>IF(N1997="sníž. přenesená",J1997,0)</f>
        <v>0</v>
      </c>
      <c r="BI1997" s="315">
        <f>IF(N1997="nulová",J1997,0)</f>
        <v>0</v>
      </c>
      <c r="BJ1997" s="213" t="s">
        <v>79</v>
      </c>
      <c r="BK1997" s="315">
        <f>ROUND(I1997*H1997,2)</f>
        <v>0</v>
      </c>
      <c r="BL1997" s="213" t="s">
        <v>372</v>
      </c>
      <c r="BM1997" s="213" t="s">
        <v>2066</v>
      </c>
    </row>
    <row r="1998" spans="2:63" s="292" customFormat="1" ht="29.85" customHeight="1">
      <c r="B1998" s="291"/>
      <c r="D1998" s="302" t="s">
        <v>70</v>
      </c>
      <c r="E1998" s="303" t="s">
        <v>2067</v>
      </c>
      <c r="F1998" s="303" t="s">
        <v>2068</v>
      </c>
      <c r="J1998" s="304">
        <f>BK1998</f>
        <v>0</v>
      </c>
      <c r="L1998" s="291"/>
      <c r="M1998" s="296"/>
      <c r="N1998" s="297"/>
      <c r="O1998" s="297"/>
      <c r="P1998" s="298">
        <f>SUM(P1999:P2026)</f>
        <v>0</v>
      </c>
      <c r="Q1998" s="297"/>
      <c r="R1998" s="298">
        <f>SUM(R1999:R2026)</f>
        <v>0.07133214564999998</v>
      </c>
      <c r="S1998" s="297"/>
      <c r="T1998" s="299">
        <f>SUM(T1999:T2026)</f>
        <v>0</v>
      </c>
      <c r="AR1998" s="293" t="s">
        <v>81</v>
      </c>
      <c r="AT1998" s="300" t="s">
        <v>70</v>
      </c>
      <c r="AU1998" s="300" t="s">
        <v>79</v>
      </c>
      <c r="AY1998" s="293" t="s">
        <v>138</v>
      </c>
      <c r="BK1998" s="301">
        <f>SUM(BK1999:BK2026)</f>
        <v>0</v>
      </c>
    </row>
    <row r="1999" spans="2:65" s="223" customFormat="1" ht="31.5" customHeight="1">
      <c r="B1999" s="224"/>
      <c r="C1999" s="305" t="s">
        <v>2069</v>
      </c>
      <c r="D1999" s="305" t="s">
        <v>141</v>
      </c>
      <c r="E1999" s="306" t="s">
        <v>2070</v>
      </c>
      <c r="F1999" s="307" t="s">
        <v>2071</v>
      </c>
      <c r="G1999" s="308" t="s">
        <v>144</v>
      </c>
      <c r="H1999" s="309">
        <v>0.286</v>
      </c>
      <c r="I1999" s="367">
        <v>0</v>
      </c>
      <c r="J1999" s="310">
        <f>ROUND(I1999*H1999,2)</f>
        <v>0</v>
      </c>
      <c r="K1999" s="307" t="s">
        <v>145</v>
      </c>
      <c r="L1999" s="224"/>
      <c r="M1999" s="311" t="s">
        <v>5</v>
      </c>
      <c r="N1999" s="312" t="s">
        <v>42</v>
      </c>
      <c r="O1999" s="225"/>
      <c r="P1999" s="313">
        <f>O1999*H1999</f>
        <v>0</v>
      </c>
      <c r="Q1999" s="313">
        <v>6.7E-05</v>
      </c>
      <c r="R1999" s="313">
        <f>Q1999*H1999</f>
        <v>1.9162E-05</v>
      </c>
      <c r="S1999" s="313">
        <v>0</v>
      </c>
      <c r="T1999" s="314">
        <f>S1999*H1999</f>
        <v>0</v>
      </c>
      <c r="AR1999" s="213" t="s">
        <v>372</v>
      </c>
      <c r="AT1999" s="213" t="s">
        <v>141</v>
      </c>
      <c r="AU1999" s="213" t="s">
        <v>81</v>
      </c>
      <c r="AY1999" s="213" t="s">
        <v>138</v>
      </c>
      <c r="BE1999" s="315">
        <f>IF(N1999="základní",J1999,0)</f>
        <v>0</v>
      </c>
      <c r="BF1999" s="315">
        <f>IF(N1999="snížená",J1999,0)</f>
        <v>0</v>
      </c>
      <c r="BG1999" s="315">
        <f>IF(N1999="zákl. přenesená",J1999,0)</f>
        <v>0</v>
      </c>
      <c r="BH1999" s="315">
        <f>IF(N1999="sníž. přenesená",J1999,0)</f>
        <v>0</v>
      </c>
      <c r="BI1999" s="315">
        <f>IF(N1999="nulová",J1999,0)</f>
        <v>0</v>
      </c>
      <c r="BJ1999" s="213" t="s">
        <v>79</v>
      </c>
      <c r="BK1999" s="315">
        <f>ROUND(I1999*H1999,2)</f>
        <v>0</v>
      </c>
      <c r="BL1999" s="213" t="s">
        <v>372</v>
      </c>
      <c r="BM1999" s="213" t="s">
        <v>2072</v>
      </c>
    </row>
    <row r="2000" spans="2:51" s="339" customFormat="1" ht="13.5">
      <c r="B2000" s="338"/>
      <c r="D2000" s="318" t="s">
        <v>148</v>
      </c>
      <c r="E2000" s="340" t="s">
        <v>5</v>
      </c>
      <c r="F2000" s="341" t="s">
        <v>2073</v>
      </c>
      <c r="H2000" s="342" t="s">
        <v>5</v>
      </c>
      <c r="L2000" s="338"/>
      <c r="M2000" s="343"/>
      <c r="N2000" s="344"/>
      <c r="O2000" s="344"/>
      <c r="P2000" s="344"/>
      <c r="Q2000" s="344"/>
      <c r="R2000" s="344"/>
      <c r="S2000" s="344"/>
      <c r="T2000" s="345"/>
      <c r="AT2000" s="342" t="s">
        <v>148</v>
      </c>
      <c r="AU2000" s="342" t="s">
        <v>81</v>
      </c>
      <c r="AV2000" s="339" t="s">
        <v>79</v>
      </c>
      <c r="AW2000" s="339" t="s">
        <v>34</v>
      </c>
      <c r="AX2000" s="339" t="s">
        <v>71</v>
      </c>
      <c r="AY2000" s="342" t="s">
        <v>138</v>
      </c>
    </row>
    <row r="2001" spans="2:51" s="317" customFormat="1" ht="13.5">
      <c r="B2001" s="316"/>
      <c r="D2001" s="318" t="s">
        <v>148</v>
      </c>
      <c r="E2001" s="319" t="s">
        <v>5</v>
      </c>
      <c r="F2001" s="320" t="s">
        <v>1379</v>
      </c>
      <c r="H2001" s="321">
        <v>0.286</v>
      </c>
      <c r="L2001" s="316"/>
      <c r="M2001" s="322"/>
      <c r="N2001" s="323"/>
      <c r="O2001" s="323"/>
      <c r="P2001" s="323"/>
      <c r="Q2001" s="323"/>
      <c r="R2001" s="323"/>
      <c r="S2001" s="323"/>
      <c r="T2001" s="324"/>
      <c r="AT2001" s="319" t="s">
        <v>148</v>
      </c>
      <c r="AU2001" s="319" t="s">
        <v>81</v>
      </c>
      <c r="AV2001" s="317" t="s">
        <v>81</v>
      </c>
      <c r="AW2001" s="317" t="s">
        <v>34</v>
      </c>
      <c r="AX2001" s="317" t="s">
        <v>71</v>
      </c>
      <c r="AY2001" s="319" t="s">
        <v>138</v>
      </c>
    </row>
    <row r="2002" spans="2:51" s="326" customFormat="1" ht="13.5">
      <c r="B2002" s="325"/>
      <c r="D2002" s="327" t="s">
        <v>148</v>
      </c>
      <c r="E2002" s="328" t="s">
        <v>5</v>
      </c>
      <c r="F2002" s="329" t="s">
        <v>151</v>
      </c>
      <c r="H2002" s="330">
        <v>0.286</v>
      </c>
      <c r="L2002" s="325"/>
      <c r="M2002" s="331"/>
      <c r="N2002" s="332"/>
      <c r="O2002" s="332"/>
      <c r="P2002" s="332"/>
      <c r="Q2002" s="332"/>
      <c r="R2002" s="332"/>
      <c r="S2002" s="332"/>
      <c r="T2002" s="333"/>
      <c r="AT2002" s="334" t="s">
        <v>148</v>
      </c>
      <c r="AU2002" s="334" t="s">
        <v>81</v>
      </c>
      <c r="AV2002" s="326" t="s">
        <v>146</v>
      </c>
      <c r="AW2002" s="326" t="s">
        <v>34</v>
      </c>
      <c r="AX2002" s="326" t="s">
        <v>79</v>
      </c>
      <c r="AY2002" s="334" t="s">
        <v>138</v>
      </c>
    </row>
    <row r="2003" spans="2:65" s="223" customFormat="1" ht="31.5" customHeight="1">
      <c r="B2003" s="224"/>
      <c r="C2003" s="305" t="s">
        <v>2074</v>
      </c>
      <c r="D2003" s="305" t="s">
        <v>141</v>
      </c>
      <c r="E2003" s="306" t="s">
        <v>2075</v>
      </c>
      <c r="F2003" s="307" t="s">
        <v>2076</v>
      </c>
      <c r="G2003" s="308" t="s">
        <v>144</v>
      </c>
      <c r="H2003" s="309">
        <v>0.286</v>
      </c>
      <c r="I2003" s="367">
        <v>0</v>
      </c>
      <c r="J2003" s="310">
        <f>ROUND(I2003*H2003,2)</f>
        <v>0</v>
      </c>
      <c r="K2003" s="307" t="s">
        <v>145</v>
      </c>
      <c r="L2003" s="224"/>
      <c r="M2003" s="311" t="s">
        <v>5</v>
      </c>
      <c r="N2003" s="312" t="s">
        <v>42</v>
      </c>
      <c r="O2003" s="225"/>
      <c r="P2003" s="313">
        <f>O2003*H2003</f>
        <v>0</v>
      </c>
      <c r="Q2003" s="313">
        <v>6.7E-05</v>
      </c>
      <c r="R2003" s="313">
        <f>Q2003*H2003</f>
        <v>1.9162E-05</v>
      </c>
      <c r="S2003" s="313">
        <v>0</v>
      </c>
      <c r="T2003" s="314">
        <f>S2003*H2003</f>
        <v>0</v>
      </c>
      <c r="AR2003" s="213" t="s">
        <v>372</v>
      </c>
      <c r="AT2003" s="213" t="s">
        <v>141</v>
      </c>
      <c r="AU2003" s="213" t="s">
        <v>81</v>
      </c>
      <c r="AY2003" s="213" t="s">
        <v>138</v>
      </c>
      <c r="BE2003" s="315">
        <f>IF(N2003="základní",J2003,0)</f>
        <v>0</v>
      </c>
      <c r="BF2003" s="315">
        <f>IF(N2003="snížená",J2003,0)</f>
        <v>0</v>
      </c>
      <c r="BG2003" s="315">
        <f>IF(N2003="zákl. přenesená",J2003,0)</f>
        <v>0</v>
      </c>
      <c r="BH2003" s="315">
        <f>IF(N2003="sníž. přenesená",J2003,0)</f>
        <v>0</v>
      </c>
      <c r="BI2003" s="315">
        <f>IF(N2003="nulová",J2003,0)</f>
        <v>0</v>
      </c>
      <c r="BJ2003" s="213" t="s">
        <v>79</v>
      </c>
      <c r="BK2003" s="315">
        <f>ROUND(I2003*H2003,2)</f>
        <v>0</v>
      </c>
      <c r="BL2003" s="213" t="s">
        <v>372</v>
      </c>
      <c r="BM2003" s="213" t="s">
        <v>2077</v>
      </c>
    </row>
    <row r="2004" spans="2:65" s="223" customFormat="1" ht="22.5" customHeight="1">
      <c r="B2004" s="224"/>
      <c r="C2004" s="305" t="s">
        <v>2078</v>
      </c>
      <c r="D2004" s="305" t="s">
        <v>141</v>
      </c>
      <c r="E2004" s="306" t="s">
        <v>2079</v>
      </c>
      <c r="F2004" s="307" t="s">
        <v>2080</v>
      </c>
      <c r="G2004" s="308" t="s">
        <v>144</v>
      </c>
      <c r="H2004" s="309">
        <v>0.286</v>
      </c>
      <c r="I2004" s="367">
        <v>0</v>
      </c>
      <c r="J2004" s="310">
        <f>ROUND(I2004*H2004,2)</f>
        <v>0</v>
      </c>
      <c r="K2004" s="307" t="s">
        <v>145</v>
      </c>
      <c r="L2004" s="224"/>
      <c r="M2004" s="311" t="s">
        <v>5</v>
      </c>
      <c r="N2004" s="312" t="s">
        <v>42</v>
      </c>
      <c r="O2004" s="225"/>
      <c r="P2004" s="313">
        <f>O2004*H2004</f>
        <v>0</v>
      </c>
      <c r="Q2004" s="313">
        <v>0.00016875</v>
      </c>
      <c r="R2004" s="313">
        <f>Q2004*H2004</f>
        <v>4.82625E-05</v>
      </c>
      <c r="S2004" s="313">
        <v>0</v>
      </c>
      <c r="T2004" s="314">
        <f>S2004*H2004</f>
        <v>0</v>
      </c>
      <c r="AR2004" s="213" t="s">
        <v>372</v>
      </c>
      <c r="AT2004" s="213" t="s">
        <v>141</v>
      </c>
      <c r="AU2004" s="213" t="s">
        <v>81</v>
      </c>
      <c r="AY2004" s="213" t="s">
        <v>138</v>
      </c>
      <c r="BE2004" s="315">
        <f>IF(N2004="základní",J2004,0)</f>
        <v>0</v>
      </c>
      <c r="BF2004" s="315">
        <f>IF(N2004="snížená",J2004,0)</f>
        <v>0</v>
      </c>
      <c r="BG2004" s="315">
        <f>IF(N2004="zákl. přenesená",J2004,0)</f>
        <v>0</v>
      </c>
      <c r="BH2004" s="315">
        <f>IF(N2004="sníž. přenesená",J2004,0)</f>
        <v>0</v>
      </c>
      <c r="BI2004" s="315">
        <f>IF(N2004="nulová",J2004,0)</f>
        <v>0</v>
      </c>
      <c r="BJ2004" s="213" t="s">
        <v>79</v>
      </c>
      <c r="BK2004" s="315">
        <f>ROUND(I2004*H2004,2)</f>
        <v>0</v>
      </c>
      <c r="BL2004" s="213" t="s">
        <v>372</v>
      </c>
      <c r="BM2004" s="213" t="s">
        <v>2081</v>
      </c>
    </row>
    <row r="2005" spans="2:65" s="223" customFormat="1" ht="31.5" customHeight="1">
      <c r="B2005" s="224"/>
      <c r="C2005" s="305" t="s">
        <v>2082</v>
      </c>
      <c r="D2005" s="305" t="s">
        <v>141</v>
      </c>
      <c r="E2005" s="306" t="s">
        <v>2083</v>
      </c>
      <c r="F2005" s="307" t="s">
        <v>2084</v>
      </c>
      <c r="G2005" s="308" t="s">
        <v>144</v>
      </c>
      <c r="H2005" s="309">
        <v>0.286</v>
      </c>
      <c r="I2005" s="367">
        <v>0</v>
      </c>
      <c r="J2005" s="310">
        <f>ROUND(I2005*H2005,2)</f>
        <v>0</v>
      </c>
      <c r="K2005" s="307" t="s">
        <v>145</v>
      </c>
      <c r="L2005" s="224"/>
      <c r="M2005" s="311" t="s">
        <v>5</v>
      </c>
      <c r="N2005" s="312" t="s">
        <v>42</v>
      </c>
      <c r="O2005" s="225"/>
      <c r="P2005" s="313">
        <f>O2005*H2005</f>
        <v>0</v>
      </c>
      <c r="Q2005" s="313">
        <v>0.00016875</v>
      </c>
      <c r="R2005" s="313">
        <f>Q2005*H2005</f>
        <v>4.82625E-05</v>
      </c>
      <c r="S2005" s="313">
        <v>0</v>
      </c>
      <c r="T2005" s="314">
        <f>S2005*H2005</f>
        <v>0</v>
      </c>
      <c r="AR2005" s="213" t="s">
        <v>372</v>
      </c>
      <c r="AT2005" s="213" t="s">
        <v>141</v>
      </c>
      <c r="AU2005" s="213" t="s">
        <v>81</v>
      </c>
      <c r="AY2005" s="213" t="s">
        <v>138</v>
      </c>
      <c r="BE2005" s="315">
        <f>IF(N2005="základní",J2005,0)</f>
        <v>0</v>
      </c>
      <c r="BF2005" s="315">
        <f>IF(N2005="snížená",J2005,0)</f>
        <v>0</v>
      </c>
      <c r="BG2005" s="315">
        <f>IF(N2005="zákl. přenesená",J2005,0)</f>
        <v>0</v>
      </c>
      <c r="BH2005" s="315">
        <f>IF(N2005="sníž. přenesená",J2005,0)</f>
        <v>0</v>
      </c>
      <c r="BI2005" s="315">
        <f>IF(N2005="nulová",J2005,0)</f>
        <v>0</v>
      </c>
      <c r="BJ2005" s="213" t="s">
        <v>79</v>
      </c>
      <c r="BK2005" s="315">
        <f>ROUND(I2005*H2005,2)</f>
        <v>0</v>
      </c>
      <c r="BL2005" s="213" t="s">
        <v>372</v>
      </c>
      <c r="BM2005" s="213" t="s">
        <v>2085</v>
      </c>
    </row>
    <row r="2006" spans="2:65" s="223" customFormat="1" ht="22.5" customHeight="1">
      <c r="B2006" s="224"/>
      <c r="C2006" s="305" t="s">
        <v>2086</v>
      </c>
      <c r="D2006" s="305" t="s">
        <v>141</v>
      </c>
      <c r="E2006" s="306" t="s">
        <v>2087</v>
      </c>
      <c r="F2006" s="307" t="s">
        <v>2088</v>
      </c>
      <c r="G2006" s="308" t="s">
        <v>144</v>
      </c>
      <c r="H2006" s="309">
        <v>0.571</v>
      </c>
      <c r="I2006" s="367">
        <v>0</v>
      </c>
      <c r="J2006" s="310">
        <f>ROUND(I2006*H2006,2)</f>
        <v>0</v>
      </c>
      <c r="K2006" s="307" t="s">
        <v>145</v>
      </c>
      <c r="L2006" s="224"/>
      <c r="M2006" s="311" t="s">
        <v>5</v>
      </c>
      <c r="N2006" s="312" t="s">
        <v>42</v>
      </c>
      <c r="O2006" s="225"/>
      <c r="P2006" s="313">
        <f>O2006*H2006</f>
        <v>0</v>
      </c>
      <c r="Q2006" s="313">
        <v>0.00012305</v>
      </c>
      <c r="R2006" s="313">
        <f>Q2006*H2006</f>
        <v>7.026155E-05</v>
      </c>
      <c r="S2006" s="313">
        <v>0</v>
      </c>
      <c r="T2006" s="314">
        <f>S2006*H2006</f>
        <v>0</v>
      </c>
      <c r="AR2006" s="213" t="s">
        <v>372</v>
      </c>
      <c r="AT2006" s="213" t="s">
        <v>141</v>
      </c>
      <c r="AU2006" s="213" t="s">
        <v>81</v>
      </c>
      <c r="AY2006" s="213" t="s">
        <v>138</v>
      </c>
      <c r="BE2006" s="315">
        <f>IF(N2006="základní",J2006,0)</f>
        <v>0</v>
      </c>
      <c r="BF2006" s="315">
        <f>IF(N2006="snížená",J2006,0)</f>
        <v>0</v>
      </c>
      <c r="BG2006" s="315">
        <f>IF(N2006="zákl. přenesená",J2006,0)</f>
        <v>0</v>
      </c>
      <c r="BH2006" s="315">
        <f>IF(N2006="sníž. přenesená",J2006,0)</f>
        <v>0</v>
      </c>
      <c r="BI2006" s="315">
        <f>IF(N2006="nulová",J2006,0)</f>
        <v>0</v>
      </c>
      <c r="BJ2006" s="213" t="s">
        <v>79</v>
      </c>
      <c r="BK2006" s="315">
        <f>ROUND(I2006*H2006,2)</f>
        <v>0</v>
      </c>
      <c r="BL2006" s="213" t="s">
        <v>372</v>
      </c>
      <c r="BM2006" s="213" t="s">
        <v>2089</v>
      </c>
    </row>
    <row r="2007" spans="2:51" s="339" customFormat="1" ht="13.5">
      <c r="B2007" s="338"/>
      <c r="D2007" s="318" t="s">
        <v>148</v>
      </c>
      <c r="E2007" s="340" t="s">
        <v>5</v>
      </c>
      <c r="F2007" s="341" t="s">
        <v>2073</v>
      </c>
      <c r="H2007" s="342" t="s">
        <v>5</v>
      </c>
      <c r="L2007" s="338"/>
      <c r="M2007" s="343"/>
      <c r="N2007" s="344"/>
      <c r="O2007" s="344"/>
      <c r="P2007" s="344"/>
      <c r="Q2007" s="344"/>
      <c r="R2007" s="344"/>
      <c r="S2007" s="344"/>
      <c r="T2007" s="345"/>
      <c r="AT2007" s="342" t="s">
        <v>148</v>
      </c>
      <c r="AU2007" s="342" t="s">
        <v>81</v>
      </c>
      <c r="AV2007" s="339" t="s">
        <v>79</v>
      </c>
      <c r="AW2007" s="339" t="s">
        <v>34</v>
      </c>
      <c r="AX2007" s="339" t="s">
        <v>71</v>
      </c>
      <c r="AY2007" s="342" t="s">
        <v>138</v>
      </c>
    </row>
    <row r="2008" spans="2:51" s="317" customFormat="1" ht="13.5">
      <c r="B2008" s="316"/>
      <c r="D2008" s="318" t="s">
        <v>148</v>
      </c>
      <c r="E2008" s="319" t="s">
        <v>5</v>
      </c>
      <c r="F2008" s="320" t="s">
        <v>2090</v>
      </c>
      <c r="H2008" s="321">
        <v>0.571</v>
      </c>
      <c r="L2008" s="316"/>
      <c r="M2008" s="322"/>
      <c r="N2008" s="323"/>
      <c r="O2008" s="323"/>
      <c r="P2008" s="323"/>
      <c r="Q2008" s="323"/>
      <c r="R2008" s="323"/>
      <c r="S2008" s="323"/>
      <c r="T2008" s="324"/>
      <c r="AT2008" s="319" t="s">
        <v>148</v>
      </c>
      <c r="AU2008" s="319" t="s">
        <v>81</v>
      </c>
      <c r="AV2008" s="317" t="s">
        <v>81</v>
      </c>
      <c r="AW2008" s="317" t="s">
        <v>34</v>
      </c>
      <c r="AX2008" s="317" t="s">
        <v>71</v>
      </c>
      <c r="AY2008" s="319" t="s">
        <v>138</v>
      </c>
    </row>
    <row r="2009" spans="2:51" s="326" customFormat="1" ht="13.5">
      <c r="B2009" s="325"/>
      <c r="D2009" s="327" t="s">
        <v>148</v>
      </c>
      <c r="E2009" s="328" t="s">
        <v>5</v>
      </c>
      <c r="F2009" s="329" t="s">
        <v>151</v>
      </c>
      <c r="H2009" s="330">
        <v>0.571</v>
      </c>
      <c r="L2009" s="325"/>
      <c r="M2009" s="331"/>
      <c r="N2009" s="332"/>
      <c r="O2009" s="332"/>
      <c r="P2009" s="332"/>
      <c r="Q2009" s="332"/>
      <c r="R2009" s="332"/>
      <c r="S2009" s="332"/>
      <c r="T2009" s="333"/>
      <c r="AT2009" s="334" t="s">
        <v>148</v>
      </c>
      <c r="AU2009" s="334" t="s">
        <v>81</v>
      </c>
      <c r="AV2009" s="326" t="s">
        <v>146</v>
      </c>
      <c r="AW2009" s="326" t="s">
        <v>34</v>
      </c>
      <c r="AX2009" s="326" t="s">
        <v>79</v>
      </c>
      <c r="AY2009" s="334" t="s">
        <v>138</v>
      </c>
    </row>
    <row r="2010" spans="2:65" s="223" customFormat="1" ht="31.5" customHeight="1">
      <c r="B2010" s="224"/>
      <c r="C2010" s="305" t="s">
        <v>2091</v>
      </c>
      <c r="D2010" s="305" t="s">
        <v>141</v>
      </c>
      <c r="E2010" s="306" t="s">
        <v>2092</v>
      </c>
      <c r="F2010" s="307" t="s">
        <v>2093</v>
      </c>
      <c r="G2010" s="308" t="s">
        <v>144</v>
      </c>
      <c r="H2010" s="309">
        <v>57.375</v>
      </c>
      <c r="I2010" s="367">
        <v>0</v>
      </c>
      <c r="J2010" s="310">
        <f aca="true" t="shared" si="100" ref="J2010:J2015">ROUND(I2010*H2010,2)</f>
        <v>0</v>
      </c>
      <c r="K2010" s="307" t="s">
        <v>145</v>
      </c>
      <c r="L2010" s="224"/>
      <c r="M2010" s="311" t="s">
        <v>5</v>
      </c>
      <c r="N2010" s="312" t="s">
        <v>42</v>
      </c>
      <c r="O2010" s="225"/>
      <c r="P2010" s="313">
        <f aca="true" t="shared" si="101" ref="P2010:P2015">O2010*H2010</f>
        <v>0</v>
      </c>
      <c r="Q2010" s="313">
        <v>9.2E-05</v>
      </c>
      <c r="R2010" s="313">
        <f aca="true" t="shared" si="102" ref="R2010:R2015">Q2010*H2010</f>
        <v>0.0052785</v>
      </c>
      <c r="S2010" s="313">
        <v>0</v>
      </c>
      <c r="T2010" s="314">
        <f aca="true" t="shared" si="103" ref="T2010:T2015">S2010*H2010</f>
        <v>0</v>
      </c>
      <c r="AR2010" s="213" t="s">
        <v>372</v>
      </c>
      <c r="AT2010" s="213" t="s">
        <v>141</v>
      </c>
      <c r="AU2010" s="213" t="s">
        <v>81</v>
      </c>
      <c r="AY2010" s="213" t="s">
        <v>138</v>
      </c>
      <c r="BE2010" s="315">
        <f aca="true" t="shared" si="104" ref="BE2010:BE2015">IF(N2010="základní",J2010,0)</f>
        <v>0</v>
      </c>
      <c r="BF2010" s="315">
        <f aca="true" t="shared" si="105" ref="BF2010:BF2015">IF(N2010="snížená",J2010,0)</f>
        <v>0</v>
      </c>
      <c r="BG2010" s="315">
        <f aca="true" t="shared" si="106" ref="BG2010:BG2015">IF(N2010="zákl. přenesená",J2010,0)</f>
        <v>0</v>
      </c>
      <c r="BH2010" s="315">
        <f aca="true" t="shared" si="107" ref="BH2010:BH2015">IF(N2010="sníž. přenesená",J2010,0)</f>
        <v>0</v>
      </c>
      <c r="BI2010" s="315">
        <f aca="true" t="shared" si="108" ref="BI2010:BI2015">IF(N2010="nulová",J2010,0)</f>
        <v>0</v>
      </c>
      <c r="BJ2010" s="213" t="s">
        <v>79</v>
      </c>
      <c r="BK2010" s="315">
        <f aca="true" t="shared" si="109" ref="BK2010:BK2015">ROUND(I2010*H2010,2)</f>
        <v>0</v>
      </c>
      <c r="BL2010" s="213" t="s">
        <v>372</v>
      </c>
      <c r="BM2010" s="213" t="s">
        <v>2094</v>
      </c>
    </row>
    <row r="2011" spans="2:65" s="223" customFormat="1" ht="31.5" customHeight="1">
      <c r="B2011" s="224"/>
      <c r="C2011" s="305" t="s">
        <v>2095</v>
      </c>
      <c r="D2011" s="305" t="s">
        <v>141</v>
      </c>
      <c r="E2011" s="306" t="s">
        <v>2096</v>
      </c>
      <c r="F2011" s="307" t="s">
        <v>2097</v>
      </c>
      <c r="G2011" s="308" t="s">
        <v>338</v>
      </c>
      <c r="H2011" s="309">
        <v>76.05</v>
      </c>
      <c r="I2011" s="367">
        <v>0</v>
      </c>
      <c r="J2011" s="310">
        <f t="shared" si="100"/>
        <v>0</v>
      </c>
      <c r="K2011" s="307" t="s">
        <v>145</v>
      </c>
      <c r="L2011" s="224"/>
      <c r="M2011" s="311" t="s">
        <v>5</v>
      </c>
      <c r="N2011" s="312" t="s">
        <v>42</v>
      </c>
      <c r="O2011" s="225"/>
      <c r="P2011" s="313">
        <f t="shared" si="101"/>
        <v>0</v>
      </c>
      <c r="Q2011" s="313">
        <v>6E-06</v>
      </c>
      <c r="R2011" s="313">
        <f t="shared" si="102"/>
        <v>0.0004563</v>
      </c>
      <c r="S2011" s="313">
        <v>0</v>
      </c>
      <c r="T2011" s="314">
        <f t="shared" si="103"/>
        <v>0</v>
      </c>
      <c r="AR2011" s="213" t="s">
        <v>372</v>
      </c>
      <c r="AT2011" s="213" t="s">
        <v>141</v>
      </c>
      <c r="AU2011" s="213" t="s">
        <v>81</v>
      </c>
      <c r="AY2011" s="213" t="s">
        <v>138</v>
      </c>
      <c r="BE2011" s="315">
        <f t="shared" si="104"/>
        <v>0</v>
      </c>
      <c r="BF2011" s="315">
        <f t="shared" si="105"/>
        <v>0</v>
      </c>
      <c r="BG2011" s="315">
        <f t="shared" si="106"/>
        <v>0</v>
      </c>
      <c r="BH2011" s="315">
        <f t="shared" si="107"/>
        <v>0</v>
      </c>
      <c r="BI2011" s="315">
        <f t="shared" si="108"/>
        <v>0</v>
      </c>
      <c r="BJ2011" s="213" t="s">
        <v>79</v>
      </c>
      <c r="BK2011" s="315">
        <f t="shared" si="109"/>
        <v>0</v>
      </c>
      <c r="BL2011" s="213" t="s">
        <v>372</v>
      </c>
      <c r="BM2011" s="213" t="s">
        <v>2098</v>
      </c>
    </row>
    <row r="2012" spans="2:65" s="223" customFormat="1" ht="22.5" customHeight="1">
      <c r="B2012" s="224"/>
      <c r="C2012" s="305" t="s">
        <v>2099</v>
      </c>
      <c r="D2012" s="305" t="s">
        <v>141</v>
      </c>
      <c r="E2012" s="306" t="s">
        <v>2100</v>
      </c>
      <c r="F2012" s="307" t="s">
        <v>2101</v>
      </c>
      <c r="G2012" s="308" t="s">
        <v>144</v>
      </c>
      <c r="H2012" s="309">
        <v>57.375</v>
      </c>
      <c r="I2012" s="367">
        <v>0</v>
      </c>
      <c r="J2012" s="310">
        <f t="shared" si="100"/>
        <v>0</v>
      </c>
      <c r="K2012" s="307" t="s">
        <v>145</v>
      </c>
      <c r="L2012" s="224"/>
      <c r="M2012" s="311" t="s">
        <v>5</v>
      </c>
      <c r="N2012" s="312" t="s">
        <v>42</v>
      </c>
      <c r="O2012" s="225"/>
      <c r="P2012" s="313">
        <f t="shared" si="101"/>
        <v>0</v>
      </c>
      <c r="Q2012" s="313">
        <v>0.000193062</v>
      </c>
      <c r="R2012" s="313">
        <f t="shared" si="102"/>
        <v>0.011076932250000001</v>
      </c>
      <c r="S2012" s="313">
        <v>0</v>
      </c>
      <c r="T2012" s="314">
        <f t="shared" si="103"/>
        <v>0</v>
      </c>
      <c r="AR2012" s="213" t="s">
        <v>372</v>
      </c>
      <c r="AT2012" s="213" t="s">
        <v>141</v>
      </c>
      <c r="AU2012" s="213" t="s">
        <v>81</v>
      </c>
      <c r="AY2012" s="213" t="s">
        <v>138</v>
      </c>
      <c r="BE2012" s="315">
        <f t="shared" si="104"/>
        <v>0</v>
      </c>
      <c r="BF2012" s="315">
        <f t="shared" si="105"/>
        <v>0</v>
      </c>
      <c r="BG2012" s="315">
        <f t="shared" si="106"/>
        <v>0</v>
      </c>
      <c r="BH2012" s="315">
        <f t="shared" si="107"/>
        <v>0</v>
      </c>
      <c r="BI2012" s="315">
        <f t="shared" si="108"/>
        <v>0</v>
      </c>
      <c r="BJ2012" s="213" t="s">
        <v>79</v>
      </c>
      <c r="BK2012" s="315">
        <f t="shared" si="109"/>
        <v>0</v>
      </c>
      <c r="BL2012" s="213" t="s">
        <v>372</v>
      </c>
      <c r="BM2012" s="213" t="s">
        <v>2102</v>
      </c>
    </row>
    <row r="2013" spans="2:65" s="223" customFormat="1" ht="22.5" customHeight="1">
      <c r="B2013" s="224"/>
      <c r="C2013" s="305" t="s">
        <v>2103</v>
      </c>
      <c r="D2013" s="305" t="s">
        <v>141</v>
      </c>
      <c r="E2013" s="306" t="s">
        <v>2104</v>
      </c>
      <c r="F2013" s="307" t="s">
        <v>2105</v>
      </c>
      <c r="G2013" s="308" t="s">
        <v>338</v>
      </c>
      <c r="H2013" s="309">
        <v>76.05</v>
      </c>
      <c r="I2013" s="367">
        <v>0</v>
      </c>
      <c r="J2013" s="310">
        <f t="shared" si="100"/>
        <v>0</v>
      </c>
      <c r="K2013" s="307" t="s">
        <v>145</v>
      </c>
      <c r="L2013" s="224"/>
      <c r="M2013" s="311" t="s">
        <v>5</v>
      </c>
      <c r="N2013" s="312" t="s">
        <v>42</v>
      </c>
      <c r="O2013" s="225"/>
      <c r="P2013" s="313">
        <f t="shared" si="101"/>
        <v>0</v>
      </c>
      <c r="Q2013" s="313">
        <v>5.145E-06</v>
      </c>
      <c r="R2013" s="313">
        <f t="shared" si="102"/>
        <v>0.00039127724999999996</v>
      </c>
      <c r="S2013" s="313">
        <v>0</v>
      </c>
      <c r="T2013" s="314">
        <f t="shared" si="103"/>
        <v>0</v>
      </c>
      <c r="AR2013" s="213" t="s">
        <v>372</v>
      </c>
      <c r="AT2013" s="213" t="s">
        <v>141</v>
      </c>
      <c r="AU2013" s="213" t="s">
        <v>81</v>
      </c>
      <c r="AY2013" s="213" t="s">
        <v>138</v>
      </c>
      <c r="BE2013" s="315">
        <f t="shared" si="104"/>
        <v>0</v>
      </c>
      <c r="BF2013" s="315">
        <f t="shared" si="105"/>
        <v>0</v>
      </c>
      <c r="BG2013" s="315">
        <f t="shared" si="106"/>
        <v>0</v>
      </c>
      <c r="BH2013" s="315">
        <f t="shared" si="107"/>
        <v>0</v>
      </c>
      <c r="BI2013" s="315">
        <f t="shared" si="108"/>
        <v>0</v>
      </c>
      <c r="BJ2013" s="213" t="s">
        <v>79</v>
      </c>
      <c r="BK2013" s="315">
        <f t="shared" si="109"/>
        <v>0</v>
      </c>
      <c r="BL2013" s="213" t="s">
        <v>372</v>
      </c>
      <c r="BM2013" s="213" t="s">
        <v>2106</v>
      </c>
    </row>
    <row r="2014" spans="2:65" s="223" customFormat="1" ht="31.5" customHeight="1">
      <c r="B2014" s="224"/>
      <c r="C2014" s="305" t="s">
        <v>2107</v>
      </c>
      <c r="D2014" s="305" t="s">
        <v>141</v>
      </c>
      <c r="E2014" s="306" t="s">
        <v>2108</v>
      </c>
      <c r="F2014" s="307" t="s">
        <v>2109</v>
      </c>
      <c r="G2014" s="308" t="s">
        <v>338</v>
      </c>
      <c r="H2014" s="309">
        <v>76.05</v>
      </c>
      <c r="I2014" s="367">
        <v>0</v>
      </c>
      <c r="J2014" s="310">
        <f t="shared" si="100"/>
        <v>0</v>
      </c>
      <c r="K2014" s="307" t="s">
        <v>145</v>
      </c>
      <c r="L2014" s="224"/>
      <c r="M2014" s="311" t="s">
        <v>5</v>
      </c>
      <c r="N2014" s="312" t="s">
        <v>42</v>
      </c>
      <c r="O2014" s="225"/>
      <c r="P2014" s="313">
        <f t="shared" si="101"/>
        <v>0</v>
      </c>
      <c r="Q2014" s="313">
        <v>9.728E-06</v>
      </c>
      <c r="R2014" s="313">
        <f t="shared" si="102"/>
        <v>0.0007398144</v>
      </c>
      <c r="S2014" s="313">
        <v>0</v>
      </c>
      <c r="T2014" s="314">
        <f t="shared" si="103"/>
        <v>0</v>
      </c>
      <c r="AR2014" s="213" t="s">
        <v>372</v>
      </c>
      <c r="AT2014" s="213" t="s">
        <v>141</v>
      </c>
      <c r="AU2014" s="213" t="s">
        <v>81</v>
      </c>
      <c r="AY2014" s="213" t="s">
        <v>138</v>
      </c>
      <c r="BE2014" s="315">
        <f t="shared" si="104"/>
        <v>0</v>
      </c>
      <c r="BF2014" s="315">
        <f t="shared" si="105"/>
        <v>0</v>
      </c>
      <c r="BG2014" s="315">
        <f t="shared" si="106"/>
        <v>0</v>
      </c>
      <c r="BH2014" s="315">
        <f t="shared" si="107"/>
        <v>0</v>
      </c>
      <c r="BI2014" s="315">
        <f t="shared" si="108"/>
        <v>0</v>
      </c>
      <c r="BJ2014" s="213" t="s">
        <v>79</v>
      </c>
      <c r="BK2014" s="315">
        <f t="shared" si="109"/>
        <v>0</v>
      </c>
      <c r="BL2014" s="213" t="s">
        <v>372</v>
      </c>
      <c r="BM2014" s="213" t="s">
        <v>2110</v>
      </c>
    </row>
    <row r="2015" spans="2:65" s="223" customFormat="1" ht="22.5" customHeight="1">
      <c r="B2015" s="224"/>
      <c r="C2015" s="305" t="s">
        <v>2111</v>
      </c>
      <c r="D2015" s="305" t="s">
        <v>141</v>
      </c>
      <c r="E2015" s="306" t="s">
        <v>2112</v>
      </c>
      <c r="F2015" s="307" t="s">
        <v>2113</v>
      </c>
      <c r="G2015" s="308" t="s">
        <v>144</v>
      </c>
      <c r="H2015" s="309">
        <v>114.75</v>
      </c>
      <c r="I2015" s="367">
        <v>0</v>
      </c>
      <c r="J2015" s="310">
        <f t="shared" si="100"/>
        <v>0</v>
      </c>
      <c r="K2015" s="307" t="s">
        <v>145</v>
      </c>
      <c r="L2015" s="224"/>
      <c r="M2015" s="311" t="s">
        <v>5</v>
      </c>
      <c r="N2015" s="312" t="s">
        <v>42</v>
      </c>
      <c r="O2015" s="225"/>
      <c r="P2015" s="313">
        <f t="shared" si="101"/>
        <v>0</v>
      </c>
      <c r="Q2015" s="313">
        <v>0.000196</v>
      </c>
      <c r="R2015" s="313">
        <f t="shared" si="102"/>
        <v>0.022491</v>
      </c>
      <c r="S2015" s="313">
        <v>0</v>
      </c>
      <c r="T2015" s="314">
        <f t="shared" si="103"/>
        <v>0</v>
      </c>
      <c r="AR2015" s="213" t="s">
        <v>372</v>
      </c>
      <c r="AT2015" s="213" t="s">
        <v>141</v>
      </c>
      <c r="AU2015" s="213" t="s">
        <v>81</v>
      </c>
      <c r="AY2015" s="213" t="s">
        <v>138</v>
      </c>
      <c r="BE2015" s="315">
        <f t="shared" si="104"/>
        <v>0</v>
      </c>
      <c r="BF2015" s="315">
        <f t="shared" si="105"/>
        <v>0</v>
      </c>
      <c r="BG2015" s="315">
        <f t="shared" si="106"/>
        <v>0</v>
      </c>
      <c r="BH2015" s="315">
        <f t="shared" si="107"/>
        <v>0</v>
      </c>
      <c r="BI2015" s="315">
        <f t="shared" si="108"/>
        <v>0</v>
      </c>
      <c r="BJ2015" s="213" t="s">
        <v>79</v>
      </c>
      <c r="BK2015" s="315">
        <f t="shared" si="109"/>
        <v>0</v>
      </c>
      <c r="BL2015" s="213" t="s">
        <v>372</v>
      </c>
      <c r="BM2015" s="213" t="s">
        <v>2114</v>
      </c>
    </row>
    <row r="2016" spans="2:51" s="317" customFormat="1" ht="13.5">
      <c r="B2016" s="316"/>
      <c r="D2016" s="318" t="s">
        <v>148</v>
      </c>
      <c r="E2016" s="319" t="s">
        <v>5</v>
      </c>
      <c r="F2016" s="320" t="s">
        <v>2115</v>
      </c>
      <c r="H2016" s="321">
        <v>114.75</v>
      </c>
      <c r="L2016" s="316"/>
      <c r="M2016" s="322"/>
      <c r="N2016" s="323"/>
      <c r="O2016" s="323"/>
      <c r="P2016" s="323"/>
      <c r="Q2016" s="323"/>
      <c r="R2016" s="323"/>
      <c r="S2016" s="323"/>
      <c r="T2016" s="324"/>
      <c r="AT2016" s="319" t="s">
        <v>148</v>
      </c>
      <c r="AU2016" s="319" t="s">
        <v>81</v>
      </c>
      <c r="AV2016" s="317" t="s">
        <v>81</v>
      </c>
      <c r="AW2016" s="317" t="s">
        <v>34</v>
      </c>
      <c r="AX2016" s="317" t="s">
        <v>71</v>
      </c>
      <c r="AY2016" s="319" t="s">
        <v>138</v>
      </c>
    </row>
    <row r="2017" spans="2:51" s="326" customFormat="1" ht="13.5">
      <c r="B2017" s="325"/>
      <c r="D2017" s="327" t="s">
        <v>148</v>
      </c>
      <c r="E2017" s="328" t="s">
        <v>5</v>
      </c>
      <c r="F2017" s="329" t="s">
        <v>151</v>
      </c>
      <c r="H2017" s="330">
        <v>114.75</v>
      </c>
      <c r="L2017" s="325"/>
      <c r="M2017" s="331"/>
      <c r="N2017" s="332"/>
      <c r="O2017" s="332"/>
      <c r="P2017" s="332"/>
      <c r="Q2017" s="332"/>
      <c r="R2017" s="332"/>
      <c r="S2017" s="332"/>
      <c r="T2017" s="333"/>
      <c r="AT2017" s="334" t="s">
        <v>148</v>
      </c>
      <c r="AU2017" s="334" t="s">
        <v>81</v>
      </c>
      <c r="AV2017" s="326" t="s">
        <v>146</v>
      </c>
      <c r="AW2017" s="326" t="s">
        <v>34</v>
      </c>
      <c r="AX2017" s="326" t="s">
        <v>79</v>
      </c>
      <c r="AY2017" s="334" t="s">
        <v>138</v>
      </c>
    </row>
    <row r="2018" spans="2:65" s="223" customFormat="1" ht="31.5" customHeight="1">
      <c r="B2018" s="224"/>
      <c r="C2018" s="305" t="s">
        <v>2116</v>
      </c>
      <c r="D2018" s="305" t="s">
        <v>141</v>
      </c>
      <c r="E2018" s="306" t="s">
        <v>2117</v>
      </c>
      <c r="F2018" s="307" t="s">
        <v>2118</v>
      </c>
      <c r="G2018" s="308" t="s">
        <v>338</v>
      </c>
      <c r="H2018" s="309">
        <v>76.05</v>
      </c>
      <c r="I2018" s="367">
        <v>0</v>
      </c>
      <c r="J2018" s="310">
        <f>ROUND(I2018*H2018,2)</f>
        <v>0</v>
      </c>
      <c r="K2018" s="307" t="s">
        <v>145</v>
      </c>
      <c r="L2018" s="224"/>
      <c r="M2018" s="311" t="s">
        <v>5</v>
      </c>
      <c r="N2018" s="312" t="s">
        <v>42</v>
      </c>
      <c r="O2018" s="225"/>
      <c r="P2018" s="313">
        <f>O2018*H2018</f>
        <v>0</v>
      </c>
      <c r="Q2018" s="313">
        <v>2.4522E-05</v>
      </c>
      <c r="R2018" s="313">
        <f>Q2018*H2018</f>
        <v>0.0018648980999999999</v>
      </c>
      <c r="S2018" s="313">
        <v>0</v>
      </c>
      <c r="T2018" s="314">
        <f>S2018*H2018</f>
        <v>0</v>
      </c>
      <c r="AR2018" s="213" t="s">
        <v>372</v>
      </c>
      <c r="AT2018" s="213" t="s">
        <v>141</v>
      </c>
      <c r="AU2018" s="213" t="s">
        <v>81</v>
      </c>
      <c r="AY2018" s="213" t="s">
        <v>138</v>
      </c>
      <c r="BE2018" s="315">
        <f>IF(N2018="základní",J2018,0)</f>
        <v>0</v>
      </c>
      <c r="BF2018" s="315">
        <f>IF(N2018="snížená",J2018,0)</f>
        <v>0</v>
      </c>
      <c r="BG2018" s="315">
        <f>IF(N2018="zákl. přenesená",J2018,0)</f>
        <v>0</v>
      </c>
      <c r="BH2018" s="315">
        <f>IF(N2018="sníž. přenesená",J2018,0)</f>
        <v>0</v>
      </c>
      <c r="BI2018" s="315">
        <f>IF(N2018="nulová",J2018,0)</f>
        <v>0</v>
      </c>
      <c r="BJ2018" s="213" t="s">
        <v>79</v>
      </c>
      <c r="BK2018" s="315">
        <f>ROUND(I2018*H2018,2)</f>
        <v>0</v>
      </c>
      <c r="BL2018" s="213" t="s">
        <v>372</v>
      </c>
      <c r="BM2018" s="213" t="s">
        <v>2119</v>
      </c>
    </row>
    <row r="2019" spans="2:65" s="223" customFormat="1" ht="31.5" customHeight="1">
      <c r="B2019" s="224"/>
      <c r="C2019" s="305" t="s">
        <v>2120</v>
      </c>
      <c r="D2019" s="305" t="s">
        <v>141</v>
      </c>
      <c r="E2019" s="306" t="s">
        <v>2121</v>
      </c>
      <c r="F2019" s="307" t="s">
        <v>2122</v>
      </c>
      <c r="G2019" s="308" t="s">
        <v>338</v>
      </c>
      <c r="H2019" s="309">
        <v>76.05</v>
      </c>
      <c r="I2019" s="367">
        <v>0</v>
      </c>
      <c r="J2019" s="310">
        <f>ROUND(I2019*H2019,2)</f>
        <v>0</v>
      </c>
      <c r="K2019" s="307" t="s">
        <v>145</v>
      </c>
      <c r="L2019" s="224"/>
      <c r="M2019" s="311" t="s">
        <v>5</v>
      </c>
      <c r="N2019" s="312" t="s">
        <v>42</v>
      </c>
      <c r="O2019" s="225"/>
      <c r="P2019" s="313">
        <f>O2019*H2019</f>
        <v>0</v>
      </c>
      <c r="Q2019" s="313">
        <v>2.4382E-05</v>
      </c>
      <c r="R2019" s="313">
        <f>Q2019*H2019</f>
        <v>0.0018542511</v>
      </c>
      <c r="S2019" s="313">
        <v>0</v>
      </c>
      <c r="T2019" s="314">
        <f>S2019*H2019</f>
        <v>0</v>
      </c>
      <c r="AR2019" s="213" t="s">
        <v>372</v>
      </c>
      <c r="AT2019" s="213" t="s">
        <v>141</v>
      </c>
      <c r="AU2019" s="213" t="s">
        <v>81</v>
      </c>
      <c r="AY2019" s="213" t="s">
        <v>138</v>
      </c>
      <c r="BE2019" s="315">
        <f>IF(N2019="základní",J2019,0)</f>
        <v>0</v>
      </c>
      <c r="BF2019" s="315">
        <f>IF(N2019="snížená",J2019,0)</f>
        <v>0</v>
      </c>
      <c r="BG2019" s="315">
        <f>IF(N2019="zákl. přenesená",J2019,0)</f>
        <v>0</v>
      </c>
      <c r="BH2019" s="315">
        <f>IF(N2019="sníž. přenesená",J2019,0)</f>
        <v>0</v>
      </c>
      <c r="BI2019" s="315">
        <f>IF(N2019="nulová",J2019,0)</f>
        <v>0</v>
      </c>
      <c r="BJ2019" s="213" t="s">
        <v>79</v>
      </c>
      <c r="BK2019" s="315">
        <f>ROUND(I2019*H2019,2)</f>
        <v>0</v>
      </c>
      <c r="BL2019" s="213" t="s">
        <v>372</v>
      </c>
      <c r="BM2019" s="213" t="s">
        <v>2123</v>
      </c>
    </row>
    <row r="2020" spans="2:65" s="223" customFormat="1" ht="22.5" customHeight="1">
      <c r="B2020" s="224"/>
      <c r="C2020" s="305" t="s">
        <v>2124</v>
      </c>
      <c r="D2020" s="305" t="s">
        <v>141</v>
      </c>
      <c r="E2020" s="306" t="s">
        <v>2125</v>
      </c>
      <c r="F2020" s="307" t="s">
        <v>2126</v>
      </c>
      <c r="G2020" s="308" t="s">
        <v>144</v>
      </c>
      <c r="H2020" s="309">
        <v>57.375</v>
      </c>
      <c r="I2020" s="367">
        <v>0</v>
      </c>
      <c r="J2020" s="310">
        <f>ROUND(I2020*H2020,2)</f>
        <v>0</v>
      </c>
      <c r="K2020" s="307" t="s">
        <v>145</v>
      </c>
      <c r="L2020" s="224"/>
      <c r="M2020" s="311" t="s">
        <v>5</v>
      </c>
      <c r="N2020" s="312" t="s">
        <v>42</v>
      </c>
      <c r="O2020" s="225"/>
      <c r="P2020" s="313">
        <f>O2020*H2020</f>
        <v>0</v>
      </c>
      <c r="Q2020" s="313">
        <v>0.0004278</v>
      </c>
      <c r="R2020" s="313">
        <f>Q2020*H2020</f>
        <v>0.024545024999999998</v>
      </c>
      <c r="S2020" s="313">
        <v>0</v>
      </c>
      <c r="T2020" s="314">
        <f>S2020*H2020</f>
        <v>0</v>
      </c>
      <c r="AR2020" s="213" t="s">
        <v>372</v>
      </c>
      <c r="AT2020" s="213" t="s">
        <v>141</v>
      </c>
      <c r="AU2020" s="213" t="s">
        <v>81</v>
      </c>
      <c r="AY2020" s="213" t="s">
        <v>138</v>
      </c>
      <c r="BE2020" s="315">
        <f>IF(N2020="základní",J2020,0)</f>
        <v>0</v>
      </c>
      <c r="BF2020" s="315">
        <f>IF(N2020="snížená",J2020,0)</f>
        <v>0</v>
      </c>
      <c r="BG2020" s="315">
        <f>IF(N2020="zákl. přenesená",J2020,0)</f>
        <v>0</v>
      </c>
      <c r="BH2020" s="315">
        <f>IF(N2020="sníž. přenesená",J2020,0)</f>
        <v>0</v>
      </c>
      <c r="BI2020" s="315">
        <f>IF(N2020="nulová",J2020,0)</f>
        <v>0</v>
      </c>
      <c r="BJ2020" s="213" t="s">
        <v>79</v>
      </c>
      <c r="BK2020" s="315">
        <f>ROUND(I2020*H2020,2)</f>
        <v>0</v>
      </c>
      <c r="BL2020" s="213" t="s">
        <v>372</v>
      </c>
      <c r="BM2020" s="213" t="s">
        <v>2127</v>
      </c>
    </row>
    <row r="2021" spans="2:51" s="317" customFormat="1" ht="13.5">
      <c r="B2021" s="316"/>
      <c r="D2021" s="318" t="s">
        <v>148</v>
      </c>
      <c r="E2021" s="319" t="s">
        <v>5</v>
      </c>
      <c r="F2021" s="320" t="s">
        <v>706</v>
      </c>
      <c r="H2021" s="321">
        <v>3.06</v>
      </c>
      <c r="L2021" s="316"/>
      <c r="M2021" s="322"/>
      <c r="N2021" s="323"/>
      <c r="O2021" s="323"/>
      <c r="P2021" s="323"/>
      <c r="Q2021" s="323"/>
      <c r="R2021" s="323"/>
      <c r="S2021" s="323"/>
      <c r="T2021" s="324"/>
      <c r="AT2021" s="319" t="s">
        <v>148</v>
      </c>
      <c r="AU2021" s="319" t="s">
        <v>81</v>
      </c>
      <c r="AV2021" s="317" t="s">
        <v>81</v>
      </c>
      <c r="AW2021" s="317" t="s">
        <v>34</v>
      </c>
      <c r="AX2021" s="317" t="s">
        <v>71</v>
      </c>
      <c r="AY2021" s="319" t="s">
        <v>138</v>
      </c>
    </row>
    <row r="2022" spans="2:51" s="317" customFormat="1" ht="13.5">
      <c r="B2022" s="316"/>
      <c r="D2022" s="318" t="s">
        <v>148</v>
      </c>
      <c r="E2022" s="319" t="s">
        <v>5</v>
      </c>
      <c r="F2022" s="320" t="s">
        <v>707</v>
      </c>
      <c r="H2022" s="321">
        <v>29.835</v>
      </c>
      <c r="L2022" s="316"/>
      <c r="M2022" s="322"/>
      <c r="N2022" s="323"/>
      <c r="O2022" s="323"/>
      <c r="P2022" s="323"/>
      <c r="Q2022" s="323"/>
      <c r="R2022" s="323"/>
      <c r="S2022" s="323"/>
      <c r="T2022" s="324"/>
      <c r="AT2022" s="319" t="s">
        <v>148</v>
      </c>
      <c r="AU2022" s="319" t="s">
        <v>81</v>
      </c>
      <c r="AV2022" s="317" t="s">
        <v>81</v>
      </c>
      <c r="AW2022" s="317" t="s">
        <v>34</v>
      </c>
      <c r="AX2022" s="317" t="s">
        <v>71</v>
      </c>
      <c r="AY2022" s="319" t="s">
        <v>138</v>
      </c>
    </row>
    <row r="2023" spans="2:51" s="317" customFormat="1" ht="13.5">
      <c r="B2023" s="316"/>
      <c r="D2023" s="318" t="s">
        <v>148</v>
      </c>
      <c r="E2023" s="319" t="s">
        <v>5</v>
      </c>
      <c r="F2023" s="320" t="s">
        <v>708</v>
      </c>
      <c r="H2023" s="321">
        <v>11.475</v>
      </c>
      <c r="L2023" s="316"/>
      <c r="M2023" s="322"/>
      <c r="N2023" s="323"/>
      <c r="O2023" s="323"/>
      <c r="P2023" s="323"/>
      <c r="Q2023" s="323"/>
      <c r="R2023" s="323"/>
      <c r="S2023" s="323"/>
      <c r="T2023" s="324"/>
      <c r="AT2023" s="319" t="s">
        <v>148</v>
      </c>
      <c r="AU2023" s="319" t="s">
        <v>81</v>
      </c>
      <c r="AV2023" s="317" t="s">
        <v>81</v>
      </c>
      <c r="AW2023" s="317" t="s">
        <v>34</v>
      </c>
      <c r="AX2023" s="317" t="s">
        <v>71</v>
      </c>
      <c r="AY2023" s="319" t="s">
        <v>138</v>
      </c>
    </row>
    <row r="2024" spans="2:51" s="317" customFormat="1" ht="13.5">
      <c r="B2024" s="316"/>
      <c r="D2024" s="318" t="s">
        <v>148</v>
      </c>
      <c r="E2024" s="319" t="s">
        <v>5</v>
      </c>
      <c r="F2024" s="320" t="s">
        <v>709</v>
      </c>
      <c r="H2024" s="321">
        <v>13.005</v>
      </c>
      <c r="L2024" s="316"/>
      <c r="M2024" s="322"/>
      <c r="N2024" s="323"/>
      <c r="O2024" s="323"/>
      <c r="P2024" s="323"/>
      <c r="Q2024" s="323"/>
      <c r="R2024" s="323"/>
      <c r="S2024" s="323"/>
      <c r="T2024" s="324"/>
      <c r="AT2024" s="319" t="s">
        <v>148</v>
      </c>
      <c r="AU2024" s="319" t="s">
        <v>81</v>
      </c>
      <c r="AV2024" s="317" t="s">
        <v>81</v>
      </c>
      <c r="AW2024" s="317" t="s">
        <v>34</v>
      </c>
      <c r="AX2024" s="317" t="s">
        <v>71</v>
      </c>
      <c r="AY2024" s="319" t="s">
        <v>138</v>
      </c>
    </row>
    <row r="2025" spans="2:51" s="326" customFormat="1" ht="13.5">
      <c r="B2025" s="325"/>
      <c r="D2025" s="327" t="s">
        <v>148</v>
      </c>
      <c r="E2025" s="328" t="s">
        <v>5</v>
      </c>
      <c r="F2025" s="329" t="s">
        <v>151</v>
      </c>
      <c r="H2025" s="330">
        <v>57.375</v>
      </c>
      <c r="L2025" s="325"/>
      <c r="M2025" s="331"/>
      <c r="N2025" s="332"/>
      <c r="O2025" s="332"/>
      <c r="P2025" s="332"/>
      <c r="Q2025" s="332"/>
      <c r="R2025" s="332"/>
      <c r="S2025" s="332"/>
      <c r="T2025" s="333"/>
      <c r="AT2025" s="334" t="s">
        <v>148</v>
      </c>
      <c r="AU2025" s="334" t="s">
        <v>81</v>
      </c>
      <c r="AV2025" s="326" t="s">
        <v>146</v>
      </c>
      <c r="AW2025" s="326" t="s">
        <v>34</v>
      </c>
      <c r="AX2025" s="326" t="s">
        <v>79</v>
      </c>
      <c r="AY2025" s="334" t="s">
        <v>138</v>
      </c>
    </row>
    <row r="2026" spans="2:65" s="223" customFormat="1" ht="31.5" customHeight="1">
      <c r="B2026" s="224"/>
      <c r="C2026" s="305" t="s">
        <v>2128</v>
      </c>
      <c r="D2026" s="305" t="s">
        <v>141</v>
      </c>
      <c r="E2026" s="306" t="s">
        <v>2129</v>
      </c>
      <c r="F2026" s="307" t="s">
        <v>2130</v>
      </c>
      <c r="G2026" s="308" t="s">
        <v>338</v>
      </c>
      <c r="H2026" s="309">
        <v>76.05</v>
      </c>
      <c r="I2026" s="367">
        <v>0</v>
      </c>
      <c r="J2026" s="310">
        <f>ROUND(I2026*H2026,2)</f>
        <v>0</v>
      </c>
      <c r="K2026" s="307" t="s">
        <v>145</v>
      </c>
      <c r="L2026" s="224"/>
      <c r="M2026" s="311" t="s">
        <v>5</v>
      </c>
      <c r="N2026" s="312" t="s">
        <v>42</v>
      </c>
      <c r="O2026" s="225"/>
      <c r="P2026" s="313">
        <f>O2026*H2026</f>
        <v>0</v>
      </c>
      <c r="Q2026" s="313">
        <v>3.194E-05</v>
      </c>
      <c r="R2026" s="313">
        <f>Q2026*H2026</f>
        <v>0.002429037</v>
      </c>
      <c r="S2026" s="313">
        <v>0</v>
      </c>
      <c r="T2026" s="314">
        <f>S2026*H2026</f>
        <v>0</v>
      </c>
      <c r="AR2026" s="213" t="s">
        <v>372</v>
      </c>
      <c r="AT2026" s="213" t="s">
        <v>141</v>
      </c>
      <c r="AU2026" s="213" t="s">
        <v>81</v>
      </c>
      <c r="AY2026" s="213" t="s">
        <v>138</v>
      </c>
      <c r="BE2026" s="315">
        <f>IF(N2026="základní",J2026,0)</f>
        <v>0</v>
      </c>
      <c r="BF2026" s="315">
        <f>IF(N2026="snížená",J2026,0)</f>
        <v>0</v>
      </c>
      <c r="BG2026" s="315">
        <f>IF(N2026="zákl. přenesená",J2026,0)</f>
        <v>0</v>
      </c>
      <c r="BH2026" s="315">
        <f>IF(N2026="sníž. přenesená",J2026,0)</f>
        <v>0</v>
      </c>
      <c r="BI2026" s="315">
        <f>IF(N2026="nulová",J2026,0)</f>
        <v>0</v>
      </c>
      <c r="BJ2026" s="213" t="s">
        <v>79</v>
      </c>
      <c r="BK2026" s="315">
        <f>ROUND(I2026*H2026,2)</f>
        <v>0</v>
      </c>
      <c r="BL2026" s="213" t="s">
        <v>372</v>
      </c>
      <c r="BM2026" s="213" t="s">
        <v>2131</v>
      </c>
    </row>
    <row r="2027" spans="2:63" s="292" customFormat="1" ht="29.85" customHeight="1">
      <c r="B2027" s="291"/>
      <c r="D2027" s="302" t="s">
        <v>70</v>
      </c>
      <c r="E2027" s="303" t="s">
        <v>2132</v>
      </c>
      <c r="F2027" s="303" t="s">
        <v>2133</v>
      </c>
      <c r="J2027" s="304">
        <f>BK2027</f>
        <v>0</v>
      </c>
      <c r="L2027" s="291"/>
      <c r="M2027" s="296"/>
      <c r="N2027" s="297"/>
      <c r="O2027" s="297"/>
      <c r="P2027" s="298">
        <f>SUM(P2028:P2222)</f>
        <v>0</v>
      </c>
      <c r="Q2027" s="297"/>
      <c r="R2027" s="298">
        <f>SUM(R2028:R2222)</f>
        <v>0.6593027772</v>
      </c>
      <c r="S2027" s="297"/>
      <c r="T2027" s="299">
        <f>SUM(T2028:T2222)</f>
        <v>0.11898854</v>
      </c>
      <c r="AR2027" s="293" t="s">
        <v>81</v>
      </c>
      <c r="AT2027" s="300" t="s">
        <v>70</v>
      </c>
      <c r="AU2027" s="300" t="s">
        <v>79</v>
      </c>
      <c r="AY2027" s="293" t="s">
        <v>138</v>
      </c>
      <c r="BK2027" s="301">
        <f>SUM(BK2028:BK2222)</f>
        <v>0</v>
      </c>
    </row>
    <row r="2028" spans="2:65" s="223" customFormat="1" ht="22.5" customHeight="1">
      <c r="B2028" s="224"/>
      <c r="C2028" s="305" t="s">
        <v>2134</v>
      </c>
      <c r="D2028" s="305" t="s">
        <v>141</v>
      </c>
      <c r="E2028" s="306" t="s">
        <v>2135</v>
      </c>
      <c r="F2028" s="307" t="s">
        <v>2136</v>
      </c>
      <c r="G2028" s="308" t="s">
        <v>144</v>
      </c>
      <c r="H2028" s="309">
        <v>535.386</v>
      </c>
      <c r="I2028" s="367">
        <v>0</v>
      </c>
      <c r="J2028" s="310">
        <f>ROUND(I2028*H2028,2)</f>
        <v>0</v>
      </c>
      <c r="K2028" s="307" t="s">
        <v>145</v>
      </c>
      <c r="L2028" s="224"/>
      <c r="M2028" s="311" t="s">
        <v>5</v>
      </c>
      <c r="N2028" s="312" t="s">
        <v>42</v>
      </c>
      <c r="O2028" s="225"/>
      <c r="P2028" s="313">
        <f>O2028*H2028</f>
        <v>0</v>
      </c>
      <c r="Q2028" s="313">
        <v>0</v>
      </c>
      <c r="R2028" s="313">
        <f>Q2028*H2028</f>
        <v>0</v>
      </c>
      <c r="S2028" s="313">
        <v>0</v>
      </c>
      <c r="T2028" s="314">
        <f>S2028*H2028</f>
        <v>0</v>
      </c>
      <c r="AR2028" s="213" t="s">
        <v>372</v>
      </c>
      <c r="AT2028" s="213" t="s">
        <v>141</v>
      </c>
      <c r="AU2028" s="213" t="s">
        <v>81</v>
      </c>
      <c r="AY2028" s="213" t="s">
        <v>138</v>
      </c>
      <c r="BE2028" s="315">
        <f>IF(N2028="základní",J2028,0)</f>
        <v>0</v>
      </c>
      <c r="BF2028" s="315">
        <f>IF(N2028="snížená",J2028,0)</f>
        <v>0</v>
      </c>
      <c r="BG2028" s="315">
        <f>IF(N2028="zákl. přenesená",J2028,0)</f>
        <v>0</v>
      </c>
      <c r="BH2028" s="315">
        <f>IF(N2028="sníž. přenesená",J2028,0)</f>
        <v>0</v>
      </c>
      <c r="BI2028" s="315">
        <f>IF(N2028="nulová",J2028,0)</f>
        <v>0</v>
      </c>
      <c r="BJ2028" s="213" t="s">
        <v>79</v>
      </c>
      <c r="BK2028" s="315">
        <f>ROUND(I2028*H2028,2)</f>
        <v>0</v>
      </c>
      <c r="BL2028" s="213" t="s">
        <v>372</v>
      </c>
      <c r="BM2028" s="213" t="s">
        <v>2137</v>
      </c>
    </row>
    <row r="2029" spans="2:51" s="339" customFormat="1" ht="13.5">
      <c r="B2029" s="338"/>
      <c r="D2029" s="318" t="s">
        <v>148</v>
      </c>
      <c r="E2029" s="340" t="s">
        <v>5</v>
      </c>
      <c r="F2029" s="341" t="s">
        <v>2138</v>
      </c>
      <c r="H2029" s="342" t="s">
        <v>5</v>
      </c>
      <c r="L2029" s="338"/>
      <c r="M2029" s="343"/>
      <c r="N2029" s="344"/>
      <c r="O2029" s="344"/>
      <c r="P2029" s="344"/>
      <c r="Q2029" s="344"/>
      <c r="R2029" s="344"/>
      <c r="S2029" s="344"/>
      <c r="T2029" s="345"/>
      <c r="AT2029" s="342" t="s">
        <v>148</v>
      </c>
      <c r="AU2029" s="342" t="s">
        <v>81</v>
      </c>
      <c r="AV2029" s="339" t="s">
        <v>79</v>
      </c>
      <c r="AW2029" s="339" t="s">
        <v>34</v>
      </c>
      <c r="AX2029" s="339" t="s">
        <v>71</v>
      </c>
      <c r="AY2029" s="342" t="s">
        <v>138</v>
      </c>
    </row>
    <row r="2030" spans="2:51" s="339" customFormat="1" ht="13.5">
      <c r="B2030" s="338"/>
      <c r="D2030" s="318" t="s">
        <v>148</v>
      </c>
      <c r="E2030" s="340" t="s">
        <v>5</v>
      </c>
      <c r="F2030" s="341" t="s">
        <v>181</v>
      </c>
      <c r="H2030" s="342" t="s">
        <v>5</v>
      </c>
      <c r="L2030" s="338"/>
      <c r="M2030" s="343"/>
      <c r="N2030" s="344"/>
      <c r="O2030" s="344"/>
      <c r="P2030" s="344"/>
      <c r="Q2030" s="344"/>
      <c r="R2030" s="344"/>
      <c r="S2030" s="344"/>
      <c r="T2030" s="345"/>
      <c r="AT2030" s="342" t="s">
        <v>148</v>
      </c>
      <c r="AU2030" s="342" t="s">
        <v>81</v>
      </c>
      <c r="AV2030" s="339" t="s">
        <v>79</v>
      </c>
      <c r="AW2030" s="339" t="s">
        <v>34</v>
      </c>
      <c r="AX2030" s="339" t="s">
        <v>71</v>
      </c>
      <c r="AY2030" s="342" t="s">
        <v>138</v>
      </c>
    </row>
    <row r="2031" spans="2:51" s="317" customFormat="1" ht="13.5">
      <c r="B2031" s="316"/>
      <c r="D2031" s="318" t="s">
        <v>148</v>
      </c>
      <c r="E2031" s="319" t="s">
        <v>5</v>
      </c>
      <c r="F2031" s="320" t="s">
        <v>182</v>
      </c>
      <c r="H2031" s="321">
        <v>36.4</v>
      </c>
      <c r="L2031" s="316"/>
      <c r="M2031" s="322"/>
      <c r="N2031" s="323"/>
      <c r="O2031" s="323"/>
      <c r="P2031" s="323"/>
      <c r="Q2031" s="323"/>
      <c r="R2031" s="323"/>
      <c r="S2031" s="323"/>
      <c r="T2031" s="324"/>
      <c r="AT2031" s="319" t="s">
        <v>148</v>
      </c>
      <c r="AU2031" s="319" t="s">
        <v>81</v>
      </c>
      <c r="AV2031" s="317" t="s">
        <v>81</v>
      </c>
      <c r="AW2031" s="317" t="s">
        <v>34</v>
      </c>
      <c r="AX2031" s="317" t="s">
        <v>71</v>
      </c>
      <c r="AY2031" s="319" t="s">
        <v>138</v>
      </c>
    </row>
    <row r="2032" spans="2:51" s="339" customFormat="1" ht="13.5">
      <c r="B2032" s="338"/>
      <c r="D2032" s="318" t="s">
        <v>148</v>
      </c>
      <c r="E2032" s="340" t="s">
        <v>5</v>
      </c>
      <c r="F2032" s="341" t="s">
        <v>183</v>
      </c>
      <c r="H2032" s="342" t="s">
        <v>5</v>
      </c>
      <c r="L2032" s="338"/>
      <c r="M2032" s="343"/>
      <c r="N2032" s="344"/>
      <c r="O2032" s="344"/>
      <c r="P2032" s="344"/>
      <c r="Q2032" s="344"/>
      <c r="R2032" s="344"/>
      <c r="S2032" s="344"/>
      <c r="T2032" s="345"/>
      <c r="AT2032" s="342" t="s">
        <v>148</v>
      </c>
      <c r="AU2032" s="342" t="s">
        <v>81</v>
      </c>
      <c r="AV2032" s="339" t="s">
        <v>79</v>
      </c>
      <c r="AW2032" s="339" t="s">
        <v>34</v>
      </c>
      <c r="AX2032" s="339" t="s">
        <v>71</v>
      </c>
      <c r="AY2032" s="342" t="s">
        <v>138</v>
      </c>
    </row>
    <row r="2033" spans="2:51" s="317" customFormat="1" ht="13.5">
      <c r="B2033" s="316"/>
      <c r="D2033" s="318" t="s">
        <v>148</v>
      </c>
      <c r="E2033" s="319" t="s">
        <v>5</v>
      </c>
      <c r="F2033" s="320" t="s">
        <v>184</v>
      </c>
      <c r="H2033" s="321">
        <v>37.859</v>
      </c>
      <c r="L2033" s="316"/>
      <c r="M2033" s="322"/>
      <c r="N2033" s="323"/>
      <c r="O2033" s="323"/>
      <c r="P2033" s="323"/>
      <c r="Q2033" s="323"/>
      <c r="R2033" s="323"/>
      <c r="S2033" s="323"/>
      <c r="T2033" s="324"/>
      <c r="AT2033" s="319" t="s">
        <v>148</v>
      </c>
      <c r="AU2033" s="319" t="s">
        <v>81</v>
      </c>
      <c r="AV2033" s="317" t="s">
        <v>81</v>
      </c>
      <c r="AW2033" s="317" t="s">
        <v>34</v>
      </c>
      <c r="AX2033" s="317" t="s">
        <v>71</v>
      </c>
      <c r="AY2033" s="319" t="s">
        <v>138</v>
      </c>
    </row>
    <row r="2034" spans="2:51" s="317" customFormat="1" ht="13.5">
      <c r="B2034" s="316"/>
      <c r="D2034" s="318" t="s">
        <v>148</v>
      </c>
      <c r="E2034" s="319" t="s">
        <v>5</v>
      </c>
      <c r="F2034" s="320" t="s">
        <v>185</v>
      </c>
      <c r="H2034" s="321">
        <v>27.354</v>
      </c>
      <c r="L2034" s="316"/>
      <c r="M2034" s="322"/>
      <c r="N2034" s="323"/>
      <c r="O2034" s="323"/>
      <c r="P2034" s="323"/>
      <c r="Q2034" s="323"/>
      <c r="R2034" s="323"/>
      <c r="S2034" s="323"/>
      <c r="T2034" s="324"/>
      <c r="AT2034" s="319" t="s">
        <v>148</v>
      </c>
      <c r="AU2034" s="319" t="s">
        <v>81</v>
      </c>
      <c r="AV2034" s="317" t="s">
        <v>81</v>
      </c>
      <c r="AW2034" s="317" t="s">
        <v>34</v>
      </c>
      <c r="AX2034" s="317" t="s">
        <v>71</v>
      </c>
      <c r="AY2034" s="319" t="s">
        <v>138</v>
      </c>
    </row>
    <row r="2035" spans="2:51" s="339" customFormat="1" ht="13.5">
      <c r="B2035" s="338"/>
      <c r="D2035" s="318" t="s">
        <v>148</v>
      </c>
      <c r="E2035" s="340" t="s">
        <v>5</v>
      </c>
      <c r="F2035" s="341" t="s">
        <v>170</v>
      </c>
      <c r="H2035" s="342" t="s">
        <v>5</v>
      </c>
      <c r="L2035" s="338"/>
      <c r="M2035" s="343"/>
      <c r="N2035" s="344"/>
      <c r="O2035" s="344"/>
      <c r="P2035" s="344"/>
      <c r="Q2035" s="344"/>
      <c r="R2035" s="344"/>
      <c r="S2035" s="344"/>
      <c r="T2035" s="345"/>
      <c r="AT2035" s="342" t="s">
        <v>148</v>
      </c>
      <c r="AU2035" s="342" t="s">
        <v>81</v>
      </c>
      <c r="AV2035" s="339" t="s">
        <v>79</v>
      </c>
      <c r="AW2035" s="339" t="s">
        <v>34</v>
      </c>
      <c r="AX2035" s="339" t="s">
        <v>71</v>
      </c>
      <c r="AY2035" s="342" t="s">
        <v>138</v>
      </c>
    </row>
    <row r="2036" spans="2:51" s="317" customFormat="1" ht="13.5">
      <c r="B2036" s="316"/>
      <c r="D2036" s="318" t="s">
        <v>148</v>
      </c>
      <c r="E2036" s="319" t="s">
        <v>5</v>
      </c>
      <c r="F2036" s="320" t="s">
        <v>171</v>
      </c>
      <c r="H2036" s="321">
        <v>5.914</v>
      </c>
      <c r="L2036" s="316"/>
      <c r="M2036" s="322"/>
      <c r="N2036" s="323"/>
      <c r="O2036" s="323"/>
      <c r="P2036" s="323"/>
      <c r="Q2036" s="323"/>
      <c r="R2036" s="323"/>
      <c r="S2036" s="323"/>
      <c r="T2036" s="324"/>
      <c r="AT2036" s="319" t="s">
        <v>148</v>
      </c>
      <c r="AU2036" s="319" t="s">
        <v>81</v>
      </c>
      <c r="AV2036" s="317" t="s">
        <v>81</v>
      </c>
      <c r="AW2036" s="317" t="s">
        <v>34</v>
      </c>
      <c r="AX2036" s="317" t="s">
        <v>71</v>
      </c>
      <c r="AY2036" s="319" t="s">
        <v>138</v>
      </c>
    </row>
    <row r="2037" spans="2:51" s="317" customFormat="1" ht="13.5">
      <c r="B2037" s="316"/>
      <c r="D2037" s="318" t="s">
        <v>148</v>
      </c>
      <c r="E2037" s="319" t="s">
        <v>5</v>
      </c>
      <c r="F2037" s="320" t="s">
        <v>172</v>
      </c>
      <c r="H2037" s="321">
        <v>2.052</v>
      </c>
      <c r="L2037" s="316"/>
      <c r="M2037" s="322"/>
      <c r="N2037" s="323"/>
      <c r="O2037" s="323"/>
      <c r="P2037" s="323"/>
      <c r="Q2037" s="323"/>
      <c r="R2037" s="323"/>
      <c r="S2037" s="323"/>
      <c r="T2037" s="324"/>
      <c r="AT2037" s="319" t="s">
        <v>148</v>
      </c>
      <c r="AU2037" s="319" t="s">
        <v>81</v>
      </c>
      <c r="AV2037" s="317" t="s">
        <v>81</v>
      </c>
      <c r="AW2037" s="317" t="s">
        <v>34</v>
      </c>
      <c r="AX2037" s="317" t="s">
        <v>71</v>
      </c>
      <c r="AY2037" s="319" t="s">
        <v>138</v>
      </c>
    </row>
    <row r="2038" spans="2:51" s="339" customFormat="1" ht="13.5">
      <c r="B2038" s="338"/>
      <c r="D2038" s="318" t="s">
        <v>148</v>
      </c>
      <c r="E2038" s="340" t="s">
        <v>5</v>
      </c>
      <c r="F2038" s="341" t="s">
        <v>186</v>
      </c>
      <c r="H2038" s="342" t="s">
        <v>5</v>
      </c>
      <c r="L2038" s="338"/>
      <c r="M2038" s="343"/>
      <c r="N2038" s="344"/>
      <c r="O2038" s="344"/>
      <c r="P2038" s="344"/>
      <c r="Q2038" s="344"/>
      <c r="R2038" s="344"/>
      <c r="S2038" s="344"/>
      <c r="T2038" s="345"/>
      <c r="AT2038" s="342" t="s">
        <v>148</v>
      </c>
      <c r="AU2038" s="342" t="s">
        <v>81</v>
      </c>
      <c r="AV2038" s="339" t="s">
        <v>79</v>
      </c>
      <c r="AW2038" s="339" t="s">
        <v>34</v>
      </c>
      <c r="AX2038" s="339" t="s">
        <v>71</v>
      </c>
      <c r="AY2038" s="342" t="s">
        <v>138</v>
      </c>
    </row>
    <row r="2039" spans="2:51" s="317" customFormat="1" ht="13.5">
      <c r="B2039" s="316"/>
      <c r="D2039" s="318" t="s">
        <v>148</v>
      </c>
      <c r="E2039" s="319" t="s">
        <v>5</v>
      </c>
      <c r="F2039" s="320" t="s">
        <v>187</v>
      </c>
      <c r="H2039" s="321">
        <v>59.465</v>
      </c>
      <c r="L2039" s="316"/>
      <c r="M2039" s="322"/>
      <c r="N2039" s="323"/>
      <c r="O2039" s="323"/>
      <c r="P2039" s="323"/>
      <c r="Q2039" s="323"/>
      <c r="R2039" s="323"/>
      <c r="S2039" s="323"/>
      <c r="T2039" s="324"/>
      <c r="AT2039" s="319" t="s">
        <v>148</v>
      </c>
      <c r="AU2039" s="319" t="s">
        <v>81</v>
      </c>
      <c r="AV2039" s="317" t="s">
        <v>81</v>
      </c>
      <c r="AW2039" s="317" t="s">
        <v>34</v>
      </c>
      <c r="AX2039" s="317" t="s">
        <v>71</v>
      </c>
      <c r="AY2039" s="319" t="s">
        <v>138</v>
      </c>
    </row>
    <row r="2040" spans="2:51" s="347" customFormat="1" ht="13.5">
      <c r="B2040" s="346"/>
      <c r="D2040" s="318" t="s">
        <v>148</v>
      </c>
      <c r="E2040" s="348" t="s">
        <v>5</v>
      </c>
      <c r="F2040" s="349" t="s">
        <v>180</v>
      </c>
      <c r="H2040" s="350">
        <v>169.044</v>
      </c>
      <c r="L2040" s="346"/>
      <c r="M2040" s="351"/>
      <c r="N2040" s="352"/>
      <c r="O2040" s="352"/>
      <c r="P2040" s="352"/>
      <c r="Q2040" s="352"/>
      <c r="R2040" s="352"/>
      <c r="S2040" s="352"/>
      <c r="T2040" s="353"/>
      <c r="AT2040" s="348" t="s">
        <v>148</v>
      </c>
      <c r="AU2040" s="348" t="s">
        <v>81</v>
      </c>
      <c r="AV2040" s="347" t="s">
        <v>139</v>
      </c>
      <c r="AW2040" s="347" t="s">
        <v>34</v>
      </c>
      <c r="AX2040" s="347" t="s">
        <v>71</v>
      </c>
      <c r="AY2040" s="348" t="s">
        <v>138</v>
      </c>
    </row>
    <row r="2041" spans="2:51" s="339" customFormat="1" ht="13.5">
      <c r="B2041" s="338"/>
      <c r="D2041" s="318" t="s">
        <v>148</v>
      </c>
      <c r="E2041" s="340" t="s">
        <v>5</v>
      </c>
      <c r="F2041" s="341" t="s">
        <v>2139</v>
      </c>
      <c r="H2041" s="342" t="s">
        <v>5</v>
      </c>
      <c r="L2041" s="338"/>
      <c r="M2041" s="343"/>
      <c r="N2041" s="344"/>
      <c r="O2041" s="344"/>
      <c r="P2041" s="344"/>
      <c r="Q2041" s="344"/>
      <c r="R2041" s="344"/>
      <c r="S2041" s="344"/>
      <c r="T2041" s="345"/>
      <c r="AT2041" s="342" t="s">
        <v>148</v>
      </c>
      <c r="AU2041" s="342" t="s">
        <v>81</v>
      </c>
      <c r="AV2041" s="339" t="s">
        <v>79</v>
      </c>
      <c r="AW2041" s="339" t="s">
        <v>34</v>
      </c>
      <c r="AX2041" s="339" t="s">
        <v>71</v>
      </c>
      <c r="AY2041" s="342" t="s">
        <v>138</v>
      </c>
    </row>
    <row r="2042" spans="2:51" s="339" customFormat="1" ht="13.5">
      <c r="B2042" s="338"/>
      <c r="D2042" s="318" t="s">
        <v>148</v>
      </c>
      <c r="E2042" s="340" t="s">
        <v>5</v>
      </c>
      <c r="F2042" s="341" t="s">
        <v>181</v>
      </c>
      <c r="H2042" s="342" t="s">
        <v>5</v>
      </c>
      <c r="L2042" s="338"/>
      <c r="M2042" s="343"/>
      <c r="N2042" s="344"/>
      <c r="O2042" s="344"/>
      <c r="P2042" s="344"/>
      <c r="Q2042" s="344"/>
      <c r="R2042" s="344"/>
      <c r="S2042" s="344"/>
      <c r="T2042" s="345"/>
      <c r="AT2042" s="342" t="s">
        <v>148</v>
      </c>
      <c r="AU2042" s="342" t="s">
        <v>81</v>
      </c>
      <c r="AV2042" s="339" t="s">
        <v>79</v>
      </c>
      <c r="AW2042" s="339" t="s">
        <v>34</v>
      </c>
      <c r="AX2042" s="339" t="s">
        <v>71</v>
      </c>
      <c r="AY2042" s="342" t="s">
        <v>138</v>
      </c>
    </row>
    <row r="2043" spans="2:51" s="317" customFormat="1" ht="13.5">
      <c r="B2043" s="316"/>
      <c r="D2043" s="318" t="s">
        <v>148</v>
      </c>
      <c r="E2043" s="319" t="s">
        <v>5</v>
      </c>
      <c r="F2043" s="320" t="s">
        <v>217</v>
      </c>
      <c r="H2043" s="321">
        <v>91.622</v>
      </c>
      <c r="L2043" s="316"/>
      <c r="M2043" s="322"/>
      <c r="N2043" s="323"/>
      <c r="O2043" s="323"/>
      <c r="P2043" s="323"/>
      <c r="Q2043" s="323"/>
      <c r="R2043" s="323"/>
      <c r="S2043" s="323"/>
      <c r="T2043" s="324"/>
      <c r="AT2043" s="319" t="s">
        <v>148</v>
      </c>
      <c r="AU2043" s="319" t="s">
        <v>81</v>
      </c>
      <c r="AV2043" s="317" t="s">
        <v>81</v>
      </c>
      <c r="AW2043" s="317" t="s">
        <v>34</v>
      </c>
      <c r="AX2043" s="317" t="s">
        <v>71</v>
      </c>
      <c r="AY2043" s="319" t="s">
        <v>138</v>
      </c>
    </row>
    <row r="2044" spans="2:51" s="317" customFormat="1" ht="13.5">
      <c r="B2044" s="316"/>
      <c r="D2044" s="318" t="s">
        <v>148</v>
      </c>
      <c r="E2044" s="319" t="s">
        <v>5</v>
      </c>
      <c r="F2044" s="320" t="s">
        <v>218</v>
      </c>
      <c r="H2044" s="321">
        <v>2.564</v>
      </c>
      <c r="L2044" s="316"/>
      <c r="M2044" s="322"/>
      <c r="N2044" s="323"/>
      <c r="O2044" s="323"/>
      <c r="P2044" s="323"/>
      <c r="Q2044" s="323"/>
      <c r="R2044" s="323"/>
      <c r="S2044" s="323"/>
      <c r="T2044" s="324"/>
      <c r="AT2044" s="319" t="s">
        <v>148</v>
      </c>
      <c r="AU2044" s="319" t="s">
        <v>81</v>
      </c>
      <c r="AV2044" s="317" t="s">
        <v>81</v>
      </c>
      <c r="AW2044" s="317" t="s">
        <v>34</v>
      </c>
      <c r="AX2044" s="317" t="s">
        <v>71</v>
      </c>
      <c r="AY2044" s="319" t="s">
        <v>138</v>
      </c>
    </row>
    <row r="2045" spans="2:51" s="317" customFormat="1" ht="13.5">
      <c r="B2045" s="316"/>
      <c r="D2045" s="318" t="s">
        <v>148</v>
      </c>
      <c r="E2045" s="319" t="s">
        <v>5</v>
      </c>
      <c r="F2045" s="320" t="s">
        <v>219</v>
      </c>
      <c r="H2045" s="321">
        <v>2.519</v>
      </c>
      <c r="L2045" s="316"/>
      <c r="M2045" s="322"/>
      <c r="N2045" s="323"/>
      <c r="O2045" s="323"/>
      <c r="P2045" s="323"/>
      <c r="Q2045" s="323"/>
      <c r="R2045" s="323"/>
      <c r="S2045" s="323"/>
      <c r="T2045" s="324"/>
      <c r="AT2045" s="319" t="s">
        <v>148</v>
      </c>
      <c r="AU2045" s="319" t="s">
        <v>81</v>
      </c>
      <c r="AV2045" s="317" t="s">
        <v>81</v>
      </c>
      <c r="AW2045" s="317" t="s">
        <v>34</v>
      </c>
      <c r="AX2045" s="317" t="s">
        <v>71</v>
      </c>
      <c r="AY2045" s="319" t="s">
        <v>138</v>
      </c>
    </row>
    <row r="2046" spans="2:51" s="317" customFormat="1" ht="13.5">
      <c r="B2046" s="316"/>
      <c r="D2046" s="318" t="s">
        <v>148</v>
      </c>
      <c r="E2046" s="319" t="s">
        <v>5</v>
      </c>
      <c r="F2046" s="320" t="s">
        <v>220</v>
      </c>
      <c r="H2046" s="321">
        <v>0.333</v>
      </c>
      <c r="L2046" s="316"/>
      <c r="M2046" s="322"/>
      <c r="N2046" s="323"/>
      <c r="O2046" s="323"/>
      <c r="P2046" s="323"/>
      <c r="Q2046" s="323"/>
      <c r="R2046" s="323"/>
      <c r="S2046" s="323"/>
      <c r="T2046" s="324"/>
      <c r="AT2046" s="319" t="s">
        <v>148</v>
      </c>
      <c r="AU2046" s="319" t="s">
        <v>81</v>
      </c>
      <c r="AV2046" s="317" t="s">
        <v>81</v>
      </c>
      <c r="AW2046" s="317" t="s">
        <v>34</v>
      </c>
      <c r="AX2046" s="317" t="s">
        <v>71</v>
      </c>
      <c r="AY2046" s="319" t="s">
        <v>138</v>
      </c>
    </row>
    <row r="2047" spans="2:51" s="317" customFormat="1" ht="13.5">
      <c r="B2047" s="316"/>
      <c r="D2047" s="318" t="s">
        <v>148</v>
      </c>
      <c r="E2047" s="319" t="s">
        <v>5</v>
      </c>
      <c r="F2047" s="320" t="s">
        <v>221</v>
      </c>
      <c r="H2047" s="321">
        <v>0.334</v>
      </c>
      <c r="L2047" s="316"/>
      <c r="M2047" s="322"/>
      <c r="N2047" s="323"/>
      <c r="O2047" s="323"/>
      <c r="P2047" s="323"/>
      <c r="Q2047" s="323"/>
      <c r="R2047" s="323"/>
      <c r="S2047" s="323"/>
      <c r="T2047" s="324"/>
      <c r="AT2047" s="319" t="s">
        <v>148</v>
      </c>
      <c r="AU2047" s="319" t="s">
        <v>81</v>
      </c>
      <c r="AV2047" s="317" t="s">
        <v>81</v>
      </c>
      <c r="AW2047" s="317" t="s">
        <v>34</v>
      </c>
      <c r="AX2047" s="317" t="s">
        <v>71</v>
      </c>
      <c r="AY2047" s="319" t="s">
        <v>138</v>
      </c>
    </row>
    <row r="2048" spans="2:51" s="317" customFormat="1" ht="13.5">
      <c r="B2048" s="316"/>
      <c r="D2048" s="318" t="s">
        <v>148</v>
      </c>
      <c r="E2048" s="319" t="s">
        <v>5</v>
      </c>
      <c r="F2048" s="320" t="s">
        <v>2140</v>
      </c>
      <c r="H2048" s="321">
        <v>-0.032</v>
      </c>
      <c r="L2048" s="316"/>
      <c r="M2048" s="322"/>
      <c r="N2048" s="323"/>
      <c r="O2048" s="323"/>
      <c r="P2048" s="323"/>
      <c r="Q2048" s="323"/>
      <c r="R2048" s="323"/>
      <c r="S2048" s="323"/>
      <c r="T2048" s="324"/>
      <c r="AT2048" s="319" t="s">
        <v>148</v>
      </c>
      <c r="AU2048" s="319" t="s">
        <v>81</v>
      </c>
      <c r="AV2048" s="317" t="s">
        <v>81</v>
      </c>
      <c r="AW2048" s="317" t="s">
        <v>34</v>
      </c>
      <c r="AX2048" s="317" t="s">
        <v>71</v>
      </c>
      <c r="AY2048" s="319" t="s">
        <v>138</v>
      </c>
    </row>
    <row r="2049" spans="2:51" s="339" customFormat="1" ht="13.5">
      <c r="B2049" s="338"/>
      <c r="D2049" s="318" t="s">
        <v>148</v>
      </c>
      <c r="E2049" s="340" t="s">
        <v>5</v>
      </c>
      <c r="F2049" s="341" t="s">
        <v>183</v>
      </c>
      <c r="H2049" s="342" t="s">
        <v>5</v>
      </c>
      <c r="L2049" s="338"/>
      <c r="M2049" s="343"/>
      <c r="N2049" s="344"/>
      <c r="O2049" s="344"/>
      <c r="P2049" s="344"/>
      <c r="Q2049" s="344"/>
      <c r="R2049" s="344"/>
      <c r="S2049" s="344"/>
      <c r="T2049" s="345"/>
      <c r="AT2049" s="342" t="s">
        <v>148</v>
      </c>
      <c r="AU2049" s="342" t="s">
        <v>81</v>
      </c>
      <c r="AV2049" s="339" t="s">
        <v>79</v>
      </c>
      <c r="AW2049" s="339" t="s">
        <v>34</v>
      </c>
      <c r="AX2049" s="339" t="s">
        <v>71</v>
      </c>
      <c r="AY2049" s="342" t="s">
        <v>138</v>
      </c>
    </row>
    <row r="2050" spans="2:51" s="317" customFormat="1" ht="13.5">
      <c r="B2050" s="316"/>
      <c r="D2050" s="318" t="s">
        <v>148</v>
      </c>
      <c r="E2050" s="319" t="s">
        <v>5</v>
      </c>
      <c r="F2050" s="320" t="s">
        <v>226</v>
      </c>
      <c r="H2050" s="321">
        <v>70.65</v>
      </c>
      <c r="L2050" s="316"/>
      <c r="M2050" s="322"/>
      <c r="N2050" s="323"/>
      <c r="O2050" s="323"/>
      <c r="P2050" s="323"/>
      <c r="Q2050" s="323"/>
      <c r="R2050" s="323"/>
      <c r="S2050" s="323"/>
      <c r="T2050" s="324"/>
      <c r="AT2050" s="319" t="s">
        <v>148</v>
      </c>
      <c r="AU2050" s="319" t="s">
        <v>81</v>
      </c>
      <c r="AV2050" s="317" t="s">
        <v>81</v>
      </c>
      <c r="AW2050" s="317" t="s">
        <v>34</v>
      </c>
      <c r="AX2050" s="317" t="s">
        <v>71</v>
      </c>
      <c r="AY2050" s="319" t="s">
        <v>138</v>
      </c>
    </row>
    <row r="2051" spans="2:51" s="317" customFormat="1" ht="13.5">
      <c r="B2051" s="316"/>
      <c r="D2051" s="318" t="s">
        <v>148</v>
      </c>
      <c r="E2051" s="319" t="s">
        <v>5</v>
      </c>
      <c r="F2051" s="320" t="s">
        <v>227</v>
      </c>
      <c r="H2051" s="321">
        <v>59.446</v>
      </c>
      <c r="L2051" s="316"/>
      <c r="M2051" s="322"/>
      <c r="N2051" s="323"/>
      <c r="O2051" s="323"/>
      <c r="P2051" s="323"/>
      <c r="Q2051" s="323"/>
      <c r="R2051" s="323"/>
      <c r="S2051" s="323"/>
      <c r="T2051" s="324"/>
      <c r="AT2051" s="319" t="s">
        <v>148</v>
      </c>
      <c r="AU2051" s="319" t="s">
        <v>81</v>
      </c>
      <c r="AV2051" s="317" t="s">
        <v>81</v>
      </c>
      <c r="AW2051" s="317" t="s">
        <v>34</v>
      </c>
      <c r="AX2051" s="317" t="s">
        <v>71</v>
      </c>
      <c r="AY2051" s="319" t="s">
        <v>138</v>
      </c>
    </row>
    <row r="2052" spans="2:51" s="317" customFormat="1" ht="13.5">
      <c r="B2052" s="316"/>
      <c r="D2052" s="318" t="s">
        <v>148</v>
      </c>
      <c r="E2052" s="319" t="s">
        <v>5</v>
      </c>
      <c r="F2052" s="320" t="s">
        <v>228</v>
      </c>
      <c r="H2052" s="321">
        <v>3.394</v>
      </c>
      <c r="L2052" s="316"/>
      <c r="M2052" s="322"/>
      <c r="N2052" s="323"/>
      <c r="O2052" s="323"/>
      <c r="P2052" s="323"/>
      <c r="Q2052" s="323"/>
      <c r="R2052" s="323"/>
      <c r="S2052" s="323"/>
      <c r="T2052" s="324"/>
      <c r="AT2052" s="319" t="s">
        <v>148</v>
      </c>
      <c r="AU2052" s="319" t="s">
        <v>81</v>
      </c>
      <c r="AV2052" s="317" t="s">
        <v>81</v>
      </c>
      <c r="AW2052" s="317" t="s">
        <v>34</v>
      </c>
      <c r="AX2052" s="317" t="s">
        <v>71</v>
      </c>
      <c r="AY2052" s="319" t="s">
        <v>138</v>
      </c>
    </row>
    <row r="2053" spans="2:51" s="317" customFormat="1" ht="13.5">
      <c r="B2053" s="316"/>
      <c r="D2053" s="318" t="s">
        <v>148</v>
      </c>
      <c r="E2053" s="319" t="s">
        <v>5</v>
      </c>
      <c r="F2053" s="320" t="s">
        <v>229</v>
      </c>
      <c r="H2053" s="321">
        <v>2.741</v>
      </c>
      <c r="L2053" s="316"/>
      <c r="M2053" s="322"/>
      <c r="N2053" s="323"/>
      <c r="O2053" s="323"/>
      <c r="P2053" s="323"/>
      <c r="Q2053" s="323"/>
      <c r="R2053" s="323"/>
      <c r="S2053" s="323"/>
      <c r="T2053" s="324"/>
      <c r="AT2053" s="319" t="s">
        <v>148</v>
      </c>
      <c r="AU2053" s="319" t="s">
        <v>81</v>
      </c>
      <c r="AV2053" s="317" t="s">
        <v>81</v>
      </c>
      <c r="AW2053" s="317" t="s">
        <v>34</v>
      </c>
      <c r="AX2053" s="317" t="s">
        <v>71</v>
      </c>
      <c r="AY2053" s="319" t="s">
        <v>138</v>
      </c>
    </row>
    <row r="2054" spans="2:51" s="317" customFormat="1" ht="13.5">
      <c r="B2054" s="316"/>
      <c r="D2054" s="318" t="s">
        <v>148</v>
      </c>
      <c r="E2054" s="319" t="s">
        <v>5</v>
      </c>
      <c r="F2054" s="320" t="s">
        <v>230</v>
      </c>
      <c r="H2054" s="321">
        <v>0.44</v>
      </c>
      <c r="L2054" s="316"/>
      <c r="M2054" s="322"/>
      <c r="N2054" s="323"/>
      <c r="O2054" s="323"/>
      <c r="P2054" s="323"/>
      <c r="Q2054" s="323"/>
      <c r="R2054" s="323"/>
      <c r="S2054" s="323"/>
      <c r="T2054" s="324"/>
      <c r="AT2054" s="319" t="s">
        <v>148</v>
      </c>
      <c r="AU2054" s="319" t="s">
        <v>81</v>
      </c>
      <c r="AV2054" s="317" t="s">
        <v>81</v>
      </c>
      <c r="AW2054" s="317" t="s">
        <v>34</v>
      </c>
      <c r="AX2054" s="317" t="s">
        <v>71</v>
      </c>
      <c r="AY2054" s="319" t="s">
        <v>138</v>
      </c>
    </row>
    <row r="2055" spans="2:51" s="317" customFormat="1" ht="13.5">
      <c r="B2055" s="316"/>
      <c r="D2055" s="318" t="s">
        <v>148</v>
      </c>
      <c r="E2055" s="319" t="s">
        <v>5</v>
      </c>
      <c r="F2055" s="320" t="s">
        <v>231</v>
      </c>
      <c r="H2055" s="321">
        <v>1.02</v>
      </c>
      <c r="L2055" s="316"/>
      <c r="M2055" s="322"/>
      <c r="N2055" s="323"/>
      <c r="O2055" s="323"/>
      <c r="P2055" s="323"/>
      <c r="Q2055" s="323"/>
      <c r="R2055" s="323"/>
      <c r="S2055" s="323"/>
      <c r="T2055" s="324"/>
      <c r="AT2055" s="319" t="s">
        <v>148</v>
      </c>
      <c r="AU2055" s="319" t="s">
        <v>81</v>
      </c>
      <c r="AV2055" s="317" t="s">
        <v>81</v>
      </c>
      <c r="AW2055" s="317" t="s">
        <v>34</v>
      </c>
      <c r="AX2055" s="317" t="s">
        <v>71</v>
      </c>
      <c r="AY2055" s="319" t="s">
        <v>138</v>
      </c>
    </row>
    <row r="2056" spans="2:51" s="317" customFormat="1" ht="13.5">
      <c r="B2056" s="316"/>
      <c r="D2056" s="318" t="s">
        <v>148</v>
      </c>
      <c r="E2056" s="319" t="s">
        <v>5</v>
      </c>
      <c r="F2056" s="320" t="s">
        <v>232</v>
      </c>
      <c r="H2056" s="321">
        <v>0.935</v>
      </c>
      <c r="L2056" s="316"/>
      <c r="M2056" s="322"/>
      <c r="N2056" s="323"/>
      <c r="O2056" s="323"/>
      <c r="P2056" s="323"/>
      <c r="Q2056" s="323"/>
      <c r="R2056" s="323"/>
      <c r="S2056" s="323"/>
      <c r="T2056" s="324"/>
      <c r="AT2056" s="319" t="s">
        <v>148</v>
      </c>
      <c r="AU2056" s="319" t="s">
        <v>81</v>
      </c>
      <c r="AV2056" s="317" t="s">
        <v>81</v>
      </c>
      <c r="AW2056" s="317" t="s">
        <v>34</v>
      </c>
      <c r="AX2056" s="317" t="s">
        <v>71</v>
      </c>
      <c r="AY2056" s="319" t="s">
        <v>138</v>
      </c>
    </row>
    <row r="2057" spans="2:51" s="317" customFormat="1" ht="13.5">
      <c r="B2057" s="316"/>
      <c r="D2057" s="318" t="s">
        <v>148</v>
      </c>
      <c r="E2057" s="319" t="s">
        <v>5</v>
      </c>
      <c r="F2057" s="320" t="s">
        <v>233</v>
      </c>
      <c r="H2057" s="321">
        <v>2.318</v>
      </c>
      <c r="L2057" s="316"/>
      <c r="M2057" s="322"/>
      <c r="N2057" s="323"/>
      <c r="O2057" s="323"/>
      <c r="P2057" s="323"/>
      <c r="Q2057" s="323"/>
      <c r="R2057" s="323"/>
      <c r="S2057" s="323"/>
      <c r="T2057" s="324"/>
      <c r="AT2057" s="319" t="s">
        <v>148</v>
      </c>
      <c r="AU2057" s="319" t="s">
        <v>81</v>
      </c>
      <c r="AV2057" s="317" t="s">
        <v>81</v>
      </c>
      <c r="AW2057" s="317" t="s">
        <v>34</v>
      </c>
      <c r="AX2057" s="317" t="s">
        <v>71</v>
      </c>
      <c r="AY2057" s="319" t="s">
        <v>138</v>
      </c>
    </row>
    <row r="2058" spans="2:51" s="317" customFormat="1" ht="13.5">
      <c r="B2058" s="316"/>
      <c r="D2058" s="318" t="s">
        <v>148</v>
      </c>
      <c r="E2058" s="319" t="s">
        <v>5</v>
      </c>
      <c r="F2058" s="320" t="s">
        <v>234</v>
      </c>
      <c r="H2058" s="321">
        <v>2.657</v>
      </c>
      <c r="L2058" s="316"/>
      <c r="M2058" s="322"/>
      <c r="N2058" s="323"/>
      <c r="O2058" s="323"/>
      <c r="P2058" s="323"/>
      <c r="Q2058" s="323"/>
      <c r="R2058" s="323"/>
      <c r="S2058" s="323"/>
      <c r="T2058" s="324"/>
      <c r="AT2058" s="319" t="s">
        <v>148</v>
      </c>
      <c r="AU2058" s="319" t="s">
        <v>81</v>
      </c>
      <c r="AV2058" s="317" t="s">
        <v>81</v>
      </c>
      <c r="AW2058" s="317" t="s">
        <v>34</v>
      </c>
      <c r="AX2058" s="317" t="s">
        <v>71</v>
      </c>
      <c r="AY2058" s="319" t="s">
        <v>138</v>
      </c>
    </row>
    <row r="2059" spans="2:51" s="317" customFormat="1" ht="13.5">
      <c r="B2059" s="316"/>
      <c r="D2059" s="318" t="s">
        <v>148</v>
      </c>
      <c r="E2059" s="319" t="s">
        <v>5</v>
      </c>
      <c r="F2059" s="320" t="s">
        <v>235</v>
      </c>
      <c r="H2059" s="321">
        <v>4.347</v>
      </c>
      <c r="L2059" s="316"/>
      <c r="M2059" s="322"/>
      <c r="N2059" s="323"/>
      <c r="O2059" s="323"/>
      <c r="P2059" s="323"/>
      <c r="Q2059" s="323"/>
      <c r="R2059" s="323"/>
      <c r="S2059" s="323"/>
      <c r="T2059" s="324"/>
      <c r="AT2059" s="319" t="s">
        <v>148</v>
      </c>
      <c r="AU2059" s="319" t="s">
        <v>81</v>
      </c>
      <c r="AV2059" s="317" t="s">
        <v>81</v>
      </c>
      <c r="AW2059" s="317" t="s">
        <v>34</v>
      </c>
      <c r="AX2059" s="317" t="s">
        <v>71</v>
      </c>
      <c r="AY2059" s="319" t="s">
        <v>138</v>
      </c>
    </row>
    <row r="2060" spans="2:51" s="317" customFormat="1" ht="13.5">
      <c r="B2060" s="316"/>
      <c r="D2060" s="318" t="s">
        <v>148</v>
      </c>
      <c r="E2060" s="319" t="s">
        <v>5</v>
      </c>
      <c r="F2060" s="320" t="s">
        <v>236</v>
      </c>
      <c r="H2060" s="321">
        <v>0.462</v>
      </c>
      <c r="L2060" s="316"/>
      <c r="M2060" s="322"/>
      <c r="N2060" s="323"/>
      <c r="O2060" s="323"/>
      <c r="P2060" s="323"/>
      <c r="Q2060" s="323"/>
      <c r="R2060" s="323"/>
      <c r="S2060" s="323"/>
      <c r="T2060" s="324"/>
      <c r="AT2060" s="319" t="s">
        <v>148</v>
      </c>
      <c r="AU2060" s="319" t="s">
        <v>81</v>
      </c>
      <c r="AV2060" s="317" t="s">
        <v>81</v>
      </c>
      <c r="AW2060" s="317" t="s">
        <v>34</v>
      </c>
      <c r="AX2060" s="317" t="s">
        <v>71</v>
      </c>
      <c r="AY2060" s="319" t="s">
        <v>138</v>
      </c>
    </row>
    <row r="2061" spans="2:51" s="317" customFormat="1" ht="13.5">
      <c r="B2061" s="316"/>
      <c r="D2061" s="318" t="s">
        <v>148</v>
      </c>
      <c r="E2061" s="319" t="s">
        <v>5</v>
      </c>
      <c r="F2061" s="320" t="s">
        <v>237</v>
      </c>
      <c r="H2061" s="321">
        <v>0.464</v>
      </c>
      <c r="L2061" s="316"/>
      <c r="M2061" s="322"/>
      <c r="N2061" s="323"/>
      <c r="O2061" s="323"/>
      <c r="P2061" s="323"/>
      <c r="Q2061" s="323"/>
      <c r="R2061" s="323"/>
      <c r="S2061" s="323"/>
      <c r="T2061" s="324"/>
      <c r="AT2061" s="319" t="s">
        <v>148</v>
      </c>
      <c r="AU2061" s="319" t="s">
        <v>81</v>
      </c>
      <c r="AV2061" s="317" t="s">
        <v>81</v>
      </c>
      <c r="AW2061" s="317" t="s">
        <v>34</v>
      </c>
      <c r="AX2061" s="317" t="s">
        <v>71</v>
      </c>
      <c r="AY2061" s="319" t="s">
        <v>138</v>
      </c>
    </row>
    <row r="2062" spans="2:51" s="317" customFormat="1" ht="13.5">
      <c r="B2062" s="316"/>
      <c r="D2062" s="318" t="s">
        <v>148</v>
      </c>
      <c r="E2062" s="319" t="s">
        <v>5</v>
      </c>
      <c r="F2062" s="320" t="s">
        <v>238</v>
      </c>
      <c r="H2062" s="321">
        <v>0.456</v>
      </c>
      <c r="L2062" s="316"/>
      <c r="M2062" s="322"/>
      <c r="N2062" s="323"/>
      <c r="O2062" s="323"/>
      <c r="P2062" s="323"/>
      <c r="Q2062" s="323"/>
      <c r="R2062" s="323"/>
      <c r="S2062" s="323"/>
      <c r="T2062" s="324"/>
      <c r="AT2062" s="319" t="s">
        <v>148</v>
      </c>
      <c r="AU2062" s="319" t="s">
        <v>81</v>
      </c>
      <c r="AV2062" s="317" t="s">
        <v>81</v>
      </c>
      <c r="AW2062" s="317" t="s">
        <v>34</v>
      </c>
      <c r="AX2062" s="317" t="s">
        <v>71</v>
      </c>
      <c r="AY2062" s="319" t="s">
        <v>138</v>
      </c>
    </row>
    <row r="2063" spans="2:51" s="317" customFormat="1" ht="13.5">
      <c r="B2063" s="316"/>
      <c r="D2063" s="318" t="s">
        <v>148</v>
      </c>
      <c r="E2063" s="319" t="s">
        <v>5</v>
      </c>
      <c r="F2063" s="320" t="s">
        <v>215</v>
      </c>
      <c r="H2063" s="321">
        <v>-1.8</v>
      </c>
      <c r="L2063" s="316"/>
      <c r="M2063" s="322"/>
      <c r="N2063" s="323"/>
      <c r="O2063" s="323"/>
      <c r="P2063" s="323"/>
      <c r="Q2063" s="323"/>
      <c r="R2063" s="323"/>
      <c r="S2063" s="323"/>
      <c r="T2063" s="324"/>
      <c r="AT2063" s="319" t="s">
        <v>148</v>
      </c>
      <c r="AU2063" s="319" t="s">
        <v>81</v>
      </c>
      <c r="AV2063" s="317" t="s">
        <v>81</v>
      </c>
      <c r="AW2063" s="317" t="s">
        <v>34</v>
      </c>
      <c r="AX2063" s="317" t="s">
        <v>71</v>
      </c>
      <c r="AY2063" s="319" t="s">
        <v>138</v>
      </c>
    </row>
    <row r="2064" spans="2:51" s="317" customFormat="1" ht="13.5">
      <c r="B2064" s="316"/>
      <c r="D2064" s="318" t="s">
        <v>148</v>
      </c>
      <c r="E2064" s="319" t="s">
        <v>5</v>
      </c>
      <c r="F2064" s="320" t="s">
        <v>243</v>
      </c>
      <c r="H2064" s="321">
        <v>-0.93</v>
      </c>
      <c r="L2064" s="316"/>
      <c r="M2064" s="322"/>
      <c r="N2064" s="323"/>
      <c r="O2064" s="323"/>
      <c r="P2064" s="323"/>
      <c r="Q2064" s="323"/>
      <c r="R2064" s="323"/>
      <c r="S2064" s="323"/>
      <c r="T2064" s="324"/>
      <c r="AT2064" s="319" t="s">
        <v>148</v>
      </c>
      <c r="AU2064" s="319" t="s">
        <v>81</v>
      </c>
      <c r="AV2064" s="317" t="s">
        <v>81</v>
      </c>
      <c r="AW2064" s="317" t="s">
        <v>34</v>
      </c>
      <c r="AX2064" s="317" t="s">
        <v>71</v>
      </c>
      <c r="AY2064" s="319" t="s">
        <v>138</v>
      </c>
    </row>
    <row r="2065" spans="2:51" s="339" customFormat="1" ht="13.5">
      <c r="B2065" s="338"/>
      <c r="D2065" s="318" t="s">
        <v>148</v>
      </c>
      <c r="E2065" s="340" t="s">
        <v>5</v>
      </c>
      <c r="F2065" s="341" t="s">
        <v>186</v>
      </c>
      <c r="H2065" s="342" t="s">
        <v>5</v>
      </c>
      <c r="L2065" s="338"/>
      <c r="M2065" s="343"/>
      <c r="N2065" s="344"/>
      <c r="O2065" s="344"/>
      <c r="P2065" s="344"/>
      <c r="Q2065" s="344"/>
      <c r="R2065" s="344"/>
      <c r="S2065" s="344"/>
      <c r="T2065" s="345"/>
      <c r="AT2065" s="342" t="s">
        <v>148</v>
      </c>
      <c r="AU2065" s="342" t="s">
        <v>81</v>
      </c>
      <c r="AV2065" s="339" t="s">
        <v>79</v>
      </c>
      <c r="AW2065" s="339" t="s">
        <v>34</v>
      </c>
      <c r="AX2065" s="339" t="s">
        <v>71</v>
      </c>
      <c r="AY2065" s="342" t="s">
        <v>138</v>
      </c>
    </row>
    <row r="2066" spans="2:51" s="317" customFormat="1" ht="13.5">
      <c r="B2066" s="316"/>
      <c r="D2066" s="318" t="s">
        <v>148</v>
      </c>
      <c r="E2066" s="319" t="s">
        <v>5</v>
      </c>
      <c r="F2066" s="320" t="s">
        <v>244</v>
      </c>
      <c r="H2066" s="321">
        <v>116.522</v>
      </c>
      <c r="L2066" s="316"/>
      <c r="M2066" s="322"/>
      <c r="N2066" s="323"/>
      <c r="O2066" s="323"/>
      <c r="P2066" s="323"/>
      <c r="Q2066" s="323"/>
      <c r="R2066" s="323"/>
      <c r="S2066" s="323"/>
      <c r="T2066" s="324"/>
      <c r="AT2066" s="319" t="s">
        <v>148</v>
      </c>
      <c r="AU2066" s="319" t="s">
        <v>81</v>
      </c>
      <c r="AV2066" s="317" t="s">
        <v>81</v>
      </c>
      <c r="AW2066" s="317" t="s">
        <v>34</v>
      </c>
      <c r="AX2066" s="317" t="s">
        <v>71</v>
      </c>
      <c r="AY2066" s="319" t="s">
        <v>138</v>
      </c>
    </row>
    <row r="2067" spans="2:51" s="317" customFormat="1" ht="13.5">
      <c r="B2067" s="316"/>
      <c r="D2067" s="318" t="s">
        <v>148</v>
      </c>
      <c r="E2067" s="319" t="s">
        <v>5</v>
      </c>
      <c r="F2067" s="320" t="s">
        <v>245</v>
      </c>
      <c r="H2067" s="321">
        <v>2.573</v>
      </c>
      <c r="L2067" s="316"/>
      <c r="M2067" s="322"/>
      <c r="N2067" s="323"/>
      <c r="O2067" s="323"/>
      <c r="P2067" s="323"/>
      <c r="Q2067" s="323"/>
      <c r="R2067" s="323"/>
      <c r="S2067" s="323"/>
      <c r="T2067" s="324"/>
      <c r="AT2067" s="319" t="s">
        <v>148</v>
      </c>
      <c r="AU2067" s="319" t="s">
        <v>81</v>
      </c>
      <c r="AV2067" s="317" t="s">
        <v>81</v>
      </c>
      <c r="AW2067" s="317" t="s">
        <v>34</v>
      </c>
      <c r="AX2067" s="317" t="s">
        <v>71</v>
      </c>
      <c r="AY2067" s="319" t="s">
        <v>138</v>
      </c>
    </row>
    <row r="2068" spans="2:51" s="317" customFormat="1" ht="13.5">
      <c r="B2068" s="316"/>
      <c r="D2068" s="318" t="s">
        <v>148</v>
      </c>
      <c r="E2068" s="319" t="s">
        <v>5</v>
      </c>
      <c r="F2068" s="320" t="s">
        <v>246</v>
      </c>
      <c r="H2068" s="321">
        <v>2.37</v>
      </c>
      <c r="L2068" s="316"/>
      <c r="M2068" s="322"/>
      <c r="N2068" s="323"/>
      <c r="O2068" s="323"/>
      <c r="P2068" s="323"/>
      <c r="Q2068" s="323"/>
      <c r="R2068" s="323"/>
      <c r="S2068" s="323"/>
      <c r="T2068" s="324"/>
      <c r="AT2068" s="319" t="s">
        <v>148</v>
      </c>
      <c r="AU2068" s="319" t="s">
        <v>81</v>
      </c>
      <c r="AV2068" s="317" t="s">
        <v>81</v>
      </c>
      <c r="AW2068" s="317" t="s">
        <v>34</v>
      </c>
      <c r="AX2068" s="317" t="s">
        <v>71</v>
      </c>
      <c r="AY2068" s="319" t="s">
        <v>138</v>
      </c>
    </row>
    <row r="2069" spans="2:51" s="317" customFormat="1" ht="13.5">
      <c r="B2069" s="316"/>
      <c r="D2069" s="318" t="s">
        <v>148</v>
      </c>
      <c r="E2069" s="319" t="s">
        <v>5</v>
      </c>
      <c r="F2069" s="320" t="s">
        <v>246</v>
      </c>
      <c r="H2069" s="321">
        <v>2.37</v>
      </c>
      <c r="L2069" s="316"/>
      <c r="M2069" s="322"/>
      <c r="N2069" s="323"/>
      <c r="O2069" s="323"/>
      <c r="P2069" s="323"/>
      <c r="Q2069" s="323"/>
      <c r="R2069" s="323"/>
      <c r="S2069" s="323"/>
      <c r="T2069" s="324"/>
      <c r="AT2069" s="319" t="s">
        <v>148</v>
      </c>
      <c r="AU2069" s="319" t="s">
        <v>81</v>
      </c>
      <c r="AV2069" s="317" t="s">
        <v>81</v>
      </c>
      <c r="AW2069" s="317" t="s">
        <v>34</v>
      </c>
      <c r="AX2069" s="317" t="s">
        <v>71</v>
      </c>
      <c r="AY2069" s="319" t="s">
        <v>138</v>
      </c>
    </row>
    <row r="2070" spans="2:51" s="317" customFormat="1" ht="13.5">
      <c r="B2070" s="316"/>
      <c r="D2070" s="318" t="s">
        <v>148</v>
      </c>
      <c r="E2070" s="319" t="s">
        <v>5</v>
      </c>
      <c r="F2070" s="320" t="s">
        <v>247</v>
      </c>
      <c r="H2070" s="321">
        <v>0.434</v>
      </c>
      <c r="L2070" s="316"/>
      <c r="M2070" s="322"/>
      <c r="N2070" s="323"/>
      <c r="O2070" s="323"/>
      <c r="P2070" s="323"/>
      <c r="Q2070" s="323"/>
      <c r="R2070" s="323"/>
      <c r="S2070" s="323"/>
      <c r="T2070" s="324"/>
      <c r="AT2070" s="319" t="s">
        <v>148</v>
      </c>
      <c r="AU2070" s="319" t="s">
        <v>81</v>
      </c>
      <c r="AV2070" s="317" t="s">
        <v>81</v>
      </c>
      <c r="AW2070" s="317" t="s">
        <v>34</v>
      </c>
      <c r="AX2070" s="317" t="s">
        <v>71</v>
      </c>
      <c r="AY2070" s="319" t="s">
        <v>138</v>
      </c>
    </row>
    <row r="2071" spans="2:51" s="317" customFormat="1" ht="13.5">
      <c r="B2071" s="316"/>
      <c r="D2071" s="318" t="s">
        <v>148</v>
      </c>
      <c r="E2071" s="319" t="s">
        <v>5</v>
      </c>
      <c r="F2071" s="320" t="s">
        <v>248</v>
      </c>
      <c r="H2071" s="321">
        <v>0.414</v>
      </c>
      <c r="L2071" s="316"/>
      <c r="M2071" s="322"/>
      <c r="N2071" s="323"/>
      <c r="O2071" s="323"/>
      <c r="P2071" s="323"/>
      <c r="Q2071" s="323"/>
      <c r="R2071" s="323"/>
      <c r="S2071" s="323"/>
      <c r="T2071" s="324"/>
      <c r="AT2071" s="319" t="s">
        <v>148</v>
      </c>
      <c r="AU2071" s="319" t="s">
        <v>81</v>
      </c>
      <c r="AV2071" s="317" t="s">
        <v>81</v>
      </c>
      <c r="AW2071" s="317" t="s">
        <v>34</v>
      </c>
      <c r="AX2071" s="317" t="s">
        <v>71</v>
      </c>
      <c r="AY2071" s="319" t="s">
        <v>138</v>
      </c>
    </row>
    <row r="2072" spans="2:51" s="317" customFormat="1" ht="13.5">
      <c r="B2072" s="316"/>
      <c r="D2072" s="318" t="s">
        <v>148</v>
      </c>
      <c r="E2072" s="319" t="s">
        <v>5</v>
      </c>
      <c r="F2072" s="320" t="s">
        <v>249</v>
      </c>
      <c r="H2072" s="321">
        <v>0.419</v>
      </c>
      <c r="L2072" s="316"/>
      <c r="M2072" s="322"/>
      <c r="N2072" s="323"/>
      <c r="O2072" s="323"/>
      <c r="P2072" s="323"/>
      <c r="Q2072" s="323"/>
      <c r="R2072" s="323"/>
      <c r="S2072" s="323"/>
      <c r="T2072" s="324"/>
      <c r="AT2072" s="319" t="s">
        <v>148</v>
      </c>
      <c r="AU2072" s="319" t="s">
        <v>81</v>
      </c>
      <c r="AV2072" s="317" t="s">
        <v>81</v>
      </c>
      <c r="AW2072" s="317" t="s">
        <v>34</v>
      </c>
      <c r="AX2072" s="317" t="s">
        <v>71</v>
      </c>
      <c r="AY2072" s="319" t="s">
        <v>138</v>
      </c>
    </row>
    <row r="2073" spans="2:51" s="317" customFormat="1" ht="13.5">
      <c r="B2073" s="316"/>
      <c r="D2073" s="318" t="s">
        <v>148</v>
      </c>
      <c r="E2073" s="319" t="s">
        <v>5</v>
      </c>
      <c r="F2073" s="320" t="s">
        <v>215</v>
      </c>
      <c r="H2073" s="321">
        <v>-1.8</v>
      </c>
      <c r="L2073" s="316"/>
      <c r="M2073" s="322"/>
      <c r="N2073" s="323"/>
      <c r="O2073" s="323"/>
      <c r="P2073" s="323"/>
      <c r="Q2073" s="323"/>
      <c r="R2073" s="323"/>
      <c r="S2073" s="323"/>
      <c r="T2073" s="324"/>
      <c r="AT2073" s="319" t="s">
        <v>148</v>
      </c>
      <c r="AU2073" s="319" t="s">
        <v>81</v>
      </c>
      <c r="AV2073" s="317" t="s">
        <v>81</v>
      </c>
      <c r="AW2073" s="317" t="s">
        <v>34</v>
      </c>
      <c r="AX2073" s="317" t="s">
        <v>71</v>
      </c>
      <c r="AY2073" s="319" t="s">
        <v>138</v>
      </c>
    </row>
    <row r="2074" spans="2:51" s="317" customFormat="1" ht="13.5">
      <c r="B2074" s="316"/>
      <c r="D2074" s="318" t="s">
        <v>148</v>
      </c>
      <c r="E2074" s="319" t="s">
        <v>5</v>
      </c>
      <c r="F2074" s="320" t="s">
        <v>254</v>
      </c>
      <c r="H2074" s="321">
        <v>-0.9</v>
      </c>
      <c r="L2074" s="316"/>
      <c r="M2074" s="322"/>
      <c r="N2074" s="323"/>
      <c r="O2074" s="323"/>
      <c r="P2074" s="323"/>
      <c r="Q2074" s="323"/>
      <c r="R2074" s="323"/>
      <c r="S2074" s="323"/>
      <c r="T2074" s="324"/>
      <c r="AT2074" s="319" t="s">
        <v>148</v>
      </c>
      <c r="AU2074" s="319" t="s">
        <v>81</v>
      </c>
      <c r="AV2074" s="317" t="s">
        <v>81</v>
      </c>
      <c r="AW2074" s="317" t="s">
        <v>34</v>
      </c>
      <c r="AX2074" s="317" t="s">
        <v>71</v>
      </c>
      <c r="AY2074" s="319" t="s">
        <v>138</v>
      </c>
    </row>
    <row r="2075" spans="2:51" s="347" customFormat="1" ht="13.5">
      <c r="B2075" s="346"/>
      <c r="D2075" s="318" t="s">
        <v>148</v>
      </c>
      <c r="E2075" s="348" t="s">
        <v>5</v>
      </c>
      <c r="F2075" s="349" t="s">
        <v>180</v>
      </c>
      <c r="H2075" s="350">
        <v>366.342</v>
      </c>
      <c r="L2075" s="346"/>
      <c r="M2075" s="351"/>
      <c r="N2075" s="352"/>
      <c r="O2075" s="352"/>
      <c r="P2075" s="352"/>
      <c r="Q2075" s="352"/>
      <c r="R2075" s="352"/>
      <c r="S2075" s="352"/>
      <c r="T2075" s="353"/>
      <c r="AT2075" s="348" t="s">
        <v>148</v>
      </c>
      <c r="AU2075" s="348" t="s">
        <v>81</v>
      </c>
      <c r="AV2075" s="347" t="s">
        <v>139</v>
      </c>
      <c r="AW2075" s="347" t="s">
        <v>34</v>
      </c>
      <c r="AX2075" s="347" t="s">
        <v>71</v>
      </c>
      <c r="AY2075" s="348" t="s">
        <v>138</v>
      </c>
    </row>
    <row r="2076" spans="2:51" s="326" customFormat="1" ht="13.5">
      <c r="B2076" s="325"/>
      <c r="D2076" s="327" t="s">
        <v>148</v>
      </c>
      <c r="E2076" s="328" t="s">
        <v>5</v>
      </c>
      <c r="F2076" s="329" t="s">
        <v>151</v>
      </c>
      <c r="H2076" s="330">
        <v>535.386</v>
      </c>
      <c r="L2076" s="325"/>
      <c r="M2076" s="331"/>
      <c r="N2076" s="332"/>
      <c r="O2076" s="332"/>
      <c r="P2076" s="332"/>
      <c r="Q2076" s="332"/>
      <c r="R2076" s="332"/>
      <c r="S2076" s="332"/>
      <c r="T2076" s="333"/>
      <c r="AT2076" s="334" t="s">
        <v>148</v>
      </c>
      <c r="AU2076" s="334" t="s">
        <v>81</v>
      </c>
      <c r="AV2076" s="326" t="s">
        <v>146</v>
      </c>
      <c r="AW2076" s="326" t="s">
        <v>34</v>
      </c>
      <c r="AX2076" s="326" t="s">
        <v>79</v>
      </c>
      <c r="AY2076" s="334" t="s">
        <v>138</v>
      </c>
    </row>
    <row r="2077" spans="2:65" s="223" customFormat="1" ht="22.5" customHeight="1">
      <c r="B2077" s="224"/>
      <c r="C2077" s="305" t="s">
        <v>2141</v>
      </c>
      <c r="D2077" s="305" t="s">
        <v>141</v>
      </c>
      <c r="E2077" s="306" t="s">
        <v>2142</v>
      </c>
      <c r="F2077" s="307" t="s">
        <v>2143</v>
      </c>
      <c r="G2077" s="308" t="s">
        <v>144</v>
      </c>
      <c r="H2077" s="309">
        <v>383.834</v>
      </c>
      <c r="I2077" s="367">
        <v>0</v>
      </c>
      <c r="J2077" s="310">
        <f>ROUND(I2077*H2077,2)</f>
        <v>0</v>
      </c>
      <c r="K2077" s="307" t="s">
        <v>145</v>
      </c>
      <c r="L2077" s="224"/>
      <c r="M2077" s="311" t="s">
        <v>5</v>
      </c>
      <c r="N2077" s="312" t="s">
        <v>42</v>
      </c>
      <c r="O2077" s="225"/>
      <c r="P2077" s="313">
        <f>O2077*H2077</f>
        <v>0</v>
      </c>
      <c r="Q2077" s="313">
        <v>0.001</v>
      </c>
      <c r="R2077" s="313">
        <f>Q2077*H2077</f>
        <v>0.383834</v>
      </c>
      <c r="S2077" s="313">
        <v>0.00031</v>
      </c>
      <c r="T2077" s="314">
        <f>S2077*H2077</f>
        <v>0.11898854</v>
      </c>
      <c r="AR2077" s="213" t="s">
        <v>372</v>
      </c>
      <c r="AT2077" s="213" t="s">
        <v>141</v>
      </c>
      <c r="AU2077" s="213" t="s">
        <v>81</v>
      </c>
      <c r="AY2077" s="213" t="s">
        <v>138</v>
      </c>
      <c r="BE2077" s="315">
        <f>IF(N2077="základní",J2077,0)</f>
        <v>0</v>
      </c>
      <c r="BF2077" s="315">
        <f>IF(N2077="snížená",J2077,0)</f>
        <v>0</v>
      </c>
      <c r="BG2077" s="315">
        <f>IF(N2077="zákl. přenesená",J2077,0)</f>
        <v>0</v>
      </c>
      <c r="BH2077" s="315">
        <f>IF(N2077="sníž. přenesená",J2077,0)</f>
        <v>0</v>
      </c>
      <c r="BI2077" s="315">
        <f>IF(N2077="nulová",J2077,0)</f>
        <v>0</v>
      </c>
      <c r="BJ2077" s="213" t="s">
        <v>79</v>
      </c>
      <c r="BK2077" s="315">
        <f>ROUND(I2077*H2077,2)</f>
        <v>0</v>
      </c>
      <c r="BL2077" s="213" t="s">
        <v>372</v>
      </c>
      <c r="BM2077" s="213" t="s">
        <v>2144</v>
      </c>
    </row>
    <row r="2078" spans="2:51" s="339" customFormat="1" ht="13.5">
      <c r="B2078" s="338"/>
      <c r="D2078" s="318" t="s">
        <v>148</v>
      </c>
      <c r="E2078" s="340" t="s">
        <v>5</v>
      </c>
      <c r="F2078" s="341" t="s">
        <v>2138</v>
      </c>
      <c r="H2078" s="342" t="s">
        <v>5</v>
      </c>
      <c r="L2078" s="338"/>
      <c r="M2078" s="343"/>
      <c r="N2078" s="344"/>
      <c r="O2078" s="344"/>
      <c r="P2078" s="344"/>
      <c r="Q2078" s="344"/>
      <c r="R2078" s="344"/>
      <c r="S2078" s="344"/>
      <c r="T2078" s="345"/>
      <c r="AT2078" s="342" t="s">
        <v>148</v>
      </c>
      <c r="AU2078" s="342" t="s">
        <v>81</v>
      </c>
      <c r="AV2078" s="339" t="s">
        <v>79</v>
      </c>
      <c r="AW2078" s="339" t="s">
        <v>34</v>
      </c>
      <c r="AX2078" s="339" t="s">
        <v>71</v>
      </c>
      <c r="AY2078" s="342" t="s">
        <v>138</v>
      </c>
    </row>
    <row r="2079" spans="2:51" s="339" customFormat="1" ht="13.5">
      <c r="B2079" s="338"/>
      <c r="D2079" s="318" t="s">
        <v>148</v>
      </c>
      <c r="E2079" s="340" t="s">
        <v>5</v>
      </c>
      <c r="F2079" s="341" t="s">
        <v>177</v>
      </c>
      <c r="H2079" s="342" t="s">
        <v>5</v>
      </c>
      <c r="L2079" s="338"/>
      <c r="M2079" s="343"/>
      <c r="N2079" s="344"/>
      <c r="O2079" s="344"/>
      <c r="P2079" s="344"/>
      <c r="Q2079" s="344"/>
      <c r="R2079" s="344"/>
      <c r="S2079" s="344"/>
      <c r="T2079" s="345"/>
      <c r="AT2079" s="342" t="s">
        <v>148</v>
      </c>
      <c r="AU2079" s="342" t="s">
        <v>81</v>
      </c>
      <c r="AV2079" s="339" t="s">
        <v>79</v>
      </c>
      <c r="AW2079" s="339" t="s">
        <v>34</v>
      </c>
      <c r="AX2079" s="339" t="s">
        <v>71</v>
      </c>
      <c r="AY2079" s="342" t="s">
        <v>138</v>
      </c>
    </row>
    <row r="2080" spans="2:51" s="317" customFormat="1" ht="13.5">
      <c r="B2080" s="316"/>
      <c r="D2080" s="318" t="s">
        <v>148</v>
      </c>
      <c r="E2080" s="319" t="s">
        <v>5</v>
      </c>
      <c r="F2080" s="320" t="s">
        <v>178</v>
      </c>
      <c r="H2080" s="321">
        <v>32.99</v>
      </c>
      <c r="L2080" s="316"/>
      <c r="M2080" s="322"/>
      <c r="N2080" s="323"/>
      <c r="O2080" s="323"/>
      <c r="P2080" s="323"/>
      <c r="Q2080" s="323"/>
      <c r="R2080" s="323"/>
      <c r="S2080" s="323"/>
      <c r="T2080" s="324"/>
      <c r="AT2080" s="319" t="s">
        <v>148</v>
      </c>
      <c r="AU2080" s="319" t="s">
        <v>81</v>
      </c>
      <c r="AV2080" s="317" t="s">
        <v>81</v>
      </c>
      <c r="AW2080" s="317" t="s">
        <v>34</v>
      </c>
      <c r="AX2080" s="317" t="s">
        <v>71</v>
      </c>
      <c r="AY2080" s="319" t="s">
        <v>138</v>
      </c>
    </row>
    <row r="2081" spans="2:51" s="317" customFormat="1" ht="13.5">
      <c r="B2081" s="316"/>
      <c r="D2081" s="318" t="s">
        <v>148</v>
      </c>
      <c r="E2081" s="319" t="s">
        <v>5</v>
      </c>
      <c r="F2081" s="320" t="s">
        <v>179</v>
      </c>
      <c r="H2081" s="321">
        <v>35.531</v>
      </c>
      <c r="L2081" s="316"/>
      <c r="M2081" s="322"/>
      <c r="N2081" s="323"/>
      <c r="O2081" s="323"/>
      <c r="P2081" s="323"/>
      <c r="Q2081" s="323"/>
      <c r="R2081" s="323"/>
      <c r="S2081" s="323"/>
      <c r="T2081" s="324"/>
      <c r="AT2081" s="319" t="s">
        <v>148</v>
      </c>
      <c r="AU2081" s="319" t="s">
        <v>81</v>
      </c>
      <c r="AV2081" s="317" t="s">
        <v>81</v>
      </c>
      <c r="AW2081" s="317" t="s">
        <v>34</v>
      </c>
      <c r="AX2081" s="317" t="s">
        <v>71</v>
      </c>
      <c r="AY2081" s="319" t="s">
        <v>138</v>
      </c>
    </row>
    <row r="2082" spans="2:51" s="339" customFormat="1" ht="13.5">
      <c r="B2082" s="338"/>
      <c r="D2082" s="318" t="s">
        <v>148</v>
      </c>
      <c r="E2082" s="340" t="s">
        <v>5</v>
      </c>
      <c r="F2082" s="341" t="s">
        <v>167</v>
      </c>
      <c r="H2082" s="342" t="s">
        <v>5</v>
      </c>
      <c r="L2082" s="338"/>
      <c r="M2082" s="343"/>
      <c r="N2082" s="344"/>
      <c r="O2082" s="344"/>
      <c r="P2082" s="344"/>
      <c r="Q2082" s="344"/>
      <c r="R2082" s="344"/>
      <c r="S2082" s="344"/>
      <c r="T2082" s="345"/>
      <c r="AT2082" s="342" t="s">
        <v>148</v>
      </c>
      <c r="AU2082" s="342" t="s">
        <v>81</v>
      </c>
      <c r="AV2082" s="339" t="s">
        <v>79</v>
      </c>
      <c r="AW2082" s="339" t="s">
        <v>34</v>
      </c>
      <c r="AX2082" s="339" t="s">
        <v>71</v>
      </c>
      <c r="AY2082" s="342" t="s">
        <v>138</v>
      </c>
    </row>
    <row r="2083" spans="2:51" s="317" customFormat="1" ht="13.5">
      <c r="B2083" s="316"/>
      <c r="D2083" s="318" t="s">
        <v>148</v>
      </c>
      <c r="E2083" s="319" t="s">
        <v>5</v>
      </c>
      <c r="F2083" s="320" t="s">
        <v>168</v>
      </c>
      <c r="H2083" s="321">
        <v>7.32</v>
      </c>
      <c r="L2083" s="316"/>
      <c r="M2083" s="322"/>
      <c r="N2083" s="323"/>
      <c r="O2083" s="323"/>
      <c r="P2083" s="323"/>
      <c r="Q2083" s="323"/>
      <c r="R2083" s="323"/>
      <c r="S2083" s="323"/>
      <c r="T2083" s="324"/>
      <c r="AT2083" s="319" t="s">
        <v>148</v>
      </c>
      <c r="AU2083" s="319" t="s">
        <v>81</v>
      </c>
      <c r="AV2083" s="317" t="s">
        <v>81</v>
      </c>
      <c r="AW2083" s="317" t="s">
        <v>34</v>
      </c>
      <c r="AX2083" s="317" t="s">
        <v>71</v>
      </c>
      <c r="AY2083" s="319" t="s">
        <v>138</v>
      </c>
    </row>
    <row r="2084" spans="2:51" s="317" customFormat="1" ht="13.5">
      <c r="B2084" s="316"/>
      <c r="D2084" s="318" t="s">
        <v>148</v>
      </c>
      <c r="E2084" s="319" t="s">
        <v>5</v>
      </c>
      <c r="F2084" s="320" t="s">
        <v>169</v>
      </c>
      <c r="H2084" s="321">
        <v>2.898</v>
      </c>
      <c r="L2084" s="316"/>
      <c r="M2084" s="322"/>
      <c r="N2084" s="323"/>
      <c r="O2084" s="323"/>
      <c r="P2084" s="323"/>
      <c r="Q2084" s="323"/>
      <c r="R2084" s="323"/>
      <c r="S2084" s="323"/>
      <c r="T2084" s="324"/>
      <c r="AT2084" s="319" t="s">
        <v>148</v>
      </c>
      <c r="AU2084" s="319" t="s">
        <v>81</v>
      </c>
      <c r="AV2084" s="317" t="s">
        <v>81</v>
      </c>
      <c r="AW2084" s="317" t="s">
        <v>34</v>
      </c>
      <c r="AX2084" s="317" t="s">
        <v>71</v>
      </c>
      <c r="AY2084" s="319" t="s">
        <v>138</v>
      </c>
    </row>
    <row r="2085" spans="2:51" s="347" customFormat="1" ht="13.5">
      <c r="B2085" s="346"/>
      <c r="D2085" s="318" t="s">
        <v>148</v>
      </c>
      <c r="E2085" s="348" t="s">
        <v>5</v>
      </c>
      <c r="F2085" s="349" t="s">
        <v>180</v>
      </c>
      <c r="H2085" s="350">
        <v>78.739</v>
      </c>
      <c r="L2085" s="346"/>
      <c r="M2085" s="351"/>
      <c r="N2085" s="352"/>
      <c r="O2085" s="352"/>
      <c r="P2085" s="352"/>
      <c r="Q2085" s="352"/>
      <c r="R2085" s="352"/>
      <c r="S2085" s="352"/>
      <c r="T2085" s="353"/>
      <c r="AT2085" s="348" t="s">
        <v>148</v>
      </c>
      <c r="AU2085" s="348" t="s">
        <v>81</v>
      </c>
      <c r="AV2085" s="347" t="s">
        <v>139</v>
      </c>
      <c r="AW2085" s="347" t="s">
        <v>34</v>
      </c>
      <c r="AX2085" s="347" t="s">
        <v>71</v>
      </c>
      <c r="AY2085" s="348" t="s">
        <v>138</v>
      </c>
    </row>
    <row r="2086" spans="2:51" s="339" customFormat="1" ht="13.5">
      <c r="B2086" s="338"/>
      <c r="D2086" s="318" t="s">
        <v>148</v>
      </c>
      <c r="E2086" s="340" t="s">
        <v>5</v>
      </c>
      <c r="F2086" s="341" t="s">
        <v>162</v>
      </c>
      <c r="H2086" s="342" t="s">
        <v>5</v>
      </c>
      <c r="L2086" s="338"/>
      <c r="M2086" s="343"/>
      <c r="N2086" s="344"/>
      <c r="O2086" s="344"/>
      <c r="P2086" s="344"/>
      <c r="Q2086" s="344"/>
      <c r="R2086" s="344"/>
      <c r="S2086" s="344"/>
      <c r="T2086" s="345"/>
      <c r="AT2086" s="342" t="s">
        <v>148</v>
      </c>
      <c r="AU2086" s="342" t="s">
        <v>81</v>
      </c>
      <c r="AV2086" s="339" t="s">
        <v>79</v>
      </c>
      <c r="AW2086" s="339" t="s">
        <v>34</v>
      </c>
      <c r="AX2086" s="339" t="s">
        <v>71</v>
      </c>
      <c r="AY2086" s="342" t="s">
        <v>138</v>
      </c>
    </row>
    <row r="2087" spans="2:51" s="317" customFormat="1" ht="13.5">
      <c r="B2087" s="316"/>
      <c r="D2087" s="318" t="s">
        <v>148</v>
      </c>
      <c r="E2087" s="319" t="s">
        <v>5</v>
      </c>
      <c r="F2087" s="320" t="s">
        <v>188</v>
      </c>
      <c r="H2087" s="321">
        <v>73.83</v>
      </c>
      <c r="L2087" s="316"/>
      <c r="M2087" s="322"/>
      <c r="N2087" s="323"/>
      <c r="O2087" s="323"/>
      <c r="P2087" s="323"/>
      <c r="Q2087" s="323"/>
      <c r="R2087" s="323"/>
      <c r="S2087" s="323"/>
      <c r="T2087" s="324"/>
      <c r="AT2087" s="319" t="s">
        <v>148</v>
      </c>
      <c r="AU2087" s="319" t="s">
        <v>81</v>
      </c>
      <c r="AV2087" s="317" t="s">
        <v>81</v>
      </c>
      <c r="AW2087" s="317" t="s">
        <v>34</v>
      </c>
      <c r="AX2087" s="317" t="s">
        <v>71</v>
      </c>
      <c r="AY2087" s="319" t="s">
        <v>138</v>
      </c>
    </row>
    <row r="2088" spans="2:51" s="347" customFormat="1" ht="13.5">
      <c r="B2088" s="346"/>
      <c r="D2088" s="318" t="s">
        <v>148</v>
      </c>
      <c r="E2088" s="348" t="s">
        <v>5</v>
      </c>
      <c r="F2088" s="349" t="s">
        <v>180</v>
      </c>
      <c r="H2088" s="350">
        <v>73.83</v>
      </c>
      <c r="L2088" s="346"/>
      <c r="M2088" s="351"/>
      <c r="N2088" s="352"/>
      <c r="O2088" s="352"/>
      <c r="P2088" s="352"/>
      <c r="Q2088" s="352"/>
      <c r="R2088" s="352"/>
      <c r="S2088" s="352"/>
      <c r="T2088" s="353"/>
      <c r="AT2088" s="348" t="s">
        <v>148</v>
      </c>
      <c r="AU2088" s="348" t="s">
        <v>81</v>
      </c>
      <c r="AV2088" s="347" t="s">
        <v>139</v>
      </c>
      <c r="AW2088" s="347" t="s">
        <v>34</v>
      </c>
      <c r="AX2088" s="347" t="s">
        <v>71</v>
      </c>
      <c r="AY2088" s="348" t="s">
        <v>138</v>
      </c>
    </row>
    <row r="2089" spans="2:51" s="339" customFormat="1" ht="13.5">
      <c r="B2089" s="338"/>
      <c r="D2089" s="318" t="s">
        <v>148</v>
      </c>
      <c r="E2089" s="340" t="s">
        <v>5</v>
      </c>
      <c r="F2089" s="341" t="s">
        <v>2139</v>
      </c>
      <c r="H2089" s="342" t="s">
        <v>5</v>
      </c>
      <c r="L2089" s="338"/>
      <c r="M2089" s="343"/>
      <c r="N2089" s="344"/>
      <c r="O2089" s="344"/>
      <c r="P2089" s="344"/>
      <c r="Q2089" s="344"/>
      <c r="R2089" s="344"/>
      <c r="S2089" s="344"/>
      <c r="T2089" s="345"/>
      <c r="AT2089" s="342" t="s">
        <v>148</v>
      </c>
      <c r="AU2089" s="342" t="s">
        <v>81</v>
      </c>
      <c r="AV2089" s="339" t="s">
        <v>79</v>
      </c>
      <c r="AW2089" s="339" t="s">
        <v>34</v>
      </c>
      <c r="AX2089" s="339" t="s">
        <v>71</v>
      </c>
      <c r="AY2089" s="342" t="s">
        <v>138</v>
      </c>
    </row>
    <row r="2090" spans="2:51" s="339" customFormat="1" ht="13.5">
      <c r="B2090" s="338"/>
      <c r="D2090" s="318" t="s">
        <v>148</v>
      </c>
      <c r="E2090" s="340" t="s">
        <v>5</v>
      </c>
      <c r="F2090" s="341" t="s">
        <v>177</v>
      </c>
      <c r="H2090" s="342" t="s">
        <v>5</v>
      </c>
      <c r="L2090" s="338"/>
      <c r="M2090" s="343"/>
      <c r="N2090" s="344"/>
      <c r="O2090" s="344"/>
      <c r="P2090" s="344"/>
      <c r="Q2090" s="344"/>
      <c r="R2090" s="344"/>
      <c r="S2090" s="344"/>
      <c r="T2090" s="345"/>
      <c r="AT2090" s="342" t="s">
        <v>148</v>
      </c>
      <c r="AU2090" s="342" t="s">
        <v>81</v>
      </c>
      <c r="AV2090" s="339" t="s">
        <v>79</v>
      </c>
      <c r="AW2090" s="339" t="s">
        <v>34</v>
      </c>
      <c r="AX2090" s="339" t="s">
        <v>71</v>
      </c>
      <c r="AY2090" s="342" t="s">
        <v>138</v>
      </c>
    </row>
    <row r="2091" spans="2:51" s="317" customFormat="1" ht="13.5">
      <c r="B2091" s="316"/>
      <c r="D2091" s="318" t="s">
        <v>148</v>
      </c>
      <c r="E2091" s="319" t="s">
        <v>5</v>
      </c>
      <c r="F2091" s="320" t="s">
        <v>198</v>
      </c>
      <c r="H2091" s="321">
        <v>3.088</v>
      </c>
      <c r="L2091" s="316"/>
      <c r="M2091" s="322"/>
      <c r="N2091" s="323"/>
      <c r="O2091" s="323"/>
      <c r="P2091" s="323"/>
      <c r="Q2091" s="323"/>
      <c r="R2091" s="323"/>
      <c r="S2091" s="323"/>
      <c r="T2091" s="324"/>
      <c r="AT2091" s="319" t="s">
        <v>148</v>
      </c>
      <c r="AU2091" s="319" t="s">
        <v>81</v>
      </c>
      <c r="AV2091" s="317" t="s">
        <v>81</v>
      </c>
      <c r="AW2091" s="317" t="s">
        <v>34</v>
      </c>
      <c r="AX2091" s="317" t="s">
        <v>71</v>
      </c>
      <c r="AY2091" s="319" t="s">
        <v>138</v>
      </c>
    </row>
    <row r="2092" spans="2:51" s="317" customFormat="1" ht="13.5">
      <c r="B2092" s="316"/>
      <c r="D2092" s="318" t="s">
        <v>148</v>
      </c>
      <c r="E2092" s="319" t="s">
        <v>5</v>
      </c>
      <c r="F2092" s="320" t="s">
        <v>199</v>
      </c>
      <c r="H2092" s="321">
        <v>66.605</v>
      </c>
      <c r="L2092" s="316"/>
      <c r="M2092" s="322"/>
      <c r="N2092" s="323"/>
      <c r="O2092" s="323"/>
      <c r="P2092" s="323"/>
      <c r="Q2092" s="323"/>
      <c r="R2092" s="323"/>
      <c r="S2092" s="323"/>
      <c r="T2092" s="324"/>
      <c r="AT2092" s="319" t="s">
        <v>148</v>
      </c>
      <c r="AU2092" s="319" t="s">
        <v>81</v>
      </c>
      <c r="AV2092" s="317" t="s">
        <v>81</v>
      </c>
      <c r="AW2092" s="317" t="s">
        <v>34</v>
      </c>
      <c r="AX2092" s="317" t="s">
        <v>71</v>
      </c>
      <c r="AY2092" s="319" t="s">
        <v>138</v>
      </c>
    </row>
    <row r="2093" spans="2:51" s="317" customFormat="1" ht="13.5">
      <c r="B2093" s="316"/>
      <c r="D2093" s="318" t="s">
        <v>148</v>
      </c>
      <c r="E2093" s="319" t="s">
        <v>5</v>
      </c>
      <c r="F2093" s="320" t="s">
        <v>200</v>
      </c>
      <c r="H2093" s="321">
        <v>3.669</v>
      </c>
      <c r="L2093" s="316"/>
      <c r="M2093" s="322"/>
      <c r="N2093" s="323"/>
      <c r="O2093" s="323"/>
      <c r="P2093" s="323"/>
      <c r="Q2093" s="323"/>
      <c r="R2093" s="323"/>
      <c r="S2093" s="323"/>
      <c r="T2093" s="324"/>
      <c r="AT2093" s="319" t="s">
        <v>148</v>
      </c>
      <c r="AU2093" s="319" t="s">
        <v>81</v>
      </c>
      <c r="AV2093" s="317" t="s">
        <v>81</v>
      </c>
      <c r="AW2093" s="317" t="s">
        <v>34</v>
      </c>
      <c r="AX2093" s="317" t="s">
        <v>71</v>
      </c>
      <c r="AY2093" s="319" t="s">
        <v>138</v>
      </c>
    </row>
    <row r="2094" spans="2:51" s="317" customFormat="1" ht="13.5">
      <c r="B2094" s="316"/>
      <c r="D2094" s="318" t="s">
        <v>148</v>
      </c>
      <c r="E2094" s="319" t="s">
        <v>5</v>
      </c>
      <c r="F2094" s="320" t="s">
        <v>201</v>
      </c>
      <c r="H2094" s="321">
        <v>2.706</v>
      </c>
      <c r="L2094" s="316"/>
      <c r="M2094" s="322"/>
      <c r="N2094" s="323"/>
      <c r="O2094" s="323"/>
      <c r="P2094" s="323"/>
      <c r="Q2094" s="323"/>
      <c r="R2094" s="323"/>
      <c r="S2094" s="323"/>
      <c r="T2094" s="324"/>
      <c r="AT2094" s="319" t="s">
        <v>148</v>
      </c>
      <c r="AU2094" s="319" t="s">
        <v>81</v>
      </c>
      <c r="AV2094" s="317" t="s">
        <v>81</v>
      </c>
      <c r="AW2094" s="317" t="s">
        <v>34</v>
      </c>
      <c r="AX2094" s="317" t="s">
        <v>71</v>
      </c>
      <c r="AY2094" s="319" t="s">
        <v>138</v>
      </c>
    </row>
    <row r="2095" spans="2:51" s="317" customFormat="1" ht="13.5">
      <c r="B2095" s="316"/>
      <c r="D2095" s="318" t="s">
        <v>148</v>
      </c>
      <c r="E2095" s="319" t="s">
        <v>5</v>
      </c>
      <c r="F2095" s="320" t="s">
        <v>202</v>
      </c>
      <c r="H2095" s="321">
        <v>2.644</v>
      </c>
      <c r="L2095" s="316"/>
      <c r="M2095" s="322"/>
      <c r="N2095" s="323"/>
      <c r="O2095" s="323"/>
      <c r="P2095" s="323"/>
      <c r="Q2095" s="323"/>
      <c r="R2095" s="323"/>
      <c r="S2095" s="323"/>
      <c r="T2095" s="324"/>
      <c r="AT2095" s="319" t="s">
        <v>148</v>
      </c>
      <c r="AU2095" s="319" t="s">
        <v>81</v>
      </c>
      <c r="AV2095" s="317" t="s">
        <v>81</v>
      </c>
      <c r="AW2095" s="317" t="s">
        <v>34</v>
      </c>
      <c r="AX2095" s="317" t="s">
        <v>71</v>
      </c>
      <c r="AY2095" s="319" t="s">
        <v>138</v>
      </c>
    </row>
    <row r="2096" spans="2:51" s="317" customFormat="1" ht="13.5">
      <c r="B2096" s="316"/>
      <c r="D2096" s="318" t="s">
        <v>148</v>
      </c>
      <c r="E2096" s="319" t="s">
        <v>5</v>
      </c>
      <c r="F2096" s="320" t="s">
        <v>203</v>
      </c>
      <c r="H2096" s="321">
        <v>2.628</v>
      </c>
      <c r="L2096" s="316"/>
      <c r="M2096" s="322"/>
      <c r="N2096" s="323"/>
      <c r="O2096" s="323"/>
      <c r="P2096" s="323"/>
      <c r="Q2096" s="323"/>
      <c r="R2096" s="323"/>
      <c r="S2096" s="323"/>
      <c r="T2096" s="324"/>
      <c r="AT2096" s="319" t="s">
        <v>148</v>
      </c>
      <c r="AU2096" s="319" t="s">
        <v>81</v>
      </c>
      <c r="AV2096" s="317" t="s">
        <v>81</v>
      </c>
      <c r="AW2096" s="317" t="s">
        <v>34</v>
      </c>
      <c r="AX2096" s="317" t="s">
        <v>71</v>
      </c>
      <c r="AY2096" s="319" t="s">
        <v>138</v>
      </c>
    </row>
    <row r="2097" spans="2:51" s="317" customFormat="1" ht="13.5">
      <c r="B2097" s="316"/>
      <c r="D2097" s="318" t="s">
        <v>148</v>
      </c>
      <c r="E2097" s="319" t="s">
        <v>5</v>
      </c>
      <c r="F2097" s="320" t="s">
        <v>204</v>
      </c>
      <c r="H2097" s="321">
        <v>2.57</v>
      </c>
      <c r="L2097" s="316"/>
      <c r="M2097" s="322"/>
      <c r="N2097" s="323"/>
      <c r="O2097" s="323"/>
      <c r="P2097" s="323"/>
      <c r="Q2097" s="323"/>
      <c r="R2097" s="323"/>
      <c r="S2097" s="323"/>
      <c r="T2097" s="324"/>
      <c r="AT2097" s="319" t="s">
        <v>148</v>
      </c>
      <c r="AU2097" s="319" t="s">
        <v>81</v>
      </c>
      <c r="AV2097" s="317" t="s">
        <v>81</v>
      </c>
      <c r="AW2097" s="317" t="s">
        <v>34</v>
      </c>
      <c r="AX2097" s="317" t="s">
        <v>71</v>
      </c>
      <c r="AY2097" s="319" t="s">
        <v>138</v>
      </c>
    </row>
    <row r="2098" spans="2:51" s="317" customFormat="1" ht="13.5">
      <c r="B2098" s="316"/>
      <c r="D2098" s="318" t="s">
        <v>148</v>
      </c>
      <c r="E2098" s="319" t="s">
        <v>5</v>
      </c>
      <c r="F2098" s="320" t="s">
        <v>205</v>
      </c>
      <c r="H2098" s="321">
        <v>0.355</v>
      </c>
      <c r="L2098" s="316"/>
      <c r="M2098" s="322"/>
      <c r="N2098" s="323"/>
      <c r="O2098" s="323"/>
      <c r="P2098" s="323"/>
      <c r="Q2098" s="323"/>
      <c r="R2098" s="323"/>
      <c r="S2098" s="323"/>
      <c r="T2098" s="324"/>
      <c r="AT2098" s="319" t="s">
        <v>148</v>
      </c>
      <c r="AU2098" s="319" t="s">
        <v>81</v>
      </c>
      <c r="AV2098" s="317" t="s">
        <v>81</v>
      </c>
      <c r="AW2098" s="317" t="s">
        <v>34</v>
      </c>
      <c r="AX2098" s="317" t="s">
        <v>71</v>
      </c>
      <c r="AY2098" s="319" t="s">
        <v>138</v>
      </c>
    </row>
    <row r="2099" spans="2:51" s="317" customFormat="1" ht="13.5">
      <c r="B2099" s="316"/>
      <c r="D2099" s="318" t="s">
        <v>148</v>
      </c>
      <c r="E2099" s="319" t="s">
        <v>5</v>
      </c>
      <c r="F2099" s="320" t="s">
        <v>206</v>
      </c>
      <c r="H2099" s="321">
        <v>0.341</v>
      </c>
      <c r="L2099" s="316"/>
      <c r="M2099" s="322"/>
      <c r="N2099" s="323"/>
      <c r="O2099" s="323"/>
      <c r="P2099" s="323"/>
      <c r="Q2099" s="323"/>
      <c r="R2099" s="323"/>
      <c r="S2099" s="323"/>
      <c r="T2099" s="324"/>
      <c r="AT2099" s="319" t="s">
        <v>148</v>
      </c>
      <c r="AU2099" s="319" t="s">
        <v>81</v>
      </c>
      <c r="AV2099" s="317" t="s">
        <v>81</v>
      </c>
      <c r="AW2099" s="317" t="s">
        <v>34</v>
      </c>
      <c r="AX2099" s="317" t="s">
        <v>71</v>
      </c>
      <c r="AY2099" s="319" t="s">
        <v>138</v>
      </c>
    </row>
    <row r="2100" spans="2:51" s="317" customFormat="1" ht="13.5">
      <c r="B2100" s="316"/>
      <c r="D2100" s="318" t="s">
        <v>148</v>
      </c>
      <c r="E2100" s="319" t="s">
        <v>5</v>
      </c>
      <c r="F2100" s="320" t="s">
        <v>207</v>
      </c>
      <c r="H2100" s="321">
        <v>0.346</v>
      </c>
      <c r="L2100" s="316"/>
      <c r="M2100" s="322"/>
      <c r="N2100" s="323"/>
      <c r="O2100" s="323"/>
      <c r="P2100" s="323"/>
      <c r="Q2100" s="323"/>
      <c r="R2100" s="323"/>
      <c r="S2100" s="323"/>
      <c r="T2100" s="324"/>
      <c r="AT2100" s="319" t="s">
        <v>148</v>
      </c>
      <c r="AU2100" s="319" t="s">
        <v>81</v>
      </c>
      <c r="AV2100" s="317" t="s">
        <v>81</v>
      </c>
      <c r="AW2100" s="317" t="s">
        <v>34</v>
      </c>
      <c r="AX2100" s="317" t="s">
        <v>71</v>
      </c>
      <c r="AY2100" s="319" t="s">
        <v>138</v>
      </c>
    </row>
    <row r="2101" spans="2:51" s="317" customFormat="1" ht="13.5">
      <c r="B2101" s="316"/>
      <c r="D2101" s="318" t="s">
        <v>148</v>
      </c>
      <c r="E2101" s="319" t="s">
        <v>5</v>
      </c>
      <c r="F2101" s="320" t="s">
        <v>208</v>
      </c>
      <c r="H2101" s="321">
        <v>0.331</v>
      </c>
      <c r="L2101" s="316"/>
      <c r="M2101" s="322"/>
      <c r="N2101" s="323"/>
      <c r="O2101" s="323"/>
      <c r="P2101" s="323"/>
      <c r="Q2101" s="323"/>
      <c r="R2101" s="323"/>
      <c r="S2101" s="323"/>
      <c r="T2101" s="324"/>
      <c r="AT2101" s="319" t="s">
        <v>148</v>
      </c>
      <c r="AU2101" s="319" t="s">
        <v>81</v>
      </c>
      <c r="AV2101" s="317" t="s">
        <v>81</v>
      </c>
      <c r="AW2101" s="317" t="s">
        <v>34</v>
      </c>
      <c r="AX2101" s="317" t="s">
        <v>71</v>
      </c>
      <c r="AY2101" s="319" t="s">
        <v>138</v>
      </c>
    </row>
    <row r="2102" spans="2:51" s="317" customFormat="1" ht="13.5">
      <c r="B2102" s="316"/>
      <c r="D2102" s="318" t="s">
        <v>148</v>
      </c>
      <c r="E2102" s="319" t="s">
        <v>5</v>
      </c>
      <c r="F2102" s="320" t="s">
        <v>215</v>
      </c>
      <c r="H2102" s="321">
        <v>-1.8</v>
      </c>
      <c r="L2102" s="316"/>
      <c r="M2102" s="322"/>
      <c r="N2102" s="323"/>
      <c r="O2102" s="323"/>
      <c r="P2102" s="323"/>
      <c r="Q2102" s="323"/>
      <c r="R2102" s="323"/>
      <c r="S2102" s="323"/>
      <c r="T2102" s="324"/>
      <c r="AT2102" s="319" t="s">
        <v>148</v>
      </c>
      <c r="AU2102" s="319" t="s">
        <v>81</v>
      </c>
      <c r="AV2102" s="317" t="s">
        <v>81</v>
      </c>
      <c r="AW2102" s="317" t="s">
        <v>34</v>
      </c>
      <c r="AX2102" s="317" t="s">
        <v>71</v>
      </c>
      <c r="AY2102" s="319" t="s">
        <v>138</v>
      </c>
    </row>
    <row r="2103" spans="2:51" s="317" customFormat="1" ht="13.5">
      <c r="B2103" s="316"/>
      <c r="D2103" s="318" t="s">
        <v>148</v>
      </c>
      <c r="E2103" s="319" t="s">
        <v>5</v>
      </c>
      <c r="F2103" s="320" t="s">
        <v>216</v>
      </c>
      <c r="H2103" s="321">
        <v>-0.675</v>
      </c>
      <c r="L2103" s="316"/>
      <c r="M2103" s="322"/>
      <c r="N2103" s="323"/>
      <c r="O2103" s="323"/>
      <c r="P2103" s="323"/>
      <c r="Q2103" s="323"/>
      <c r="R2103" s="323"/>
      <c r="S2103" s="323"/>
      <c r="T2103" s="324"/>
      <c r="AT2103" s="319" t="s">
        <v>148</v>
      </c>
      <c r="AU2103" s="319" t="s">
        <v>81</v>
      </c>
      <c r="AV2103" s="317" t="s">
        <v>81</v>
      </c>
      <c r="AW2103" s="317" t="s">
        <v>34</v>
      </c>
      <c r="AX2103" s="317" t="s">
        <v>71</v>
      </c>
      <c r="AY2103" s="319" t="s">
        <v>138</v>
      </c>
    </row>
    <row r="2104" spans="2:51" s="347" customFormat="1" ht="13.5">
      <c r="B2104" s="346"/>
      <c r="D2104" s="318" t="s">
        <v>148</v>
      </c>
      <c r="E2104" s="348" t="s">
        <v>5</v>
      </c>
      <c r="F2104" s="349" t="s">
        <v>180</v>
      </c>
      <c r="H2104" s="350">
        <v>82.808</v>
      </c>
      <c r="L2104" s="346"/>
      <c r="M2104" s="351"/>
      <c r="N2104" s="352"/>
      <c r="O2104" s="352"/>
      <c r="P2104" s="352"/>
      <c r="Q2104" s="352"/>
      <c r="R2104" s="352"/>
      <c r="S2104" s="352"/>
      <c r="T2104" s="353"/>
      <c r="AT2104" s="348" t="s">
        <v>148</v>
      </c>
      <c r="AU2104" s="348" t="s">
        <v>81</v>
      </c>
      <c r="AV2104" s="347" t="s">
        <v>139</v>
      </c>
      <c r="AW2104" s="347" t="s">
        <v>34</v>
      </c>
      <c r="AX2104" s="347" t="s">
        <v>71</v>
      </c>
      <c r="AY2104" s="348" t="s">
        <v>138</v>
      </c>
    </row>
    <row r="2105" spans="2:51" s="339" customFormat="1" ht="13.5">
      <c r="B2105" s="338"/>
      <c r="D2105" s="318" t="s">
        <v>148</v>
      </c>
      <c r="E2105" s="340" t="s">
        <v>5</v>
      </c>
      <c r="F2105" s="341" t="s">
        <v>162</v>
      </c>
      <c r="H2105" s="342" t="s">
        <v>5</v>
      </c>
      <c r="L2105" s="338"/>
      <c r="M2105" s="343"/>
      <c r="N2105" s="344"/>
      <c r="O2105" s="344"/>
      <c r="P2105" s="344"/>
      <c r="Q2105" s="344"/>
      <c r="R2105" s="344"/>
      <c r="S2105" s="344"/>
      <c r="T2105" s="345"/>
      <c r="AT2105" s="342" t="s">
        <v>148</v>
      </c>
      <c r="AU2105" s="342" t="s">
        <v>81</v>
      </c>
      <c r="AV2105" s="339" t="s">
        <v>79</v>
      </c>
      <c r="AW2105" s="339" t="s">
        <v>34</v>
      </c>
      <c r="AX2105" s="339" t="s">
        <v>71</v>
      </c>
      <c r="AY2105" s="342" t="s">
        <v>138</v>
      </c>
    </row>
    <row r="2106" spans="2:51" s="317" customFormat="1" ht="13.5">
      <c r="B2106" s="316"/>
      <c r="D2106" s="318" t="s">
        <v>148</v>
      </c>
      <c r="E2106" s="319" t="s">
        <v>5</v>
      </c>
      <c r="F2106" s="320" t="s">
        <v>288</v>
      </c>
      <c r="H2106" s="321">
        <v>135.52</v>
      </c>
      <c r="L2106" s="316"/>
      <c r="M2106" s="322"/>
      <c r="N2106" s="323"/>
      <c r="O2106" s="323"/>
      <c r="P2106" s="323"/>
      <c r="Q2106" s="323"/>
      <c r="R2106" s="323"/>
      <c r="S2106" s="323"/>
      <c r="T2106" s="324"/>
      <c r="AT2106" s="319" t="s">
        <v>148</v>
      </c>
      <c r="AU2106" s="319" t="s">
        <v>81</v>
      </c>
      <c r="AV2106" s="317" t="s">
        <v>81</v>
      </c>
      <c r="AW2106" s="317" t="s">
        <v>34</v>
      </c>
      <c r="AX2106" s="317" t="s">
        <v>71</v>
      </c>
      <c r="AY2106" s="319" t="s">
        <v>138</v>
      </c>
    </row>
    <row r="2107" spans="2:51" s="317" customFormat="1" ht="13.5">
      <c r="B2107" s="316"/>
      <c r="D2107" s="318" t="s">
        <v>148</v>
      </c>
      <c r="E2107" s="319" t="s">
        <v>5</v>
      </c>
      <c r="F2107" s="320" t="s">
        <v>256</v>
      </c>
      <c r="H2107" s="321">
        <v>1.309</v>
      </c>
      <c r="L2107" s="316"/>
      <c r="M2107" s="322"/>
      <c r="N2107" s="323"/>
      <c r="O2107" s="323"/>
      <c r="P2107" s="323"/>
      <c r="Q2107" s="323"/>
      <c r="R2107" s="323"/>
      <c r="S2107" s="323"/>
      <c r="T2107" s="324"/>
      <c r="AT2107" s="319" t="s">
        <v>148</v>
      </c>
      <c r="AU2107" s="319" t="s">
        <v>81</v>
      </c>
      <c r="AV2107" s="317" t="s">
        <v>81</v>
      </c>
      <c r="AW2107" s="317" t="s">
        <v>34</v>
      </c>
      <c r="AX2107" s="317" t="s">
        <v>71</v>
      </c>
      <c r="AY2107" s="319" t="s">
        <v>138</v>
      </c>
    </row>
    <row r="2108" spans="2:51" s="317" customFormat="1" ht="13.5">
      <c r="B2108" s="316"/>
      <c r="D2108" s="318" t="s">
        <v>148</v>
      </c>
      <c r="E2108" s="319" t="s">
        <v>5</v>
      </c>
      <c r="F2108" s="320" t="s">
        <v>257</v>
      </c>
      <c r="H2108" s="321">
        <v>2.561</v>
      </c>
      <c r="L2108" s="316"/>
      <c r="M2108" s="322"/>
      <c r="N2108" s="323"/>
      <c r="O2108" s="323"/>
      <c r="P2108" s="323"/>
      <c r="Q2108" s="323"/>
      <c r="R2108" s="323"/>
      <c r="S2108" s="323"/>
      <c r="T2108" s="324"/>
      <c r="AT2108" s="319" t="s">
        <v>148</v>
      </c>
      <c r="AU2108" s="319" t="s">
        <v>81</v>
      </c>
      <c r="AV2108" s="317" t="s">
        <v>81</v>
      </c>
      <c r="AW2108" s="317" t="s">
        <v>34</v>
      </c>
      <c r="AX2108" s="317" t="s">
        <v>71</v>
      </c>
      <c r="AY2108" s="319" t="s">
        <v>138</v>
      </c>
    </row>
    <row r="2109" spans="2:51" s="317" customFormat="1" ht="13.5">
      <c r="B2109" s="316"/>
      <c r="D2109" s="318" t="s">
        <v>148</v>
      </c>
      <c r="E2109" s="319" t="s">
        <v>5</v>
      </c>
      <c r="F2109" s="320" t="s">
        <v>258</v>
      </c>
      <c r="H2109" s="321">
        <v>2.554</v>
      </c>
      <c r="L2109" s="316"/>
      <c r="M2109" s="322"/>
      <c r="N2109" s="323"/>
      <c r="O2109" s="323"/>
      <c r="P2109" s="323"/>
      <c r="Q2109" s="323"/>
      <c r="R2109" s="323"/>
      <c r="S2109" s="323"/>
      <c r="T2109" s="324"/>
      <c r="AT2109" s="319" t="s">
        <v>148</v>
      </c>
      <c r="AU2109" s="319" t="s">
        <v>81</v>
      </c>
      <c r="AV2109" s="317" t="s">
        <v>81</v>
      </c>
      <c r="AW2109" s="317" t="s">
        <v>34</v>
      </c>
      <c r="AX2109" s="317" t="s">
        <v>71</v>
      </c>
      <c r="AY2109" s="319" t="s">
        <v>138</v>
      </c>
    </row>
    <row r="2110" spans="2:51" s="317" customFormat="1" ht="13.5">
      <c r="B2110" s="316"/>
      <c r="D2110" s="318" t="s">
        <v>148</v>
      </c>
      <c r="E2110" s="319" t="s">
        <v>5</v>
      </c>
      <c r="F2110" s="320" t="s">
        <v>259</v>
      </c>
      <c r="H2110" s="321">
        <v>2.285</v>
      </c>
      <c r="L2110" s="316"/>
      <c r="M2110" s="322"/>
      <c r="N2110" s="323"/>
      <c r="O2110" s="323"/>
      <c r="P2110" s="323"/>
      <c r="Q2110" s="323"/>
      <c r="R2110" s="323"/>
      <c r="S2110" s="323"/>
      <c r="T2110" s="324"/>
      <c r="AT2110" s="319" t="s">
        <v>148</v>
      </c>
      <c r="AU2110" s="319" t="s">
        <v>81</v>
      </c>
      <c r="AV2110" s="317" t="s">
        <v>81</v>
      </c>
      <c r="AW2110" s="317" t="s">
        <v>34</v>
      </c>
      <c r="AX2110" s="317" t="s">
        <v>71</v>
      </c>
      <c r="AY2110" s="319" t="s">
        <v>138</v>
      </c>
    </row>
    <row r="2111" spans="2:51" s="317" customFormat="1" ht="13.5">
      <c r="B2111" s="316"/>
      <c r="D2111" s="318" t="s">
        <v>148</v>
      </c>
      <c r="E2111" s="319" t="s">
        <v>5</v>
      </c>
      <c r="F2111" s="320" t="s">
        <v>260</v>
      </c>
      <c r="H2111" s="321">
        <v>2.557</v>
      </c>
      <c r="L2111" s="316"/>
      <c r="M2111" s="322"/>
      <c r="N2111" s="323"/>
      <c r="O2111" s="323"/>
      <c r="P2111" s="323"/>
      <c r="Q2111" s="323"/>
      <c r="R2111" s="323"/>
      <c r="S2111" s="323"/>
      <c r="T2111" s="324"/>
      <c r="AT2111" s="319" t="s">
        <v>148</v>
      </c>
      <c r="AU2111" s="319" t="s">
        <v>81</v>
      </c>
      <c r="AV2111" s="317" t="s">
        <v>81</v>
      </c>
      <c r="AW2111" s="317" t="s">
        <v>34</v>
      </c>
      <c r="AX2111" s="317" t="s">
        <v>71</v>
      </c>
      <c r="AY2111" s="319" t="s">
        <v>138</v>
      </c>
    </row>
    <row r="2112" spans="2:51" s="317" customFormat="1" ht="13.5">
      <c r="B2112" s="316"/>
      <c r="D2112" s="318" t="s">
        <v>148</v>
      </c>
      <c r="E2112" s="319" t="s">
        <v>5</v>
      </c>
      <c r="F2112" s="320" t="s">
        <v>261</v>
      </c>
      <c r="H2112" s="321">
        <v>0.447</v>
      </c>
      <c r="L2112" s="316"/>
      <c r="M2112" s="322"/>
      <c r="N2112" s="323"/>
      <c r="O2112" s="323"/>
      <c r="P2112" s="323"/>
      <c r="Q2112" s="323"/>
      <c r="R2112" s="323"/>
      <c r="S2112" s="323"/>
      <c r="T2112" s="324"/>
      <c r="AT2112" s="319" t="s">
        <v>148</v>
      </c>
      <c r="AU2112" s="319" t="s">
        <v>81</v>
      </c>
      <c r="AV2112" s="317" t="s">
        <v>81</v>
      </c>
      <c r="AW2112" s="317" t="s">
        <v>34</v>
      </c>
      <c r="AX2112" s="317" t="s">
        <v>71</v>
      </c>
      <c r="AY2112" s="319" t="s">
        <v>138</v>
      </c>
    </row>
    <row r="2113" spans="2:51" s="317" customFormat="1" ht="13.5">
      <c r="B2113" s="316"/>
      <c r="D2113" s="318" t="s">
        <v>148</v>
      </c>
      <c r="E2113" s="319" t="s">
        <v>5</v>
      </c>
      <c r="F2113" s="320" t="s">
        <v>262</v>
      </c>
      <c r="H2113" s="321">
        <v>0.423</v>
      </c>
      <c r="L2113" s="316"/>
      <c r="M2113" s="322"/>
      <c r="N2113" s="323"/>
      <c r="O2113" s="323"/>
      <c r="P2113" s="323"/>
      <c r="Q2113" s="323"/>
      <c r="R2113" s="323"/>
      <c r="S2113" s="323"/>
      <c r="T2113" s="324"/>
      <c r="AT2113" s="319" t="s">
        <v>148</v>
      </c>
      <c r="AU2113" s="319" t="s">
        <v>81</v>
      </c>
      <c r="AV2113" s="317" t="s">
        <v>81</v>
      </c>
      <c r="AW2113" s="317" t="s">
        <v>34</v>
      </c>
      <c r="AX2113" s="317" t="s">
        <v>71</v>
      </c>
      <c r="AY2113" s="319" t="s">
        <v>138</v>
      </c>
    </row>
    <row r="2114" spans="2:51" s="317" customFormat="1" ht="13.5">
      <c r="B2114" s="316"/>
      <c r="D2114" s="318" t="s">
        <v>148</v>
      </c>
      <c r="E2114" s="319" t="s">
        <v>5</v>
      </c>
      <c r="F2114" s="320" t="s">
        <v>263</v>
      </c>
      <c r="H2114" s="321">
        <v>0.375</v>
      </c>
      <c r="L2114" s="316"/>
      <c r="M2114" s="322"/>
      <c r="N2114" s="323"/>
      <c r="O2114" s="323"/>
      <c r="P2114" s="323"/>
      <c r="Q2114" s="323"/>
      <c r="R2114" s="323"/>
      <c r="S2114" s="323"/>
      <c r="T2114" s="324"/>
      <c r="AT2114" s="319" t="s">
        <v>148</v>
      </c>
      <c r="AU2114" s="319" t="s">
        <v>81</v>
      </c>
      <c r="AV2114" s="317" t="s">
        <v>81</v>
      </c>
      <c r="AW2114" s="317" t="s">
        <v>34</v>
      </c>
      <c r="AX2114" s="317" t="s">
        <v>71</v>
      </c>
      <c r="AY2114" s="319" t="s">
        <v>138</v>
      </c>
    </row>
    <row r="2115" spans="2:51" s="317" customFormat="1" ht="13.5">
      <c r="B2115" s="316"/>
      <c r="D2115" s="318" t="s">
        <v>148</v>
      </c>
      <c r="E2115" s="319" t="s">
        <v>5</v>
      </c>
      <c r="F2115" s="320" t="s">
        <v>264</v>
      </c>
      <c r="H2115" s="321">
        <v>0.426</v>
      </c>
      <c r="L2115" s="316"/>
      <c r="M2115" s="322"/>
      <c r="N2115" s="323"/>
      <c r="O2115" s="323"/>
      <c r="P2115" s="323"/>
      <c r="Q2115" s="323"/>
      <c r="R2115" s="323"/>
      <c r="S2115" s="323"/>
      <c r="T2115" s="324"/>
      <c r="AT2115" s="319" t="s">
        <v>148</v>
      </c>
      <c r="AU2115" s="319" t="s">
        <v>81</v>
      </c>
      <c r="AV2115" s="317" t="s">
        <v>81</v>
      </c>
      <c r="AW2115" s="317" t="s">
        <v>34</v>
      </c>
      <c r="AX2115" s="317" t="s">
        <v>71</v>
      </c>
      <c r="AY2115" s="319" t="s">
        <v>138</v>
      </c>
    </row>
    <row r="2116" spans="2:51" s="347" customFormat="1" ht="13.5">
      <c r="B2116" s="346"/>
      <c r="D2116" s="318" t="s">
        <v>148</v>
      </c>
      <c r="E2116" s="348" t="s">
        <v>5</v>
      </c>
      <c r="F2116" s="349" t="s">
        <v>180</v>
      </c>
      <c r="H2116" s="350">
        <v>148.457</v>
      </c>
      <c r="L2116" s="346"/>
      <c r="M2116" s="351"/>
      <c r="N2116" s="352"/>
      <c r="O2116" s="352"/>
      <c r="P2116" s="352"/>
      <c r="Q2116" s="352"/>
      <c r="R2116" s="352"/>
      <c r="S2116" s="352"/>
      <c r="T2116" s="353"/>
      <c r="AT2116" s="348" t="s">
        <v>148</v>
      </c>
      <c r="AU2116" s="348" t="s">
        <v>81</v>
      </c>
      <c r="AV2116" s="347" t="s">
        <v>139</v>
      </c>
      <c r="AW2116" s="347" t="s">
        <v>34</v>
      </c>
      <c r="AX2116" s="347" t="s">
        <v>71</v>
      </c>
      <c r="AY2116" s="348" t="s">
        <v>138</v>
      </c>
    </row>
    <row r="2117" spans="2:51" s="326" customFormat="1" ht="13.5">
      <c r="B2117" s="325"/>
      <c r="D2117" s="327" t="s">
        <v>148</v>
      </c>
      <c r="E2117" s="328" t="s">
        <v>5</v>
      </c>
      <c r="F2117" s="329" t="s">
        <v>151</v>
      </c>
      <c r="H2117" s="330">
        <v>383.834</v>
      </c>
      <c r="L2117" s="325"/>
      <c r="M2117" s="331"/>
      <c r="N2117" s="332"/>
      <c r="O2117" s="332"/>
      <c r="P2117" s="332"/>
      <c r="Q2117" s="332"/>
      <c r="R2117" s="332"/>
      <c r="S2117" s="332"/>
      <c r="T2117" s="333"/>
      <c r="AT2117" s="334" t="s">
        <v>148</v>
      </c>
      <c r="AU2117" s="334" t="s">
        <v>81</v>
      </c>
      <c r="AV2117" s="326" t="s">
        <v>146</v>
      </c>
      <c r="AW2117" s="326" t="s">
        <v>34</v>
      </c>
      <c r="AX2117" s="326" t="s">
        <v>79</v>
      </c>
      <c r="AY2117" s="334" t="s">
        <v>138</v>
      </c>
    </row>
    <row r="2118" spans="2:65" s="223" customFormat="1" ht="22.5" customHeight="1">
      <c r="B2118" s="224"/>
      <c r="C2118" s="305" t="s">
        <v>2145</v>
      </c>
      <c r="D2118" s="305" t="s">
        <v>141</v>
      </c>
      <c r="E2118" s="306" t="s">
        <v>2146</v>
      </c>
      <c r="F2118" s="307" t="s">
        <v>2147</v>
      </c>
      <c r="G2118" s="308" t="s">
        <v>144</v>
      </c>
      <c r="H2118" s="309">
        <v>535.386</v>
      </c>
      <c r="I2118" s="367">
        <v>0</v>
      </c>
      <c r="J2118" s="310">
        <f>ROUND(I2118*H2118,2)</f>
        <v>0</v>
      </c>
      <c r="K2118" s="307" t="s">
        <v>145</v>
      </c>
      <c r="L2118" s="224"/>
      <c r="M2118" s="311" t="s">
        <v>5</v>
      </c>
      <c r="N2118" s="312" t="s">
        <v>42</v>
      </c>
      <c r="O2118" s="225"/>
      <c r="P2118" s="313">
        <f>O2118*H2118</f>
        <v>0</v>
      </c>
      <c r="Q2118" s="313">
        <v>0</v>
      </c>
      <c r="R2118" s="313">
        <f>Q2118*H2118</f>
        <v>0</v>
      </c>
      <c r="S2118" s="313">
        <v>0</v>
      </c>
      <c r="T2118" s="314">
        <f>S2118*H2118</f>
        <v>0</v>
      </c>
      <c r="AR2118" s="213" t="s">
        <v>372</v>
      </c>
      <c r="AT2118" s="213" t="s">
        <v>141</v>
      </c>
      <c r="AU2118" s="213" t="s">
        <v>81</v>
      </c>
      <c r="AY2118" s="213" t="s">
        <v>138</v>
      </c>
      <c r="BE2118" s="315">
        <f>IF(N2118="základní",J2118,0)</f>
        <v>0</v>
      </c>
      <c r="BF2118" s="315">
        <f>IF(N2118="snížená",J2118,0)</f>
        <v>0</v>
      </c>
      <c r="BG2118" s="315">
        <f>IF(N2118="zákl. přenesená",J2118,0)</f>
        <v>0</v>
      </c>
      <c r="BH2118" s="315">
        <f>IF(N2118="sníž. přenesená",J2118,0)</f>
        <v>0</v>
      </c>
      <c r="BI2118" s="315">
        <f>IF(N2118="nulová",J2118,0)</f>
        <v>0</v>
      </c>
      <c r="BJ2118" s="213" t="s">
        <v>79</v>
      </c>
      <c r="BK2118" s="315">
        <f>ROUND(I2118*H2118,2)</f>
        <v>0</v>
      </c>
      <c r="BL2118" s="213" t="s">
        <v>372</v>
      </c>
      <c r="BM2118" s="213" t="s">
        <v>2148</v>
      </c>
    </row>
    <row r="2119" spans="2:65" s="223" customFormat="1" ht="22.5" customHeight="1">
      <c r="B2119" s="224"/>
      <c r="C2119" s="305" t="s">
        <v>2149</v>
      </c>
      <c r="D2119" s="305" t="s">
        <v>141</v>
      </c>
      <c r="E2119" s="306" t="s">
        <v>2150</v>
      </c>
      <c r="F2119" s="307" t="s">
        <v>2151</v>
      </c>
      <c r="G2119" s="308" t="s">
        <v>144</v>
      </c>
      <c r="H2119" s="309">
        <v>383.834</v>
      </c>
      <c r="I2119" s="367">
        <v>0</v>
      </c>
      <c r="J2119" s="310">
        <f>ROUND(I2119*H2119,2)</f>
        <v>0</v>
      </c>
      <c r="K2119" s="307" t="s">
        <v>145</v>
      </c>
      <c r="L2119" s="224"/>
      <c r="M2119" s="311" t="s">
        <v>5</v>
      </c>
      <c r="N2119" s="312" t="s">
        <v>42</v>
      </c>
      <c r="O2119" s="225"/>
      <c r="P2119" s="313">
        <f>O2119*H2119</f>
        <v>0</v>
      </c>
      <c r="Q2119" s="313">
        <v>0</v>
      </c>
      <c r="R2119" s="313">
        <f>Q2119*H2119</f>
        <v>0</v>
      </c>
      <c r="S2119" s="313">
        <v>0</v>
      </c>
      <c r="T2119" s="314">
        <f>S2119*H2119</f>
        <v>0</v>
      </c>
      <c r="AR2119" s="213" t="s">
        <v>372</v>
      </c>
      <c r="AT2119" s="213" t="s">
        <v>141</v>
      </c>
      <c r="AU2119" s="213" t="s">
        <v>81</v>
      </c>
      <c r="AY2119" s="213" t="s">
        <v>138</v>
      </c>
      <c r="BE2119" s="315">
        <f>IF(N2119="základní",J2119,0)</f>
        <v>0</v>
      </c>
      <c r="BF2119" s="315">
        <f>IF(N2119="snížená",J2119,0)</f>
        <v>0</v>
      </c>
      <c r="BG2119" s="315">
        <f>IF(N2119="zákl. přenesená",J2119,0)</f>
        <v>0</v>
      </c>
      <c r="BH2119" s="315">
        <f>IF(N2119="sníž. přenesená",J2119,0)</f>
        <v>0</v>
      </c>
      <c r="BI2119" s="315">
        <f>IF(N2119="nulová",J2119,0)</f>
        <v>0</v>
      </c>
      <c r="BJ2119" s="213" t="s">
        <v>79</v>
      </c>
      <c r="BK2119" s="315">
        <f>ROUND(I2119*H2119,2)</f>
        <v>0</v>
      </c>
      <c r="BL2119" s="213" t="s">
        <v>372</v>
      </c>
      <c r="BM2119" s="213" t="s">
        <v>2152</v>
      </c>
    </row>
    <row r="2120" spans="2:65" s="223" customFormat="1" ht="31.5" customHeight="1">
      <c r="B2120" s="224"/>
      <c r="C2120" s="305" t="s">
        <v>2153</v>
      </c>
      <c r="D2120" s="305" t="s">
        <v>141</v>
      </c>
      <c r="E2120" s="306" t="s">
        <v>2154</v>
      </c>
      <c r="F2120" s="307" t="s">
        <v>2155</v>
      </c>
      <c r="G2120" s="308" t="s">
        <v>144</v>
      </c>
      <c r="H2120" s="309">
        <v>520.957</v>
      </c>
      <c r="I2120" s="367">
        <v>0</v>
      </c>
      <c r="J2120" s="310">
        <f>ROUND(I2120*H2120,2)</f>
        <v>0</v>
      </c>
      <c r="K2120" s="307" t="s">
        <v>145</v>
      </c>
      <c r="L2120" s="224"/>
      <c r="M2120" s="311" t="s">
        <v>5</v>
      </c>
      <c r="N2120" s="312" t="s">
        <v>42</v>
      </c>
      <c r="O2120" s="225"/>
      <c r="P2120" s="313">
        <f>O2120*H2120</f>
        <v>0</v>
      </c>
      <c r="Q2120" s="313">
        <v>0.0002584</v>
      </c>
      <c r="R2120" s="313">
        <f>Q2120*H2120</f>
        <v>0.13461528879999998</v>
      </c>
      <c r="S2120" s="313">
        <v>0</v>
      </c>
      <c r="T2120" s="314">
        <f>S2120*H2120</f>
        <v>0</v>
      </c>
      <c r="AR2120" s="213" t="s">
        <v>372</v>
      </c>
      <c r="AT2120" s="213" t="s">
        <v>141</v>
      </c>
      <c r="AU2120" s="213" t="s">
        <v>81</v>
      </c>
      <c r="AY2120" s="213" t="s">
        <v>138</v>
      </c>
      <c r="BE2120" s="315">
        <f>IF(N2120="základní",J2120,0)</f>
        <v>0</v>
      </c>
      <c r="BF2120" s="315">
        <f>IF(N2120="snížená",J2120,0)</f>
        <v>0</v>
      </c>
      <c r="BG2120" s="315">
        <f>IF(N2120="zákl. přenesená",J2120,0)</f>
        <v>0</v>
      </c>
      <c r="BH2120" s="315">
        <f>IF(N2120="sníž. přenesená",J2120,0)</f>
        <v>0</v>
      </c>
      <c r="BI2120" s="315">
        <f>IF(N2120="nulová",J2120,0)</f>
        <v>0</v>
      </c>
      <c r="BJ2120" s="213" t="s">
        <v>79</v>
      </c>
      <c r="BK2120" s="315">
        <f>ROUND(I2120*H2120,2)</f>
        <v>0</v>
      </c>
      <c r="BL2120" s="213" t="s">
        <v>372</v>
      </c>
      <c r="BM2120" s="213" t="s">
        <v>2156</v>
      </c>
    </row>
    <row r="2121" spans="2:51" s="339" customFormat="1" ht="13.5">
      <c r="B2121" s="338"/>
      <c r="D2121" s="318" t="s">
        <v>148</v>
      </c>
      <c r="E2121" s="340" t="s">
        <v>5</v>
      </c>
      <c r="F2121" s="341" t="s">
        <v>2138</v>
      </c>
      <c r="H2121" s="342" t="s">
        <v>5</v>
      </c>
      <c r="L2121" s="338"/>
      <c r="M2121" s="343"/>
      <c r="N2121" s="344"/>
      <c r="O2121" s="344"/>
      <c r="P2121" s="344"/>
      <c r="Q2121" s="344"/>
      <c r="R2121" s="344"/>
      <c r="S2121" s="344"/>
      <c r="T2121" s="345"/>
      <c r="AT2121" s="342" t="s">
        <v>148</v>
      </c>
      <c r="AU2121" s="342" t="s">
        <v>81</v>
      </c>
      <c r="AV2121" s="339" t="s">
        <v>79</v>
      </c>
      <c r="AW2121" s="339" t="s">
        <v>34</v>
      </c>
      <c r="AX2121" s="339" t="s">
        <v>71</v>
      </c>
      <c r="AY2121" s="342" t="s">
        <v>138</v>
      </c>
    </row>
    <row r="2122" spans="2:51" s="339" customFormat="1" ht="13.5">
      <c r="B2122" s="338"/>
      <c r="D2122" s="318" t="s">
        <v>148</v>
      </c>
      <c r="E2122" s="340" t="s">
        <v>5</v>
      </c>
      <c r="F2122" s="341" t="s">
        <v>167</v>
      </c>
      <c r="H2122" s="342" t="s">
        <v>5</v>
      </c>
      <c r="L2122" s="338"/>
      <c r="M2122" s="343"/>
      <c r="N2122" s="344"/>
      <c r="O2122" s="344"/>
      <c r="P2122" s="344"/>
      <c r="Q2122" s="344"/>
      <c r="R2122" s="344"/>
      <c r="S2122" s="344"/>
      <c r="T2122" s="345"/>
      <c r="AT2122" s="342" t="s">
        <v>148</v>
      </c>
      <c r="AU2122" s="342" t="s">
        <v>81</v>
      </c>
      <c r="AV2122" s="339" t="s">
        <v>79</v>
      </c>
      <c r="AW2122" s="339" t="s">
        <v>34</v>
      </c>
      <c r="AX2122" s="339" t="s">
        <v>71</v>
      </c>
      <c r="AY2122" s="342" t="s">
        <v>138</v>
      </c>
    </row>
    <row r="2123" spans="2:51" s="317" customFormat="1" ht="13.5">
      <c r="B2123" s="316"/>
      <c r="D2123" s="318" t="s">
        <v>148</v>
      </c>
      <c r="E2123" s="319" t="s">
        <v>5</v>
      </c>
      <c r="F2123" s="320" t="s">
        <v>168</v>
      </c>
      <c r="H2123" s="321">
        <v>7.32</v>
      </c>
      <c r="L2123" s="316"/>
      <c r="M2123" s="322"/>
      <c r="N2123" s="323"/>
      <c r="O2123" s="323"/>
      <c r="P2123" s="323"/>
      <c r="Q2123" s="323"/>
      <c r="R2123" s="323"/>
      <c r="S2123" s="323"/>
      <c r="T2123" s="324"/>
      <c r="AT2123" s="319" t="s">
        <v>148</v>
      </c>
      <c r="AU2123" s="319" t="s">
        <v>81</v>
      </c>
      <c r="AV2123" s="317" t="s">
        <v>81</v>
      </c>
      <c r="AW2123" s="317" t="s">
        <v>34</v>
      </c>
      <c r="AX2123" s="317" t="s">
        <v>71</v>
      </c>
      <c r="AY2123" s="319" t="s">
        <v>138</v>
      </c>
    </row>
    <row r="2124" spans="2:51" s="317" customFormat="1" ht="13.5">
      <c r="B2124" s="316"/>
      <c r="D2124" s="318" t="s">
        <v>148</v>
      </c>
      <c r="E2124" s="319" t="s">
        <v>5</v>
      </c>
      <c r="F2124" s="320" t="s">
        <v>169</v>
      </c>
      <c r="H2124" s="321">
        <v>2.898</v>
      </c>
      <c r="L2124" s="316"/>
      <c r="M2124" s="322"/>
      <c r="N2124" s="323"/>
      <c r="O2124" s="323"/>
      <c r="P2124" s="323"/>
      <c r="Q2124" s="323"/>
      <c r="R2124" s="323"/>
      <c r="S2124" s="323"/>
      <c r="T2124" s="324"/>
      <c r="AT2124" s="319" t="s">
        <v>148</v>
      </c>
      <c r="AU2124" s="319" t="s">
        <v>81</v>
      </c>
      <c r="AV2124" s="317" t="s">
        <v>81</v>
      </c>
      <c r="AW2124" s="317" t="s">
        <v>34</v>
      </c>
      <c r="AX2124" s="317" t="s">
        <v>71</v>
      </c>
      <c r="AY2124" s="319" t="s">
        <v>138</v>
      </c>
    </row>
    <row r="2125" spans="2:51" s="339" customFormat="1" ht="13.5">
      <c r="B2125" s="338"/>
      <c r="D2125" s="318" t="s">
        <v>148</v>
      </c>
      <c r="E2125" s="340" t="s">
        <v>5</v>
      </c>
      <c r="F2125" s="341" t="s">
        <v>170</v>
      </c>
      <c r="H2125" s="342" t="s">
        <v>5</v>
      </c>
      <c r="L2125" s="338"/>
      <c r="M2125" s="343"/>
      <c r="N2125" s="344"/>
      <c r="O2125" s="344"/>
      <c r="P2125" s="344"/>
      <c r="Q2125" s="344"/>
      <c r="R2125" s="344"/>
      <c r="S2125" s="344"/>
      <c r="T2125" s="345"/>
      <c r="AT2125" s="342" t="s">
        <v>148</v>
      </c>
      <c r="AU2125" s="342" t="s">
        <v>81</v>
      </c>
      <c r="AV2125" s="339" t="s">
        <v>79</v>
      </c>
      <c r="AW2125" s="339" t="s">
        <v>34</v>
      </c>
      <c r="AX2125" s="339" t="s">
        <v>71</v>
      </c>
      <c r="AY2125" s="342" t="s">
        <v>138</v>
      </c>
    </row>
    <row r="2126" spans="2:51" s="317" customFormat="1" ht="13.5">
      <c r="B2126" s="316"/>
      <c r="D2126" s="318" t="s">
        <v>148</v>
      </c>
      <c r="E2126" s="319" t="s">
        <v>5</v>
      </c>
      <c r="F2126" s="320" t="s">
        <v>171</v>
      </c>
      <c r="H2126" s="321">
        <v>5.914</v>
      </c>
      <c r="L2126" s="316"/>
      <c r="M2126" s="322"/>
      <c r="N2126" s="323"/>
      <c r="O2126" s="323"/>
      <c r="P2126" s="323"/>
      <c r="Q2126" s="323"/>
      <c r="R2126" s="323"/>
      <c r="S2126" s="323"/>
      <c r="T2126" s="324"/>
      <c r="AT2126" s="319" t="s">
        <v>148</v>
      </c>
      <c r="AU2126" s="319" t="s">
        <v>81</v>
      </c>
      <c r="AV2126" s="317" t="s">
        <v>81</v>
      </c>
      <c r="AW2126" s="317" t="s">
        <v>34</v>
      </c>
      <c r="AX2126" s="317" t="s">
        <v>71</v>
      </c>
      <c r="AY2126" s="319" t="s">
        <v>138</v>
      </c>
    </row>
    <row r="2127" spans="2:51" s="317" customFormat="1" ht="13.5">
      <c r="B2127" s="316"/>
      <c r="D2127" s="318" t="s">
        <v>148</v>
      </c>
      <c r="E2127" s="319" t="s">
        <v>5</v>
      </c>
      <c r="F2127" s="320" t="s">
        <v>172</v>
      </c>
      <c r="H2127" s="321">
        <v>2.052</v>
      </c>
      <c r="L2127" s="316"/>
      <c r="M2127" s="322"/>
      <c r="N2127" s="323"/>
      <c r="O2127" s="323"/>
      <c r="P2127" s="323"/>
      <c r="Q2127" s="323"/>
      <c r="R2127" s="323"/>
      <c r="S2127" s="323"/>
      <c r="T2127" s="324"/>
      <c r="AT2127" s="319" t="s">
        <v>148</v>
      </c>
      <c r="AU2127" s="319" t="s">
        <v>81</v>
      </c>
      <c r="AV2127" s="317" t="s">
        <v>81</v>
      </c>
      <c r="AW2127" s="317" t="s">
        <v>34</v>
      </c>
      <c r="AX2127" s="317" t="s">
        <v>71</v>
      </c>
      <c r="AY2127" s="319" t="s">
        <v>138</v>
      </c>
    </row>
    <row r="2128" spans="2:51" s="339" customFormat="1" ht="13.5">
      <c r="B2128" s="338"/>
      <c r="D2128" s="318" t="s">
        <v>148</v>
      </c>
      <c r="E2128" s="340" t="s">
        <v>5</v>
      </c>
      <c r="F2128" s="341" t="s">
        <v>162</v>
      </c>
      <c r="H2128" s="342" t="s">
        <v>5</v>
      </c>
      <c r="L2128" s="338"/>
      <c r="M2128" s="343"/>
      <c r="N2128" s="344"/>
      <c r="O2128" s="344"/>
      <c r="P2128" s="344"/>
      <c r="Q2128" s="344"/>
      <c r="R2128" s="344"/>
      <c r="S2128" s="344"/>
      <c r="T2128" s="345"/>
      <c r="AT2128" s="342" t="s">
        <v>148</v>
      </c>
      <c r="AU2128" s="342" t="s">
        <v>81</v>
      </c>
      <c r="AV2128" s="339" t="s">
        <v>79</v>
      </c>
      <c r="AW2128" s="339" t="s">
        <v>34</v>
      </c>
      <c r="AX2128" s="339" t="s">
        <v>71</v>
      </c>
      <c r="AY2128" s="342" t="s">
        <v>138</v>
      </c>
    </row>
    <row r="2129" spans="2:51" s="317" customFormat="1" ht="13.5">
      <c r="B2129" s="316"/>
      <c r="D2129" s="318" t="s">
        <v>148</v>
      </c>
      <c r="E2129" s="319" t="s">
        <v>5</v>
      </c>
      <c r="F2129" s="320" t="s">
        <v>163</v>
      </c>
      <c r="H2129" s="321">
        <v>11.73</v>
      </c>
      <c r="L2129" s="316"/>
      <c r="M2129" s="322"/>
      <c r="N2129" s="323"/>
      <c r="O2129" s="323"/>
      <c r="P2129" s="323"/>
      <c r="Q2129" s="323"/>
      <c r="R2129" s="323"/>
      <c r="S2129" s="323"/>
      <c r="T2129" s="324"/>
      <c r="AT2129" s="319" t="s">
        <v>148</v>
      </c>
      <c r="AU2129" s="319" t="s">
        <v>81</v>
      </c>
      <c r="AV2129" s="317" t="s">
        <v>81</v>
      </c>
      <c r="AW2129" s="317" t="s">
        <v>34</v>
      </c>
      <c r="AX2129" s="317" t="s">
        <v>71</v>
      </c>
      <c r="AY2129" s="319" t="s">
        <v>138</v>
      </c>
    </row>
    <row r="2130" spans="2:51" s="347" customFormat="1" ht="13.5">
      <c r="B2130" s="346"/>
      <c r="D2130" s="318" t="s">
        <v>148</v>
      </c>
      <c r="E2130" s="348" t="s">
        <v>5</v>
      </c>
      <c r="F2130" s="349" t="s">
        <v>180</v>
      </c>
      <c r="H2130" s="350">
        <v>29.914</v>
      </c>
      <c r="L2130" s="346"/>
      <c r="M2130" s="351"/>
      <c r="N2130" s="352"/>
      <c r="O2130" s="352"/>
      <c r="P2130" s="352"/>
      <c r="Q2130" s="352"/>
      <c r="R2130" s="352"/>
      <c r="S2130" s="352"/>
      <c r="T2130" s="353"/>
      <c r="AT2130" s="348" t="s">
        <v>148</v>
      </c>
      <c r="AU2130" s="348" t="s">
        <v>81</v>
      </c>
      <c r="AV2130" s="347" t="s">
        <v>139</v>
      </c>
      <c r="AW2130" s="347" t="s">
        <v>34</v>
      </c>
      <c r="AX2130" s="347" t="s">
        <v>71</v>
      </c>
      <c r="AY2130" s="348" t="s">
        <v>138</v>
      </c>
    </row>
    <row r="2131" spans="2:51" s="339" customFormat="1" ht="13.5">
      <c r="B2131" s="338"/>
      <c r="D2131" s="318" t="s">
        <v>148</v>
      </c>
      <c r="E2131" s="340" t="s">
        <v>5</v>
      </c>
      <c r="F2131" s="341" t="s">
        <v>2139</v>
      </c>
      <c r="H2131" s="342" t="s">
        <v>5</v>
      </c>
      <c r="L2131" s="338"/>
      <c r="M2131" s="343"/>
      <c r="N2131" s="344"/>
      <c r="O2131" s="344"/>
      <c r="P2131" s="344"/>
      <c r="Q2131" s="344"/>
      <c r="R2131" s="344"/>
      <c r="S2131" s="344"/>
      <c r="T2131" s="345"/>
      <c r="AT2131" s="342" t="s">
        <v>148</v>
      </c>
      <c r="AU2131" s="342" t="s">
        <v>81</v>
      </c>
      <c r="AV2131" s="339" t="s">
        <v>79</v>
      </c>
      <c r="AW2131" s="339" t="s">
        <v>34</v>
      </c>
      <c r="AX2131" s="339" t="s">
        <v>71</v>
      </c>
      <c r="AY2131" s="342" t="s">
        <v>138</v>
      </c>
    </row>
    <row r="2132" spans="2:51" s="339" customFormat="1" ht="13.5">
      <c r="B2132" s="338"/>
      <c r="D2132" s="318" t="s">
        <v>148</v>
      </c>
      <c r="E2132" s="340" t="s">
        <v>5</v>
      </c>
      <c r="F2132" s="341" t="s">
        <v>177</v>
      </c>
      <c r="H2132" s="342" t="s">
        <v>5</v>
      </c>
      <c r="L2132" s="338"/>
      <c r="M2132" s="343"/>
      <c r="N2132" s="344"/>
      <c r="O2132" s="344"/>
      <c r="P2132" s="344"/>
      <c r="Q2132" s="344"/>
      <c r="R2132" s="344"/>
      <c r="S2132" s="344"/>
      <c r="T2132" s="345"/>
      <c r="AT2132" s="342" t="s">
        <v>148</v>
      </c>
      <c r="AU2132" s="342" t="s">
        <v>81</v>
      </c>
      <c r="AV2132" s="339" t="s">
        <v>79</v>
      </c>
      <c r="AW2132" s="339" t="s">
        <v>34</v>
      </c>
      <c r="AX2132" s="339" t="s">
        <v>71</v>
      </c>
      <c r="AY2132" s="342" t="s">
        <v>138</v>
      </c>
    </row>
    <row r="2133" spans="2:51" s="317" customFormat="1" ht="13.5">
      <c r="B2133" s="316"/>
      <c r="D2133" s="318" t="s">
        <v>148</v>
      </c>
      <c r="E2133" s="319" t="s">
        <v>5</v>
      </c>
      <c r="F2133" s="320" t="s">
        <v>198</v>
      </c>
      <c r="H2133" s="321">
        <v>3.088</v>
      </c>
      <c r="L2133" s="316"/>
      <c r="M2133" s="322"/>
      <c r="N2133" s="323"/>
      <c r="O2133" s="323"/>
      <c r="P2133" s="323"/>
      <c r="Q2133" s="323"/>
      <c r="R2133" s="323"/>
      <c r="S2133" s="323"/>
      <c r="T2133" s="324"/>
      <c r="AT2133" s="319" t="s">
        <v>148</v>
      </c>
      <c r="AU2133" s="319" t="s">
        <v>81</v>
      </c>
      <c r="AV2133" s="317" t="s">
        <v>81</v>
      </c>
      <c r="AW2133" s="317" t="s">
        <v>34</v>
      </c>
      <c r="AX2133" s="317" t="s">
        <v>71</v>
      </c>
      <c r="AY2133" s="319" t="s">
        <v>138</v>
      </c>
    </row>
    <row r="2134" spans="2:51" s="317" customFormat="1" ht="13.5">
      <c r="B2134" s="316"/>
      <c r="D2134" s="318" t="s">
        <v>148</v>
      </c>
      <c r="E2134" s="319" t="s">
        <v>5</v>
      </c>
      <c r="F2134" s="320" t="s">
        <v>2157</v>
      </c>
      <c r="H2134" s="321">
        <v>60.55</v>
      </c>
      <c r="L2134" s="316"/>
      <c r="M2134" s="322"/>
      <c r="N2134" s="323"/>
      <c r="O2134" s="323"/>
      <c r="P2134" s="323"/>
      <c r="Q2134" s="323"/>
      <c r="R2134" s="323"/>
      <c r="S2134" s="323"/>
      <c r="T2134" s="324"/>
      <c r="AT2134" s="319" t="s">
        <v>148</v>
      </c>
      <c r="AU2134" s="319" t="s">
        <v>81</v>
      </c>
      <c r="AV2134" s="317" t="s">
        <v>81</v>
      </c>
      <c r="AW2134" s="317" t="s">
        <v>34</v>
      </c>
      <c r="AX2134" s="317" t="s">
        <v>71</v>
      </c>
      <c r="AY2134" s="319" t="s">
        <v>138</v>
      </c>
    </row>
    <row r="2135" spans="2:51" s="317" customFormat="1" ht="13.5">
      <c r="B2135" s="316"/>
      <c r="D2135" s="318" t="s">
        <v>148</v>
      </c>
      <c r="E2135" s="319" t="s">
        <v>5</v>
      </c>
      <c r="F2135" s="320" t="s">
        <v>200</v>
      </c>
      <c r="H2135" s="321">
        <v>3.669</v>
      </c>
      <c r="L2135" s="316"/>
      <c r="M2135" s="322"/>
      <c r="N2135" s="323"/>
      <c r="O2135" s="323"/>
      <c r="P2135" s="323"/>
      <c r="Q2135" s="323"/>
      <c r="R2135" s="323"/>
      <c r="S2135" s="323"/>
      <c r="T2135" s="324"/>
      <c r="AT2135" s="319" t="s">
        <v>148</v>
      </c>
      <c r="AU2135" s="319" t="s">
        <v>81</v>
      </c>
      <c r="AV2135" s="317" t="s">
        <v>81</v>
      </c>
      <c r="AW2135" s="317" t="s">
        <v>34</v>
      </c>
      <c r="AX2135" s="317" t="s">
        <v>71</v>
      </c>
      <c r="AY2135" s="319" t="s">
        <v>138</v>
      </c>
    </row>
    <row r="2136" spans="2:51" s="317" customFormat="1" ht="13.5">
      <c r="B2136" s="316"/>
      <c r="D2136" s="318" t="s">
        <v>148</v>
      </c>
      <c r="E2136" s="319" t="s">
        <v>5</v>
      </c>
      <c r="F2136" s="320" t="s">
        <v>201</v>
      </c>
      <c r="H2136" s="321">
        <v>2.706</v>
      </c>
      <c r="L2136" s="316"/>
      <c r="M2136" s="322"/>
      <c r="N2136" s="323"/>
      <c r="O2136" s="323"/>
      <c r="P2136" s="323"/>
      <c r="Q2136" s="323"/>
      <c r="R2136" s="323"/>
      <c r="S2136" s="323"/>
      <c r="T2136" s="324"/>
      <c r="AT2136" s="319" t="s">
        <v>148</v>
      </c>
      <c r="AU2136" s="319" t="s">
        <v>81</v>
      </c>
      <c r="AV2136" s="317" t="s">
        <v>81</v>
      </c>
      <c r="AW2136" s="317" t="s">
        <v>34</v>
      </c>
      <c r="AX2136" s="317" t="s">
        <v>71</v>
      </c>
      <c r="AY2136" s="319" t="s">
        <v>138</v>
      </c>
    </row>
    <row r="2137" spans="2:51" s="317" customFormat="1" ht="13.5">
      <c r="B2137" s="316"/>
      <c r="D2137" s="318" t="s">
        <v>148</v>
      </c>
      <c r="E2137" s="319" t="s">
        <v>5</v>
      </c>
      <c r="F2137" s="320" t="s">
        <v>202</v>
      </c>
      <c r="H2137" s="321">
        <v>2.644</v>
      </c>
      <c r="L2137" s="316"/>
      <c r="M2137" s="322"/>
      <c r="N2137" s="323"/>
      <c r="O2137" s="323"/>
      <c r="P2137" s="323"/>
      <c r="Q2137" s="323"/>
      <c r="R2137" s="323"/>
      <c r="S2137" s="323"/>
      <c r="T2137" s="324"/>
      <c r="AT2137" s="319" t="s">
        <v>148</v>
      </c>
      <c r="AU2137" s="319" t="s">
        <v>81</v>
      </c>
      <c r="AV2137" s="317" t="s">
        <v>81</v>
      </c>
      <c r="AW2137" s="317" t="s">
        <v>34</v>
      </c>
      <c r="AX2137" s="317" t="s">
        <v>71</v>
      </c>
      <c r="AY2137" s="319" t="s">
        <v>138</v>
      </c>
    </row>
    <row r="2138" spans="2:51" s="317" customFormat="1" ht="13.5">
      <c r="B2138" s="316"/>
      <c r="D2138" s="318" t="s">
        <v>148</v>
      </c>
      <c r="E2138" s="319" t="s">
        <v>5</v>
      </c>
      <c r="F2138" s="320" t="s">
        <v>203</v>
      </c>
      <c r="H2138" s="321">
        <v>2.628</v>
      </c>
      <c r="L2138" s="316"/>
      <c r="M2138" s="322"/>
      <c r="N2138" s="323"/>
      <c r="O2138" s="323"/>
      <c r="P2138" s="323"/>
      <c r="Q2138" s="323"/>
      <c r="R2138" s="323"/>
      <c r="S2138" s="323"/>
      <c r="T2138" s="324"/>
      <c r="AT2138" s="319" t="s">
        <v>148</v>
      </c>
      <c r="AU2138" s="319" t="s">
        <v>81</v>
      </c>
      <c r="AV2138" s="317" t="s">
        <v>81</v>
      </c>
      <c r="AW2138" s="317" t="s">
        <v>34</v>
      </c>
      <c r="AX2138" s="317" t="s">
        <v>71</v>
      </c>
      <c r="AY2138" s="319" t="s">
        <v>138</v>
      </c>
    </row>
    <row r="2139" spans="2:51" s="317" customFormat="1" ht="13.5">
      <c r="B2139" s="316"/>
      <c r="D2139" s="318" t="s">
        <v>148</v>
      </c>
      <c r="E2139" s="319" t="s">
        <v>5</v>
      </c>
      <c r="F2139" s="320" t="s">
        <v>204</v>
      </c>
      <c r="H2139" s="321">
        <v>2.57</v>
      </c>
      <c r="L2139" s="316"/>
      <c r="M2139" s="322"/>
      <c r="N2139" s="323"/>
      <c r="O2139" s="323"/>
      <c r="P2139" s="323"/>
      <c r="Q2139" s="323"/>
      <c r="R2139" s="323"/>
      <c r="S2139" s="323"/>
      <c r="T2139" s="324"/>
      <c r="AT2139" s="319" t="s">
        <v>148</v>
      </c>
      <c r="AU2139" s="319" t="s">
        <v>81</v>
      </c>
      <c r="AV2139" s="317" t="s">
        <v>81</v>
      </c>
      <c r="AW2139" s="317" t="s">
        <v>34</v>
      </c>
      <c r="AX2139" s="317" t="s">
        <v>71</v>
      </c>
      <c r="AY2139" s="319" t="s">
        <v>138</v>
      </c>
    </row>
    <row r="2140" spans="2:51" s="317" customFormat="1" ht="13.5">
      <c r="B2140" s="316"/>
      <c r="D2140" s="318" t="s">
        <v>148</v>
      </c>
      <c r="E2140" s="319" t="s">
        <v>5</v>
      </c>
      <c r="F2140" s="320" t="s">
        <v>205</v>
      </c>
      <c r="H2140" s="321">
        <v>0.355</v>
      </c>
      <c r="L2140" s="316"/>
      <c r="M2140" s="322"/>
      <c r="N2140" s="323"/>
      <c r="O2140" s="323"/>
      <c r="P2140" s="323"/>
      <c r="Q2140" s="323"/>
      <c r="R2140" s="323"/>
      <c r="S2140" s="323"/>
      <c r="T2140" s="324"/>
      <c r="AT2140" s="319" t="s">
        <v>148</v>
      </c>
      <c r="AU2140" s="319" t="s">
        <v>81</v>
      </c>
      <c r="AV2140" s="317" t="s">
        <v>81</v>
      </c>
      <c r="AW2140" s="317" t="s">
        <v>34</v>
      </c>
      <c r="AX2140" s="317" t="s">
        <v>71</v>
      </c>
      <c r="AY2140" s="319" t="s">
        <v>138</v>
      </c>
    </row>
    <row r="2141" spans="2:51" s="317" customFormat="1" ht="13.5">
      <c r="B2141" s="316"/>
      <c r="D2141" s="318" t="s">
        <v>148</v>
      </c>
      <c r="E2141" s="319" t="s">
        <v>5</v>
      </c>
      <c r="F2141" s="320" t="s">
        <v>206</v>
      </c>
      <c r="H2141" s="321">
        <v>0.341</v>
      </c>
      <c r="L2141" s="316"/>
      <c r="M2141" s="322"/>
      <c r="N2141" s="323"/>
      <c r="O2141" s="323"/>
      <c r="P2141" s="323"/>
      <c r="Q2141" s="323"/>
      <c r="R2141" s="323"/>
      <c r="S2141" s="323"/>
      <c r="T2141" s="324"/>
      <c r="AT2141" s="319" t="s">
        <v>148</v>
      </c>
      <c r="AU2141" s="319" t="s">
        <v>81</v>
      </c>
      <c r="AV2141" s="317" t="s">
        <v>81</v>
      </c>
      <c r="AW2141" s="317" t="s">
        <v>34</v>
      </c>
      <c r="AX2141" s="317" t="s">
        <v>71</v>
      </c>
      <c r="AY2141" s="319" t="s">
        <v>138</v>
      </c>
    </row>
    <row r="2142" spans="2:51" s="317" customFormat="1" ht="13.5">
      <c r="B2142" s="316"/>
      <c r="D2142" s="318" t="s">
        <v>148</v>
      </c>
      <c r="E2142" s="319" t="s">
        <v>5</v>
      </c>
      <c r="F2142" s="320" t="s">
        <v>207</v>
      </c>
      <c r="H2142" s="321">
        <v>0.346</v>
      </c>
      <c r="L2142" s="316"/>
      <c r="M2142" s="322"/>
      <c r="N2142" s="323"/>
      <c r="O2142" s="323"/>
      <c r="P2142" s="323"/>
      <c r="Q2142" s="323"/>
      <c r="R2142" s="323"/>
      <c r="S2142" s="323"/>
      <c r="T2142" s="324"/>
      <c r="AT2142" s="319" t="s">
        <v>148</v>
      </c>
      <c r="AU2142" s="319" t="s">
        <v>81</v>
      </c>
      <c r="AV2142" s="317" t="s">
        <v>81</v>
      </c>
      <c r="AW2142" s="317" t="s">
        <v>34</v>
      </c>
      <c r="AX2142" s="317" t="s">
        <v>71</v>
      </c>
      <c r="AY2142" s="319" t="s">
        <v>138</v>
      </c>
    </row>
    <row r="2143" spans="2:51" s="317" customFormat="1" ht="13.5">
      <c r="B2143" s="316"/>
      <c r="D2143" s="318" t="s">
        <v>148</v>
      </c>
      <c r="E2143" s="319" t="s">
        <v>5</v>
      </c>
      <c r="F2143" s="320" t="s">
        <v>208</v>
      </c>
      <c r="H2143" s="321">
        <v>0.331</v>
      </c>
      <c r="L2143" s="316"/>
      <c r="M2143" s="322"/>
      <c r="N2143" s="323"/>
      <c r="O2143" s="323"/>
      <c r="P2143" s="323"/>
      <c r="Q2143" s="323"/>
      <c r="R2143" s="323"/>
      <c r="S2143" s="323"/>
      <c r="T2143" s="324"/>
      <c r="AT2143" s="319" t="s">
        <v>148</v>
      </c>
      <c r="AU2143" s="319" t="s">
        <v>81</v>
      </c>
      <c r="AV2143" s="317" t="s">
        <v>81</v>
      </c>
      <c r="AW2143" s="317" t="s">
        <v>34</v>
      </c>
      <c r="AX2143" s="317" t="s">
        <v>71</v>
      </c>
      <c r="AY2143" s="319" t="s">
        <v>138</v>
      </c>
    </row>
    <row r="2144" spans="2:51" s="317" customFormat="1" ht="13.5">
      <c r="B2144" s="316"/>
      <c r="D2144" s="318" t="s">
        <v>148</v>
      </c>
      <c r="E2144" s="319" t="s">
        <v>5</v>
      </c>
      <c r="F2144" s="320" t="s">
        <v>215</v>
      </c>
      <c r="H2144" s="321">
        <v>-1.8</v>
      </c>
      <c r="L2144" s="316"/>
      <c r="M2144" s="322"/>
      <c r="N2144" s="323"/>
      <c r="O2144" s="323"/>
      <c r="P2144" s="323"/>
      <c r="Q2144" s="323"/>
      <c r="R2144" s="323"/>
      <c r="S2144" s="323"/>
      <c r="T2144" s="324"/>
      <c r="AT2144" s="319" t="s">
        <v>148</v>
      </c>
      <c r="AU2144" s="319" t="s">
        <v>81</v>
      </c>
      <c r="AV2144" s="317" t="s">
        <v>81</v>
      </c>
      <c r="AW2144" s="317" t="s">
        <v>34</v>
      </c>
      <c r="AX2144" s="317" t="s">
        <v>71</v>
      </c>
      <c r="AY2144" s="319" t="s">
        <v>138</v>
      </c>
    </row>
    <row r="2145" spans="2:51" s="317" customFormat="1" ht="13.5">
      <c r="B2145" s="316"/>
      <c r="D2145" s="318" t="s">
        <v>148</v>
      </c>
      <c r="E2145" s="319" t="s">
        <v>5</v>
      </c>
      <c r="F2145" s="320" t="s">
        <v>216</v>
      </c>
      <c r="H2145" s="321">
        <v>-0.675</v>
      </c>
      <c r="L2145" s="316"/>
      <c r="M2145" s="322"/>
      <c r="N2145" s="323"/>
      <c r="O2145" s="323"/>
      <c r="P2145" s="323"/>
      <c r="Q2145" s="323"/>
      <c r="R2145" s="323"/>
      <c r="S2145" s="323"/>
      <c r="T2145" s="324"/>
      <c r="AT2145" s="319" t="s">
        <v>148</v>
      </c>
      <c r="AU2145" s="319" t="s">
        <v>81</v>
      </c>
      <c r="AV2145" s="317" t="s">
        <v>81</v>
      </c>
      <c r="AW2145" s="317" t="s">
        <v>34</v>
      </c>
      <c r="AX2145" s="317" t="s">
        <v>71</v>
      </c>
      <c r="AY2145" s="319" t="s">
        <v>138</v>
      </c>
    </row>
    <row r="2146" spans="2:51" s="347" customFormat="1" ht="13.5">
      <c r="B2146" s="346"/>
      <c r="D2146" s="318" t="s">
        <v>148</v>
      </c>
      <c r="E2146" s="348" t="s">
        <v>5</v>
      </c>
      <c r="F2146" s="349" t="s">
        <v>180</v>
      </c>
      <c r="H2146" s="350">
        <v>76.753</v>
      </c>
      <c r="L2146" s="346"/>
      <c r="M2146" s="351"/>
      <c r="N2146" s="352"/>
      <c r="O2146" s="352"/>
      <c r="P2146" s="352"/>
      <c r="Q2146" s="352"/>
      <c r="R2146" s="352"/>
      <c r="S2146" s="352"/>
      <c r="T2146" s="353"/>
      <c r="AT2146" s="348" t="s">
        <v>148</v>
      </c>
      <c r="AU2146" s="348" t="s">
        <v>81</v>
      </c>
      <c r="AV2146" s="347" t="s">
        <v>139</v>
      </c>
      <c r="AW2146" s="347" t="s">
        <v>34</v>
      </c>
      <c r="AX2146" s="347" t="s">
        <v>71</v>
      </c>
      <c r="AY2146" s="348" t="s">
        <v>138</v>
      </c>
    </row>
    <row r="2147" spans="2:51" s="339" customFormat="1" ht="13.5">
      <c r="B2147" s="338"/>
      <c r="D2147" s="318" t="s">
        <v>148</v>
      </c>
      <c r="E2147" s="340" t="s">
        <v>5</v>
      </c>
      <c r="F2147" s="341" t="s">
        <v>181</v>
      </c>
      <c r="H2147" s="342" t="s">
        <v>5</v>
      </c>
      <c r="L2147" s="338"/>
      <c r="M2147" s="343"/>
      <c r="N2147" s="344"/>
      <c r="O2147" s="344"/>
      <c r="P2147" s="344"/>
      <c r="Q2147" s="344"/>
      <c r="R2147" s="344"/>
      <c r="S2147" s="344"/>
      <c r="T2147" s="345"/>
      <c r="AT2147" s="342" t="s">
        <v>148</v>
      </c>
      <c r="AU2147" s="342" t="s">
        <v>81</v>
      </c>
      <c r="AV2147" s="339" t="s">
        <v>79</v>
      </c>
      <c r="AW2147" s="339" t="s">
        <v>34</v>
      </c>
      <c r="AX2147" s="339" t="s">
        <v>71</v>
      </c>
      <c r="AY2147" s="342" t="s">
        <v>138</v>
      </c>
    </row>
    <row r="2148" spans="2:51" s="317" customFormat="1" ht="13.5">
      <c r="B2148" s="316"/>
      <c r="D2148" s="318" t="s">
        <v>148</v>
      </c>
      <c r="E2148" s="319" t="s">
        <v>5</v>
      </c>
      <c r="F2148" s="320" t="s">
        <v>2158</v>
      </c>
      <c r="H2148" s="321">
        <v>82.716</v>
      </c>
      <c r="L2148" s="316"/>
      <c r="M2148" s="322"/>
      <c r="N2148" s="323"/>
      <c r="O2148" s="323"/>
      <c r="P2148" s="323"/>
      <c r="Q2148" s="323"/>
      <c r="R2148" s="323"/>
      <c r="S2148" s="323"/>
      <c r="T2148" s="324"/>
      <c r="AT2148" s="319" t="s">
        <v>148</v>
      </c>
      <c r="AU2148" s="319" t="s">
        <v>81</v>
      </c>
      <c r="AV2148" s="317" t="s">
        <v>81</v>
      </c>
      <c r="AW2148" s="317" t="s">
        <v>34</v>
      </c>
      <c r="AX2148" s="317" t="s">
        <v>71</v>
      </c>
      <c r="AY2148" s="319" t="s">
        <v>138</v>
      </c>
    </row>
    <row r="2149" spans="2:51" s="317" customFormat="1" ht="13.5">
      <c r="B2149" s="316"/>
      <c r="D2149" s="318" t="s">
        <v>148</v>
      </c>
      <c r="E2149" s="319" t="s">
        <v>5</v>
      </c>
      <c r="F2149" s="320" t="s">
        <v>218</v>
      </c>
      <c r="H2149" s="321">
        <v>2.564</v>
      </c>
      <c r="L2149" s="316"/>
      <c r="M2149" s="322"/>
      <c r="N2149" s="323"/>
      <c r="O2149" s="323"/>
      <c r="P2149" s="323"/>
      <c r="Q2149" s="323"/>
      <c r="R2149" s="323"/>
      <c r="S2149" s="323"/>
      <c r="T2149" s="324"/>
      <c r="AT2149" s="319" t="s">
        <v>148</v>
      </c>
      <c r="AU2149" s="319" t="s">
        <v>81</v>
      </c>
      <c r="AV2149" s="317" t="s">
        <v>81</v>
      </c>
      <c r="AW2149" s="317" t="s">
        <v>34</v>
      </c>
      <c r="AX2149" s="317" t="s">
        <v>71</v>
      </c>
      <c r="AY2149" s="319" t="s">
        <v>138</v>
      </c>
    </row>
    <row r="2150" spans="2:51" s="317" customFormat="1" ht="13.5">
      <c r="B2150" s="316"/>
      <c r="D2150" s="318" t="s">
        <v>148</v>
      </c>
      <c r="E2150" s="319" t="s">
        <v>5</v>
      </c>
      <c r="F2150" s="320" t="s">
        <v>219</v>
      </c>
      <c r="H2150" s="321">
        <v>2.519</v>
      </c>
      <c r="L2150" s="316"/>
      <c r="M2150" s="322"/>
      <c r="N2150" s="323"/>
      <c r="O2150" s="323"/>
      <c r="P2150" s="323"/>
      <c r="Q2150" s="323"/>
      <c r="R2150" s="323"/>
      <c r="S2150" s="323"/>
      <c r="T2150" s="324"/>
      <c r="AT2150" s="319" t="s">
        <v>148</v>
      </c>
      <c r="AU2150" s="319" t="s">
        <v>81</v>
      </c>
      <c r="AV2150" s="317" t="s">
        <v>81</v>
      </c>
      <c r="AW2150" s="317" t="s">
        <v>34</v>
      </c>
      <c r="AX2150" s="317" t="s">
        <v>71</v>
      </c>
      <c r="AY2150" s="319" t="s">
        <v>138</v>
      </c>
    </row>
    <row r="2151" spans="2:51" s="317" customFormat="1" ht="13.5">
      <c r="B2151" s="316"/>
      <c r="D2151" s="318" t="s">
        <v>148</v>
      </c>
      <c r="E2151" s="319" t="s">
        <v>5</v>
      </c>
      <c r="F2151" s="320" t="s">
        <v>220</v>
      </c>
      <c r="H2151" s="321">
        <v>0.333</v>
      </c>
      <c r="L2151" s="316"/>
      <c r="M2151" s="322"/>
      <c r="N2151" s="323"/>
      <c r="O2151" s="323"/>
      <c r="P2151" s="323"/>
      <c r="Q2151" s="323"/>
      <c r="R2151" s="323"/>
      <c r="S2151" s="323"/>
      <c r="T2151" s="324"/>
      <c r="AT2151" s="319" t="s">
        <v>148</v>
      </c>
      <c r="AU2151" s="319" t="s">
        <v>81</v>
      </c>
      <c r="AV2151" s="317" t="s">
        <v>81</v>
      </c>
      <c r="AW2151" s="317" t="s">
        <v>34</v>
      </c>
      <c r="AX2151" s="317" t="s">
        <v>71</v>
      </c>
      <c r="AY2151" s="319" t="s">
        <v>138</v>
      </c>
    </row>
    <row r="2152" spans="2:51" s="317" customFormat="1" ht="13.5">
      <c r="B2152" s="316"/>
      <c r="D2152" s="318" t="s">
        <v>148</v>
      </c>
      <c r="E2152" s="319" t="s">
        <v>5</v>
      </c>
      <c r="F2152" s="320" t="s">
        <v>221</v>
      </c>
      <c r="H2152" s="321">
        <v>0.334</v>
      </c>
      <c r="L2152" s="316"/>
      <c r="M2152" s="322"/>
      <c r="N2152" s="323"/>
      <c r="O2152" s="323"/>
      <c r="P2152" s="323"/>
      <c r="Q2152" s="323"/>
      <c r="R2152" s="323"/>
      <c r="S2152" s="323"/>
      <c r="T2152" s="324"/>
      <c r="AT2152" s="319" t="s">
        <v>148</v>
      </c>
      <c r="AU2152" s="319" t="s">
        <v>81</v>
      </c>
      <c r="AV2152" s="317" t="s">
        <v>81</v>
      </c>
      <c r="AW2152" s="317" t="s">
        <v>34</v>
      </c>
      <c r="AX2152" s="317" t="s">
        <v>71</v>
      </c>
      <c r="AY2152" s="319" t="s">
        <v>138</v>
      </c>
    </row>
    <row r="2153" spans="2:51" s="317" customFormat="1" ht="13.5">
      <c r="B2153" s="316"/>
      <c r="D2153" s="318" t="s">
        <v>148</v>
      </c>
      <c r="E2153" s="319" t="s">
        <v>5</v>
      </c>
      <c r="F2153" s="320" t="s">
        <v>222</v>
      </c>
      <c r="H2153" s="321">
        <v>1.968</v>
      </c>
      <c r="L2153" s="316"/>
      <c r="M2153" s="322"/>
      <c r="N2153" s="323"/>
      <c r="O2153" s="323"/>
      <c r="P2153" s="323"/>
      <c r="Q2153" s="323"/>
      <c r="R2153" s="323"/>
      <c r="S2153" s="323"/>
      <c r="T2153" s="324"/>
      <c r="AT2153" s="319" t="s">
        <v>148</v>
      </c>
      <c r="AU2153" s="319" t="s">
        <v>81</v>
      </c>
      <c r="AV2153" s="317" t="s">
        <v>81</v>
      </c>
      <c r="AW2153" s="317" t="s">
        <v>34</v>
      </c>
      <c r="AX2153" s="317" t="s">
        <v>71</v>
      </c>
      <c r="AY2153" s="319" t="s">
        <v>138</v>
      </c>
    </row>
    <row r="2154" spans="2:51" s="317" customFormat="1" ht="13.5">
      <c r="B2154" s="316"/>
      <c r="D2154" s="318" t="s">
        <v>148</v>
      </c>
      <c r="E2154" s="319" t="s">
        <v>5</v>
      </c>
      <c r="F2154" s="320" t="s">
        <v>2140</v>
      </c>
      <c r="H2154" s="321">
        <v>-0.032</v>
      </c>
      <c r="L2154" s="316"/>
      <c r="M2154" s="322"/>
      <c r="N2154" s="323"/>
      <c r="O2154" s="323"/>
      <c r="P2154" s="323"/>
      <c r="Q2154" s="323"/>
      <c r="R2154" s="323"/>
      <c r="S2154" s="323"/>
      <c r="T2154" s="324"/>
      <c r="AT2154" s="319" t="s">
        <v>148</v>
      </c>
      <c r="AU2154" s="319" t="s">
        <v>81</v>
      </c>
      <c r="AV2154" s="317" t="s">
        <v>81</v>
      </c>
      <c r="AW2154" s="317" t="s">
        <v>34</v>
      </c>
      <c r="AX2154" s="317" t="s">
        <v>71</v>
      </c>
      <c r="AY2154" s="319" t="s">
        <v>138</v>
      </c>
    </row>
    <row r="2155" spans="2:51" s="347" customFormat="1" ht="13.5">
      <c r="B2155" s="346"/>
      <c r="D2155" s="318" t="s">
        <v>148</v>
      </c>
      <c r="E2155" s="348" t="s">
        <v>5</v>
      </c>
      <c r="F2155" s="349" t="s">
        <v>180</v>
      </c>
      <c r="H2155" s="350">
        <v>90.402</v>
      </c>
      <c r="L2155" s="346"/>
      <c r="M2155" s="351"/>
      <c r="N2155" s="352"/>
      <c r="O2155" s="352"/>
      <c r="P2155" s="352"/>
      <c r="Q2155" s="352"/>
      <c r="R2155" s="352"/>
      <c r="S2155" s="352"/>
      <c r="T2155" s="353"/>
      <c r="AT2155" s="348" t="s">
        <v>148</v>
      </c>
      <c r="AU2155" s="348" t="s">
        <v>81</v>
      </c>
      <c r="AV2155" s="347" t="s">
        <v>139</v>
      </c>
      <c r="AW2155" s="347" t="s">
        <v>34</v>
      </c>
      <c r="AX2155" s="347" t="s">
        <v>71</v>
      </c>
      <c r="AY2155" s="348" t="s">
        <v>138</v>
      </c>
    </row>
    <row r="2156" spans="2:51" s="339" customFormat="1" ht="13.5">
      <c r="B2156" s="338"/>
      <c r="D2156" s="318" t="s">
        <v>148</v>
      </c>
      <c r="E2156" s="340" t="s">
        <v>5</v>
      </c>
      <c r="F2156" s="341" t="s">
        <v>183</v>
      </c>
      <c r="H2156" s="342" t="s">
        <v>5</v>
      </c>
      <c r="L2156" s="338"/>
      <c r="M2156" s="343"/>
      <c r="N2156" s="344"/>
      <c r="O2156" s="344"/>
      <c r="P2156" s="344"/>
      <c r="Q2156" s="344"/>
      <c r="R2156" s="344"/>
      <c r="S2156" s="344"/>
      <c r="T2156" s="345"/>
      <c r="AT2156" s="342" t="s">
        <v>148</v>
      </c>
      <c r="AU2156" s="342" t="s">
        <v>81</v>
      </c>
      <c r="AV2156" s="339" t="s">
        <v>79</v>
      </c>
      <c r="AW2156" s="339" t="s">
        <v>34</v>
      </c>
      <c r="AX2156" s="339" t="s">
        <v>71</v>
      </c>
      <c r="AY2156" s="342" t="s">
        <v>138</v>
      </c>
    </row>
    <row r="2157" spans="2:51" s="317" customFormat="1" ht="13.5">
      <c r="B2157" s="316"/>
      <c r="D2157" s="318" t="s">
        <v>148</v>
      </c>
      <c r="E2157" s="319" t="s">
        <v>5</v>
      </c>
      <c r="F2157" s="320" t="s">
        <v>2159</v>
      </c>
      <c r="H2157" s="321">
        <v>64.074</v>
      </c>
      <c r="L2157" s="316"/>
      <c r="M2157" s="322"/>
      <c r="N2157" s="323"/>
      <c r="O2157" s="323"/>
      <c r="P2157" s="323"/>
      <c r="Q2157" s="323"/>
      <c r="R2157" s="323"/>
      <c r="S2157" s="323"/>
      <c r="T2157" s="324"/>
      <c r="AT2157" s="319" t="s">
        <v>148</v>
      </c>
      <c r="AU2157" s="319" t="s">
        <v>81</v>
      </c>
      <c r="AV2157" s="317" t="s">
        <v>81</v>
      </c>
      <c r="AW2157" s="317" t="s">
        <v>34</v>
      </c>
      <c r="AX2157" s="317" t="s">
        <v>71</v>
      </c>
      <c r="AY2157" s="319" t="s">
        <v>138</v>
      </c>
    </row>
    <row r="2158" spans="2:51" s="317" customFormat="1" ht="13.5">
      <c r="B2158" s="316"/>
      <c r="D2158" s="318" t="s">
        <v>148</v>
      </c>
      <c r="E2158" s="319" t="s">
        <v>5</v>
      </c>
      <c r="F2158" s="320" t="s">
        <v>2160</v>
      </c>
      <c r="H2158" s="321">
        <v>53.912</v>
      </c>
      <c r="L2158" s="316"/>
      <c r="M2158" s="322"/>
      <c r="N2158" s="323"/>
      <c r="O2158" s="323"/>
      <c r="P2158" s="323"/>
      <c r="Q2158" s="323"/>
      <c r="R2158" s="323"/>
      <c r="S2158" s="323"/>
      <c r="T2158" s="324"/>
      <c r="AT2158" s="319" t="s">
        <v>148</v>
      </c>
      <c r="AU2158" s="319" t="s">
        <v>81</v>
      </c>
      <c r="AV2158" s="317" t="s">
        <v>81</v>
      </c>
      <c r="AW2158" s="317" t="s">
        <v>34</v>
      </c>
      <c r="AX2158" s="317" t="s">
        <v>71</v>
      </c>
      <c r="AY2158" s="319" t="s">
        <v>138</v>
      </c>
    </row>
    <row r="2159" spans="2:51" s="317" customFormat="1" ht="13.5">
      <c r="B2159" s="316"/>
      <c r="D2159" s="318" t="s">
        <v>148</v>
      </c>
      <c r="E2159" s="319" t="s">
        <v>5</v>
      </c>
      <c r="F2159" s="320" t="s">
        <v>228</v>
      </c>
      <c r="H2159" s="321">
        <v>3.394</v>
      </c>
      <c r="L2159" s="316"/>
      <c r="M2159" s="322"/>
      <c r="N2159" s="323"/>
      <c r="O2159" s="323"/>
      <c r="P2159" s="323"/>
      <c r="Q2159" s="323"/>
      <c r="R2159" s="323"/>
      <c r="S2159" s="323"/>
      <c r="T2159" s="324"/>
      <c r="AT2159" s="319" t="s">
        <v>148</v>
      </c>
      <c r="AU2159" s="319" t="s">
        <v>81</v>
      </c>
      <c r="AV2159" s="317" t="s">
        <v>81</v>
      </c>
      <c r="AW2159" s="317" t="s">
        <v>34</v>
      </c>
      <c r="AX2159" s="317" t="s">
        <v>71</v>
      </c>
      <c r="AY2159" s="319" t="s">
        <v>138</v>
      </c>
    </row>
    <row r="2160" spans="2:51" s="317" customFormat="1" ht="13.5">
      <c r="B2160" s="316"/>
      <c r="D2160" s="318" t="s">
        <v>148</v>
      </c>
      <c r="E2160" s="319" t="s">
        <v>5</v>
      </c>
      <c r="F2160" s="320" t="s">
        <v>229</v>
      </c>
      <c r="H2160" s="321">
        <v>2.741</v>
      </c>
      <c r="L2160" s="316"/>
      <c r="M2160" s="322"/>
      <c r="N2160" s="323"/>
      <c r="O2160" s="323"/>
      <c r="P2160" s="323"/>
      <c r="Q2160" s="323"/>
      <c r="R2160" s="323"/>
      <c r="S2160" s="323"/>
      <c r="T2160" s="324"/>
      <c r="AT2160" s="319" t="s">
        <v>148</v>
      </c>
      <c r="AU2160" s="319" t="s">
        <v>81</v>
      </c>
      <c r="AV2160" s="317" t="s">
        <v>81</v>
      </c>
      <c r="AW2160" s="317" t="s">
        <v>34</v>
      </c>
      <c r="AX2160" s="317" t="s">
        <v>71</v>
      </c>
      <c r="AY2160" s="319" t="s">
        <v>138</v>
      </c>
    </row>
    <row r="2161" spans="2:51" s="317" customFormat="1" ht="13.5">
      <c r="B2161" s="316"/>
      <c r="D2161" s="318" t="s">
        <v>148</v>
      </c>
      <c r="E2161" s="319" t="s">
        <v>5</v>
      </c>
      <c r="F2161" s="320" t="s">
        <v>230</v>
      </c>
      <c r="H2161" s="321">
        <v>0.44</v>
      </c>
      <c r="L2161" s="316"/>
      <c r="M2161" s="322"/>
      <c r="N2161" s="323"/>
      <c r="O2161" s="323"/>
      <c r="P2161" s="323"/>
      <c r="Q2161" s="323"/>
      <c r="R2161" s="323"/>
      <c r="S2161" s="323"/>
      <c r="T2161" s="324"/>
      <c r="AT2161" s="319" t="s">
        <v>148</v>
      </c>
      <c r="AU2161" s="319" t="s">
        <v>81</v>
      </c>
      <c r="AV2161" s="317" t="s">
        <v>81</v>
      </c>
      <c r="AW2161" s="317" t="s">
        <v>34</v>
      </c>
      <c r="AX2161" s="317" t="s">
        <v>71</v>
      </c>
      <c r="AY2161" s="319" t="s">
        <v>138</v>
      </c>
    </row>
    <row r="2162" spans="2:51" s="317" customFormat="1" ht="13.5">
      <c r="B2162" s="316"/>
      <c r="D2162" s="318" t="s">
        <v>148</v>
      </c>
      <c r="E2162" s="319" t="s">
        <v>5</v>
      </c>
      <c r="F2162" s="320" t="s">
        <v>231</v>
      </c>
      <c r="H2162" s="321">
        <v>1.02</v>
      </c>
      <c r="L2162" s="316"/>
      <c r="M2162" s="322"/>
      <c r="N2162" s="323"/>
      <c r="O2162" s="323"/>
      <c r="P2162" s="323"/>
      <c r="Q2162" s="323"/>
      <c r="R2162" s="323"/>
      <c r="S2162" s="323"/>
      <c r="T2162" s="324"/>
      <c r="AT2162" s="319" t="s">
        <v>148</v>
      </c>
      <c r="AU2162" s="319" t="s">
        <v>81</v>
      </c>
      <c r="AV2162" s="317" t="s">
        <v>81</v>
      </c>
      <c r="AW2162" s="317" t="s">
        <v>34</v>
      </c>
      <c r="AX2162" s="317" t="s">
        <v>71</v>
      </c>
      <c r="AY2162" s="319" t="s">
        <v>138</v>
      </c>
    </row>
    <row r="2163" spans="2:51" s="317" customFormat="1" ht="13.5">
      <c r="B2163" s="316"/>
      <c r="D2163" s="318" t="s">
        <v>148</v>
      </c>
      <c r="E2163" s="319" t="s">
        <v>5</v>
      </c>
      <c r="F2163" s="320" t="s">
        <v>232</v>
      </c>
      <c r="H2163" s="321">
        <v>0.935</v>
      </c>
      <c r="L2163" s="316"/>
      <c r="M2163" s="322"/>
      <c r="N2163" s="323"/>
      <c r="O2163" s="323"/>
      <c r="P2163" s="323"/>
      <c r="Q2163" s="323"/>
      <c r="R2163" s="323"/>
      <c r="S2163" s="323"/>
      <c r="T2163" s="324"/>
      <c r="AT2163" s="319" t="s">
        <v>148</v>
      </c>
      <c r="AU2163" s="319" t="s">
        <v>81</v>
      </c>
      <c r="AV2163" s="317" t="s">
        <v>81</v>
      </c>
      <c r="AW2163" s="317" t="s">
        <v>34</v>
      </c>
      <c r="AX2163" s="317" t="s">
        <v>71</v>
      </c>
      <c r="AY2163" s="319" t="s">
        <v>138</v>
      </c>
    </row>
    <row r="2164" spans="2:51" s="317" customFormat="1" ht="13.5">
      <c r="B2164" s="316"/>
      <c r="D2164" s="318" t="s">
        <v>148</v>
      </c>
      <c r="E2164" s="319" t="s">
        <v>5</v>
      </c>
      <c r="F2164" s="320" t="s">
        <v>233</v>
      </c>
      <c r="H2164" s="321">
        <v>2.318</v>
      </c>
      <c r="L2164" s="316"/>
      <c r="M2164" s="322"/>
      <c r="N2164" s="323"/>
      <c r="O2164" s="323"/>
      <c r="P2164" s="323"/>
      <c r="Q2164" s="323"/>
      <c r="R2164" s="323"/>
      <c r="S2164" s="323"/>
      <c r="T2164" s="324"/>
      <c r="AT2164" s="319" t="s">
        <v>148</v>
      </c>
      <c r="AU2164" s="319" t="s">
        <v>81</v>
      </c>
      <c r="AV2164" s="317" t="s">
        <v>81</v>
      </c>
      <c r="AW2164" s="317" t="s">
        <v>34</v>
      </c>
      <c r="AX2164" s="317" t="s">
        <v>71</v>
      </c>
      <c r="AY2164" s="319" t="s">
        <v>138</v>
      </c>
    </row>
    <row r="2165" spans="2:51" s="317" customFormat="1" ht="13.5">
      <c r="B2165" s="316"/>
      <c r="D2165" s="318" t="s">
        <v>148</v>
      </c>
      <c r="E2165" s="319" t="s">
        <v>5</v>
      </c>
      <c r="F2165" s="320" t="s">
        <v>234</v>
      </c>
      <c r="H2165" s="321">
        <v>2.657</v>
      </c>
      <c r="L2165" s="316"/>
      <c r="M2165" s="322"/>
      <c r="N2165" s="323"/>
      <c r="O2165" s="323"/>
      <c r="P2165" s="323"/>
      <c r="Q2165" s="323"/>
      <c r="R2165" s="323"/>
      <c r="S2165" s="323"/>
      <c r="T2165" s="324"/>
      <c r="AT2165" s="319" t="s">
        <v>148</v>
      </c>
      <c r="AU2165" s="319" t="s">
        <v>81</v>
      </c>
      <c r="AV2165" s="317" t="s">
        <v>81</v>
      </c>
      <c r="AW2165" s="317" t="s">
        <v>34</v>
      </c>
      <c r="AX2165" s="317" t="s">
        <v>71</v>
      </c>
      <c r="AY2165" s="319" t="s">
        <v>138</v>
      </c>
    </row>
    <row r="2166" spans="2:51" s="317" customFormat="1" ht="13.5">
      <c r="B2166" s="316"/>
      <c r="D2166" s="318" t="s">
        <v>148</v>
      </c>
      <c r="E2166" s="319" t="s">
        <v>5</v>
      </c>
      <c r="F2166" s="320" t="s">
        <v>235</v>
      </c>
      <c r="H2166" s="321">
        <v>4.347</v>
      </c>
      <c r="L2166" s="316"/>
      <c r="M2166" s="322"/>
      <c r="N2166" s="323"/>
      <c r="O2166" s="323"/>
      <c r="P2166" s="323"/>
      <c r="Q2166" s="323"/>
      <c r="R2166" s="323"/>
      <c r="S2166" s="323"/>
      <c r="T2166" s="324"/>
      <c r="AT2166" s="319" t="s">
        <v>148</v>
      </c>
      <c r="AU2166" s="319" t="s">
        <v>81</v>
      </c>
      <c r="AV2166" s="317" t="s">
        <v>81</v>
      </c>
      <c r="AW2166" s="317" t="s">
        <v>34</v>
      </c>
      <c r="AX2166" s="317" t="s">
        <v>71</v>
      </c>
      <c r="AY2166" s="319" t="s">
        <v>138</v>
      </c>
    </row>
    <row r="2167" spans="2:51" s="317" customFormat="1" ht="13.5">
      <c r="B2167" s="316"/>
      <c r="D2167" s="318" t="s">
        <v>148</v>
      </c>
      <c r="E2167" s="319" t="s">
        <v>5</v>
      </c>
      <c r="F2167" s="320" t="s">
        <v>236</v>
      </c>
      <c r="H2167" s="321">
        <v>0.462</v>
      </c>
      <c r="L2167" s="316"/>
      <c r="M2167" s="322"/>
      <c r="N2167" s="323"/>
      <c r="O2167" s="323"/>
      <c r="P2167" s="323"/>
      <c r="Q2167" s="323"/>
      <c r="R2167" s="323"/>
      <c r="S2167" s="323"/>
      <c r="T2167" s="324"/>
      <c r="AT2167" s="319" t="s">
        <v>148</v>
      </c>
      <c r="AU2167" s="319" t="s">
        <v>81</v>
      </c>
      <c r="AV2167" s="317" t="s">
        <v>81</v>
      </c>
      <c r="AW2167" s="317" t="s">
        <v>34</v>
      </c>
      <c r="AX2167" s="317" t="s">
        <v>71</v>
      </c>
      <c r="AY2167" s="319" t="s">
        <v>138</v>
      </c>
    </row>
    <row r="2168" spans="2:51" s="317" customFormat="1" ht="13.5">
      <c r="B2168" s="316"/>
      <c r="D2168" s="318" t="s">
        <v>148</v>
      </c>
      <c r="E2168" s="319" t="s">
        <v>5</v>
      </c>
      <c r="F2168" s="320" t="s">
        <v>237</v>
      </c>
      <c r="H2168" s="321">
        <v>0.464</v>
      </c>
      <c r="L2168" s="316"/>
      <c r="M2168" s="322"/>
      <c r="N2168" s="323"/>
      <c r="O2168" s="323"/>
      <c r="P2168" s="323"/>
      <c r="Q2168" s="323"/>
      <c r="R2168" s="323"/>
      <c r="S2168" s="323"/>
      <c r="T2168" s="324"/>
      <c r="AT2168" s="319" t="s">
        <v>148</v>
      </c>
      <c r="AU2168" s="319" t="s">
        <v>81</v>
      </c>
      <c r="AV2168" s="317" t="s">
        <v>81</v>
      </c>
      <c r="AW2168" s="317" t="s">
        <v>34</v>
      </c>
      <c r="AX2168" s="317" t="s">
        <v>71</v>
      </c>
      <c r="AY2168" s="319" t="s">
        <v>138</v>
      </c>
    </row>
    <row r="2169" spans="2:51" s="317" customFormat="1" ht="13.5">
      <c r="B2169" s="316"/>
      <c r="D2169" s="318" t="s">
        <v>148</v>
      </c>
      <c r="E2169" s="319" t="s">
        <v>5</v>
      </c>
      <c r="F2169" s="320" t="s">
        <v>238</v>
      </c>
      <c r="H2169" s="321">
        <v>0.456</v>
      </c>
      <c r="L2169" s="316"/>
      <c r="M2169" s="322"/>
      <c r="N2169" s="323"/>
      <c r="O2169" s="323"/>
      <c r="P2169" s="323"/>
      <c r="Q2169" s="323"/>
      <c r="R2169" s="323"/>
      <c r="S2169" s="323"/>
      <c r="T2169" s="324"/>
      <c r="AT2169" s="319" t="s">
        <v>148</v>
      </c>
      <c r="AU2169" s="319" t="s">
        <v>81</v>
      </c>
      <c r="AV2169" s="317" t="s">
        <v>81</v>
      </c>
      <c r="AW2169" s="317" t="s">
        <v>34</v>
      </c>
      <c r="AX2169" s="317" t="s">
        <v>71</v>
      </c>
      <c r="AY2169" s="319" t="s">
        <v>138</v>
      </c>
    </row>
    <row r="2170" spans="2:51" s="317" customFormat="1" ht="13.5">
      <c r="B2170" s="316"/>
      <c r="D2170" s="318" t="s">
        <v>148</v>
      </c>
      <c r="E2170" s="319" t="s">
        <v>5</v>
      </c>
      <c r="F2170" s="320" t="s">
        <v>215</v>
      </c>
      <c r="H2170" s="321">
        <v>-1.8</v>
      </c>
      <c r="L2170" s="316"/>
      <c r="M2170" s="322"/>
      <c r="N2170" s="323"/>
      <c r="O2170" s="323"/>
      <c r="P2170" s="323"/>
      <c r="Q2170" s="323"/>
      <c r="R2170" s="323"/>
      <c r="S2170" s="323"/>
      <c r="T2170" s="324"/>
      <c r="AT2170" s="319" t="s">
        <v>148</v>
      </c>
      <c r="AU2170" s="319" t="s">
        <v>81</v>
      </c>
      <c r="AV2170" s="317" t="s">
        <v>81</v>
      </c>
      <c r="AW2170" s="317" t="s">
        <v>34</v>
      </c>
      <c r="AX2170" s="317" t="s">
        <v>71</v>
      </c>
      <c r="AY2170" s="319" t="s">
        <v>138</v>
      </c>
    </row>
    <row r="2171" spans="2:51" s="317" customFormat="1" ht="13.5">
      <c r="B2171" s="316"/>
      <c r="D2171" s="318" t="s">
        <v>148</v>
      </c>
      <c r="E2171" s="319" t="s">
        <v>5</v>
      </c>
      <c r="F2171" s="320" t="s">
        <v>243</v>
      </c>
      <c r="H2171" s="321">
        <v>-0.93</v>
      </c>
      <c r="L2171" s="316"/>
      <c r="M2171" s="322"/>
      <c r="N2171" s="323"/>
      <c r="O2171" s="323"/>
      <c r="P2171" s="323"/>
      <c r="Q2171" s="323"/>
      <c r="R2171" s="323"/>
      <c r="S2171" s="323"/>
      <c r="T2171" s="324"/>
      <c r="AT2171" s="319" t="s">
        <v>148</v>
      </c>
      <c r="AU2171" s="319" t="s">
        <v>81</v>
      </c>
      <c r="AV2171" s="317" t="s">
        <v>81</v>
      </c>
      <c r="AW2171" s="317" t="s">
        <v>34</v>
      </c>
      <c r="AX2171" s="317" t="s">
        <v>71</v>
      </c>
      <c r="AY2171" s="319" t="s">
        <v>138</v>
      </c>
    </row>
    <row r="2172" spans="2:51" s="347" customFormat="1" ht="13.5">
      <c r="B2172" s="346"/>
      <c r="D2172" s="318" t="s">
        <v>148</v>
      </c>
      <c r="E2172" s="348" t="s">
        <v>5</v>
      </c>
      <c r="F2172" s="349" t="s">
        <v>180</v>
      </c>
      <c r="H2172" s="350">
        <v>134.49</v>
      </c>
      <c r="L2172" s="346"/>
      <c r="M2172" s="351"/>
      <c r="N2172" s="352"/>
      <c r="O2172" s="352"/>
      <c r="P2172" s="352"/>
      <c r="Q2172" s="352"/>
      <c r="R2172" s="352"/>
      <c r="S2172" s="352"/>
      <c r="T2172" s="353"/>
      <c r="AT2172" s="348" t="s">
        <v>148</v>
      </c>
      <c r="AU2172" s="348" t="s">
        <v>81</v>
      </c>
      <c r="AV2172" s="347" t="s">
        <v>139</v>
      </c>
      <c r="AW2172" s="347" t="s">
        <v>34</v>
      </c>
      <c r="AX2172" s="347" t="s">
        <v>71</v>
      </c>
      <c r="AY2172" s="348" t="s">
        <v>138</v>
      </c>
    </row>
    <row r="2173" spans="2:51" s="339" customFormat="1" ht="13.5">
      <c r="B2173" s="338"/>
      <c r="D2173" s="318" t="s">
        <v>148</v>
      </c>
      <c r="E2173" s="340" t="s">
        <v>5</v>
      </c>
      <c r="F2173" s="341" t="s">
        <v>186</v>
      </c>
      <c r="H2173" s="342" t="s">
        <v>5</v>
      </c>
      <c r="L2173" s="338"/>
      <c r="M2173" s="343"/>
      <c r="N2173" s="344"/>
      <c r="O2173" s="344"/>
      <c r="P2173" s="344"/>
      <c r="Q2173" s="344"/>
      <c r="R2173" s="344"/>
      <c r="S2173" s="344"/>
      <c r="T2173" s="345"/>
      <c r="AT2173" s="342" t="s">
        <v>148</v>
      </c>
      <c r="AU2173" s="342" t="s">
        <v>81</v>
      </c>
      <c r="AV2173" s="339" t="s">
        <v>79</v>
      </c>
      <c r="AW2173" s="339" t="s">
        <v>34</v>
      </c>
      <c r="AX2173" s="339" t="s">
        <v>71</v>
      </c>
      <c r="AY2173" s="342" t="s">
        <v>138</v>
      </c>
    </row>
    <row r="2174" spans="2:51" s="317" customFormat="1" ht="13.5">
      <c r="B2174" s="316"/>
      <c r="D2174" s="318" t="s">
        <v>148</v>
      </c>
      <c r="E2174" s="319" t="s">
        <v>5</v>
      </c>
      <c r="F2174" s="320" t="s">
        <v>2161</v>
      </c>
      <c r="H2174" s="321">
        <v>105.676</v>
      </c>
      <c r="L2174" s="316"/>
      <c r="M2174" s="322"/>
      <c r="N2174" s="323"/>
      <c r="O2174" s="323"/>
      <c r="P2174" s="323"/>
      <c r="Q2174" s="323"/>
      <c r="R2174" s="323"/>
      <c r="S2174" s="323"/>
      <c r="T2174" s="324"/>
      <c r="AT2174" s="319" t="s">
        <v>148</v>
      </c>
      <c r="AU2174" s="319" t="s">
        <v>81</v>
      </c>
      <c r="AV2174" s="317" t="s">
        <v>81</v>
      </c>
      <c r="AW2174" s="317" t="s">
        <v>34</v>
      </c>
      <c r="AX2174" s="317" t="s">
        <v>71</v>
      </c>
      <c r="AY2174" s="319" t="s">
        <v>138</v>
      </c>
    </row>
    <row r="2175" spans="2:51" s="317" customFormat="1" ht="13.5">
      <c r="B2175" s="316"/>
      <c r="D2175" s="318" t="s">
        <v>148</v>
      </c>
      <c r="E2175" s="319" t="s">
        <v>5</v>
      </c>
      <c r="F2175" s="320" t="s">
        <v>245</v>
      </c>
      <c r="H2175" s="321">
        <v>2.573</v>
      </c>
      <c r="L2175" s="316"/>
      <c r="M2175" s="322"/>
      <c r="N2175" s="323"/>
      <c r="O2175" s="323"/>
      <c r="P2175" s="323"/>
      <c r="Q2175" s="323"/>
      <c r="R2175" s="323"/>
      <c r="S2175" s="323"/>
      <c r="T2175" s="324"/>
      <c r="AT2175" s="319" t="s">
        <v>148</v>
      </c>
      <c r="AU2175" s="319" t="s">
        <v>81</v>
      </c>
      <c r="AV2175" s="317" t="s">
        <v>81</v>
      </c>
      <c r="AW2175" s="317" t="s">
        <v>34</v>
      </c>
      <c r="AX2175" s="317" t="s">
        <v>71</v>
      </c>
      <c r="AY2175" s="319" t="s">
        <v>138</v>
      </c>
    </row>
    <row r="2176" spans="2:51" s="317" customFormat="1" ht="13.5">
      <c r="B2176" s="316"/>
      <c r="D2176" s="318" t="s">
        <v>148</v>
      </c>
      <c r="E2176" s="319" t="s">
        <v>5</v>
      </c>
      <c r="F2176" s="320" t="s">
        <v>246</v>
      </c>
      <c r="H2176" s="321">
        <v>2.37</v>
      </c>
      <c r="L2176" s="316"/>
      <c r="M2176" s="322"/>
      <c r="N2176" s="323"/>
      <c r="O2176" s="323"/>
      <c r="P2176" s="323"/>
      <c r="Q2176" s="323"/>
      <c r="R2176" s="323"/>
      <c r="S2176" s="323"/>
      <c r="T2176" s="324"/>
      <c r="AT2176" s="319" t="s">
        <v>148</v>
      </c>
      <c r="AU2176" s="319" t="s">
        <v>81</v>
      </c>
      <c r="AV2176" s="317" t="s">
        <v>81</v>
      </c>
      <c r="AW2176" s="317" t="s">
        <v>34</v>
      </c>
      <c r="AX2176" s="317" t="s">
        <v>71</v>
      </c>
      <c r="AY2176" s="319" t="s">
        <v>138</v>
      </c>
    </row>
    <row r="2177" spans="2:51" s="317" customFormat="1" ht="13.5">
      <c r="B2177" s="316"/>
      <c r="D2177" s="318" t="s">
        <v>148</v>
      </c>
      <c r="E2177" s="319" t="s">
        <v>5</v>
      </c>
      <c r="F2177" s="320" t="s">
        <v>246</v>
      </c>
      <c r="H2177" s="321">
        <v>2.37</v>
      </c>
      <c r="L2177" s="316"/>
      <c r="M2177" s="322"/>
      <c r="N2177" s="323"/>
      <c r="O2177" s="323"/>
      <c r="P2177" s="323"/>
      <c r="Q2177" s="323"/>
      <c r="R2177" s="323"/>
      <c r="S2177" s="323"/>
      <c r="T2177" s="324"/>
      <c r="AT2177" s="319" t="s">
        <v>148</v>
      </c>
      <c r="AU2177" s="319" t="s">
        <v>81</v>
      </c>
      <c r="AV2177" s="317" t="s">
        <v>81</v>
      </c>
      <c r="AW2177" s="317" t="s">
        <v>34</v>
      </c>
      <c r="AX2177" s="317" t="s">
        <v>71</v>
      </c>
      <c r="AY2177" s="319" t="s">
        <v>138</v>
      </c>
    </row>
    <row r="2178" spans="2:51" s="317" customFormat="1" ht="13.5">
      <c r="B2178" s="316"/>
      <c r="D2178" s="318" t="s">
        <v>148</v>
      </c>
      <c r="E2178" s="319" t="s">
        <v>5</v>
      </c>
      <c r="F2178" s="320" t="s">
        <v>247</v>
      </c>
      <c r="H2178" s="321">
        <v>0.434</v>
      </c>
      <c r="L2178" s="316"/>
      <c r="M2178" s="322"/>
      <c r="N2178" s="323"/>
      <c r="O2178" s="323"/>
      <c r="P2178" s="323"/>
      <c r="Q2178" s="323"/>
      <c r="R2178" s="323"/>
      <c r="S2178" s="323"/>
      <c r="T2178" s="324"/>
      <c r="AT2178" s="319" t="s">
        <v>148</v>
      </c>
      <c r="AU2178" s="319" t="s">
        <v>81</v>
      </c>
      <c r="AV2178" s="317" t="s">
        <v>81</v>
      </c>
      <c r="AW2178" s="317" t="s">
        <v>34</v>
      </c>
      <c r="AX2178" s="317" t="s">
        <v>71</v>
      </c>
      <c r="AY2178" s="319" t="s">
        <v>138</v>
      </c>
    </row>
    <row r="2179" spans="2:51" s="317" customFormat="1" ht="13.5">
      <c r="B2179" s="316"/>
      <c r="D2179" s="318" t="s">
        <v>148</v>
      </c>
      <c r="E2179" s="319" t="s">
        <v>5</v>
      </c>
      <c r="F2179" s="320" t="s">
        <v>248</v>
      </c>
      <c r="H2179" s="321">
        <v>0.414</v>
      </c>
      <c r="L2179" s="316"/>
      <c r="M2179" s="322"/>
      <c r="N2179" s="323"/>
      <c r="O2179" s="323"/>
      <c r="P2179" s="323"/>
      <c r="Q2179" s="323"/>
      <c r="R2179" s="323"/>
      <c r="S2179" s="323"/>
      <c r="T2179" s="324"/>
      <c r="AT2179" s="319" t="s">
        <v>148</v>
      </c>
      <c r="AU2179" s="319" t="s">
        <v>81</v>
      </c>
      <c r="AV2179" s="317" t="s">
        <v>81</v>
      </c>
      <c r="AW2179" s="317" t="s">
        <v>34</v>
      </c>
      <c r="AX2179" s="317" t="s">
        <v>71</v>
      </c>
      <c r="AY2179" s="319" t="s">
        <v>138</v>
      </c>
    </row>
    <row r="2180" spans="2:51" s="317" customFormat="1" ht="13.5">
      <c r="B2180" s="316"/>
      <c r="D2180" s="318" t="s">
        <v>148</v>
      </c>
      <c r="E2180" s="319" t="s">
        <v>5</v>
      </c>
      <c r="F2180" s="320" t="s">
        <v>249</v>
      </c>
      <c r="H2180" s="321">
        <v>0.419</v>
      </c>
      <c r="L2180" s="316"/>
      <c r="M2180" s="322"/>
      <c r="N2180" s="323"/>
      <c r="O2180" s="323"/>
      <c r="P2180" s="323"/>
      <c r="Q2180" s="323"/>
      <c r="R2180" s="323"/>
      <c r="S2180" s="323"/>
      <c r="T2180" s="324"/>
      <c r="AT2180" s="319" t="s">
        <v>148</v>
      </c>
      <c r="AU2180" s="319" t="s">
        <v>81</v>
      </c>
      <c r="AV2180" s="317" t="s">
        <v>81</v>
      </c>
      <c r="AW2180" s="317" t="s">
        <v>34</v>
      </c>
      <c r="AX2180" s="317" t="s">
        <v>71</v>
      </c>
      <c r="AY2180" s="319" t="s">
        <v>138</v>
      </c>
    </row>
    <row r="2181" spans="2:51" s="317" customFormat="1" ht="13.5">
      <c r="B2181" s="316"/>
      <c r="D2181" s="318" t="s">
        <v>148</v>
      </c>
      <c r="E2181" s="319" t="s">
        <v>5</v>
      </c>
      <c r="F2181" s="320" t="s">
        <v>2162</v>
      </c>
      <c r="H2181" s="321">
        <v>-0.009</v>
      </c>
      <c r="L2181" s="316"/>
      <c r="M2181" s="322"/>
      <c r="N2181" s="323"/>
      <c r="O2181" s="323"/>
      <c r="P2181" s="323"/>
      <c r="Q2181" s="323"/>
      <c r="R2181" s="323"/>
      <c r="S2181" s="323"/>
      <c r="T2181" s="324"/>
      <c r="AT2181" s="319" t="s">
        <v>148</v>
      </c>
      <c r="AU2181" s="319" t="s">
        <v>81</v>
      </c>
      <c r="AV2181" s="317" t="s">
        <v>81</v>
      </c>
      <c r="AW2181" s="317" t="s">
        <v>34</v>
      </c>
      <c r="AX2181" s="317" t="s">
        <v>71</v>
      </c>
      <c r="AY2181" s="319" t="s">
        <v>138</v>
      </c>
    </row>
    <row r="2182" spans="2:51" s="317" customFormat="1" ht="13.5">
      <c r="B2182" s="316"/>
      <c r="D2182" s="318" t="s">
        <v>148</v>
      </c>
      <c r="E2182" s="319" t="s">
        <v>5</v>
      </c>
      <c r="F2182" s="320" t="s">
        <v>2162</v>
      </c>
      <c r="H2182" s="321">
        <v>-0.009</v>
      </c>
      <c r="L2182" s="316"/>
      <c r="M2182" s="322"/>
      <c r="N2182" s="323"/>
      <c r="O2182" s="323"/>
      <c r="P2182" s="323"/>
      <c r="Q2182" s="323"/>
      <c r="R2182" s="323"/>
      <c r="S2182" s="323"/>
      <c r="T2182" s="324"/>
      <c r="AT2182" s="319" t="s">
        <v>148</v>
      </c>
      <c r="AU2182" s="319" t="s">
        <v>81</v>
      </c>
      <c r="AV2182" s="317" t="s">
        <v>81</v>
      </c>
      <c r="AW2182" s="317" t="s">
        <v>34</v>
      </c>
      <c r="AX2182" s="317" t="s">
        <v>71</v>
      </c>
      <c r="AY2182" s="319" t="s">
        <v>138</v>
      </c>
    </row>
    <row r="2183" spans="2:51" s="317" customFormat="1" ht="13.5">
      <c r="B2183" s="316"/>
      <c r="D2183" s="318" t="s">
        <v>148</v>
      </c>
      <c r="E2183" s="319" t="s">
        <v>5</v>
      </c>
      <c r="F2183" s="320" t="s">
        <v>2162</v>
      </c>
      <c r="H2183" s="321">
        <v>-0.009</v>
      </c>
      <c r="L2183" s="316"/>
      <c r="M2183" s="322"/>
      <c r="N2183" s="323"/>
      <c r="O2183" s="323"/>
      <c r="P2183" s="323"/>
      <c r="Q2183" s="323"/>
      <c r="R2183" s="323"/>
      <c r="S2183" s="323"/>
      <c r="T2183" s="324"/>
      <c r="AT2183" s="319" t="s">
        <v>148</v>
      </c>
      <c r="AU2183" s="319" t="s">
        <v>81</v>
      </c>
      <c r="AV2183" s="317" t="s">
        <v>81</v>
      </c>
      <c r="AW2183" s="317" t="s">
        <v>34</v>
      </c>
      <c r="AX2183" s="317" t="s">
        <v>71</v>
      </c>
      <c r="AY2183" s="319" t="s">
        <v>138</v>
      </c>
    </row>
    <row r="2184" spans="2:51" s="317" customFormat="1" ht="13.5">
      <c r="B2184" s="316"/>
      <c r="D2184" s="318" t="s">
        <v>148</v>
      </c>
      <c r="E2184" s="319" t="s">
        <v>5</v>
      </c>
      <c r="F2184" s="320" t="s">
        <v>215</v>
      </c>
      <c r="H2184" s="321">
        <v>-1.8</v>
      </c>
      <c r="L2184" s="316"/>
      <c r="M2184" s="322"/>
      <c r="N2184" s="323"/>
      <c r="O2184" s="323"/>
      <c r="P2184" s="323"/>
      <c r="Q2184" s="323"/>
      <c r="R2184" s="323"/>
      <c r="S2184" s="323"/>
      <c r="T2184" s="324"/>
      <c r="AT2184" s="319" t="s">
        <v>148</v>
      </c>
      <c r="AU2184" s="319" t="s">
        <v>81</v>
      </c>
      <c r="AV2184" s="317" t="s">
        <v>81</v>
      </c>
      <c r="AW2184" s="317" t="s">
        <v>34</v>
      </c>
      <c r="AX2184" s="317" t="s">
        <v>71</v>
      </c>
      <c r="AY2184" s="319" t="s">
        <v>138</v>
      </c>
    </row>
    <row r="2185" spans="2:51" s="317" customFormat="1" ht="13.5">
      <c r="B2185" s="316"/>
      <c r="D2185" s="318" t="s">
        <v>148</v>
      </c>
      <c r="E2185" s="319" t="s">
        <v>5</v>
      </c>
      <c r="F2185" s="320" t="s">
        <v>254</v>
      </c>
      <c r="H2185" s="321">
        <v>-0.9</v>
      </c>
      <c r="L2185" s="316"/>
      <c r="M2185" s="322"/>
      <c r="N2185" s="323"/>
      <c r="O2185" s="323"/>
      <c r="P2185" s="323"/>
      <c r="Q2185" s="323"/>
      <c r="R2185" s="323"/>
      <c r="S2185" s="323"/>
      <c r="T2185" s="324"/>
      <c r="AT2185" s="319" t="s">
        <v>148</v>
      </c>
      <c r="AU2185" s="319" t="s">
        <v>81</v>
      </c>
      <c r="AV2185" s="317" t="s">
        <v>81</v>
      </c>
      <c r="AW2185" s="317" t="s">
        <v>34</v>
      </c>
      <c r="AX2185" s="317" t="s">
        <v>71</v>
      </c>
      <c r="AY2185" s="319" t="s">
        <v>138</v>
      </c>
    </row>
    <row r="2186" spans="2:51" s="347" customFormat="1" ht="13.5">
      <c r="B2186" s="346"/>
      <c r="D2186" s="318" t="s">
        <v>148</v>
      </c>
      <c r="E2186" s="348" t="s">
        <v>5</v>
      </c>
      <c r="F2186" s="349" t="s">
        <v>180</v>
      </c>
      <c r="H2186" s="350">
        <v>111.529</v>
      </c>
      <c r="L2186" s="346"/>
      <c r="M2186" s="351"/>
      <c r="N2186" s="352"/>
      <c r="O2186" s="352"/>
      <c r="P2186" s="352"/>
      <c r="Q2186" s="352"/>
      <c r="R2186" s="352"/>
      <c r="S2186" s="352"/>
      <c r="T2186" s="353"/>
      <c r="AT2186" s="348" t="s">
        <v>148</v>
      </c>
      <c r="AU2186" s="348" t="s">
        <v>81</v>
      </c>
      <c r="AV2186" s="347" t="s">
        <v>139</v>
      </c>
      <c r="AW2186" s="347" t="s">
        <v>34</v>
      </c>
      <c r="AX2186" s="347" t="s">
        <v>71</v>
      </c>
      <c r="AY2186" s="348" t="s">
        <v>138</v>
      </c>
    </row>
    <row r="2187" spans="2:51" s="339" customFormat="1" ht="13.5">
      <c r="B2187" s="338"/>
      <c r="D2187" s="318" t="s">
        <v>148</v>
      </c>
      <c r="E2187" s="340" t="s">
        <v>5</v>
      </c>
      <c r="F2187" s="341" t="s">
        <v>162</v>
      </c>
      <c r="H2187" s="342" t="s">
        <v>5</v>
      </c>
      <c r="L2187" s="338"/>
      <c r="M2187" s="343"/>
      <c r="N2187" s="344"/>
      <c r="O2187" s="344"/>
      <c r="P2187" s="344"/>
      <c r="Q2187" s="344"/>
      <c r="R2187" s="344"/>
      <c r="S2187" s="344"/>
      <c r="T2187" s="345"/>
      <c r="AT2187" s="342" t="s">
        <v>148</v>
      </c>
      <c r="AU2187" s="342" t="s">
        <v>81</v>
      </c>
      <c r="AV2187" s="339" t="s">
        <v>79</v>
      </c>
      <c r="AW2187" s="339" t="s">
        <v>34</v>
      </c>
      <c r="AX2187" s="339" t="s">
        <v>71</v>
      </c>
      <c r="AY2187" s="342" t="s">
        <v>138</v>
      </c>
    </row>
    <row r="2188" spans="2:51" s="317" customFormat="1" ht="13.5">
      <c r="B2188" s="316"/>
      <c r="D2188" s="318" t="s">
        <v>148</v>
      </c>
      <c r="E2188" s="319" t="s">
        <v>5</v>
      </c>
      <c r="F2188" s="320" t="s">
        <v>2163</v>
      </c>
      <c r="H2188" s="321">
        <v>64.592</v>
      </c>
      <c r="L2188" s="316"/>
      <c r="M2188" s="322"/>
      <c r="N2188" s="323"/>
      <c r="O2188" s="323"/>
      <c r="P2188" s="323"/>
      <c r="Q2188" s="323"/>
      <c r="R2188" s="323"/>
      <c r="S2188" s="323"/>
      <c r="T2188" s="324"/>
      <c r="AT2188" s="319" t="s">
        <v>148</v>
      </c>
      <c r="AU2188" s="319" t="s">
        <v>81</v>
      </c>
      <c r="AV2188" s="317" t="s">
        <v>81</v>
      </c>
      <c r="AW2188" s="317" t="s">
        <v>34</v>
      </c>
      <c r="AX2188" s="317" t="s">
        <v>71</v>
      </c>
      <c r="AY2188" s="319" t="s">
        <v>138</v>
      </c>
    </row>
    <row r="2189" spans="2:51" s="317" customFormat="1" ht="13.5">
      <c r="B2189" s="316"/>
      <c r="D2189" s="318" t="s">
        <v>148</v>
      </c>
      <c r="E2189" s="319" t="s">
        <v>5</v>
      </c>
      <c r="F2189" s="320" t="s">
        <v>256</v>
      </c>
      <c r="H2189" s="321">
        <v>1.309</v>
      </c>
      <c r="L2189" s="316"/>
      <c r="M2189" s="322"/>
      <c r="N2189" s="323"/>
      <c r="O2189" s="323"/>
      <c r="P2189" s="323"/>
      <c r="Q2189" s="323"/>
      <c r="R2189" s="323"/>
      <c r="S2189" s="323"/>
      <c r="T2189" s="324"/>
      <c r="AT2189" s="319" t="s">
        <v>148</v>
      </c>
      <c r="AU2189" s="319" t="s">
        <v>81</v>
      </c>
      <c r="AV2189" s="317" t="s">
        <v>81</v>
      </c>
      <c r="AW2189" s="317" t="s">
        <v>34</v>
      </c>
      <c r="AX2189" s="317" t="s">
        <v>71</v>
      </c>
      <c r="AY2189" s="319" t="s">
        <v>138</v>
      </c>
    </row>
    <row r="2190" spans="2:51" s="317" customFormat="1" ht="13.5">
      <c r="B2190" s="316"/>
      <c r="D2190" s="318" t="s">
        <v>148</v>
      </c>
      <c r="E2190" s="319" t="s">
        <v>5</v>
      </c>
      <c r="F2190" s="320" t="s">
        <v>257</v>
      </c>
      <c r="H2190" s="321">
        <v>2.561</v>
      </c>
      <c r="L2190" s="316"/>
      <c r="M2190" s="322"/>
      <c r="N2190" s="323"/>
      <c r="O2190" s="323"/>
      <c r="P2190" s="323"/>
      <c r="Q2190" s="323"/>
      <c r="R2190" s="323"/>
      <c r="S2190" s="323"/>
      <c r="T2190" s="324"/>
      <c r="AT2190" s="319" t="s">
        <v>148</v>
      </c>
      <c r="AU2190" s="319" t="s">
        <v>81</v>
      </c>
      <c r="AV2190" s="317" t="s">
        <v>81</v>
      </c>
      <c r="AW2190" s="317" t="s">
        <v>34</v>
      </c>
      <c r="AX2190" s="317" t="s">
        <v>71</v>
      </c>
      <c r="AY2190" s="319" t="s">
        <v>138</v>
      </c>
    </row>
    <row r="2191" spans="2:51" s="317" customFormat="1" ht="13.5">
      <c r="B2191" s="316"/>
      <c r="D2191" s="318" t="s">
        <v>148</v>
      </c>
      <c r="E2191" s="319" t="s">
        <v>5</v>
      </c>
      <c r="F2191" s="320" t="s">
        <v>258</v>
      </c>
      <c r="H2191" s="321">
        <v>2.554</v>
      </c>
      <c r="L2191" s="316"/>
      <c r="M2191" s="322"/>
      <c r="N2191" s="323"/>
      <c r="O2191" s="323"/>
      <c r="P2191" s="323"/>
      <c r="Q2191" s="323"/>
      <c r="R2191" s="323"/>
      <c r="S2191" s="323"/>
      <c r="T2191" s="324"/>
      <c r="AT2191" s="319" t="s">
        <v>148</v>
      </c>
      <c r="AU2191" s="319" t="s">
        <v>81</v>
      </c>
      <c r="AV2191" s="317" t="s">
        <v>81</v>
      </c>
      <c r="AW2191" s="317" t="s">
        <v>34</v>
      </c>
      <c r="AX2191" s="317" t="s">
        <v>71</v>
      </c>
      <c r="AY2191" s="319" t="s">
        <v>138</v>
      </c>
    </row>
    <row r="2192" spans="2:51" s="317" customFormat="1" ht="13.5">
      <c r="B2192" s="316"/>
      <c r="D2192" s="318" t="s">
        <v>148</v>
      </c>
      <c r="E2192" s="319" t="s">
        <v>5</v>
      </c>
      <c r="F2192" s="320" t="s">
        <v>259</v>
      </c>
      <c r="H2192" s="321">
        <v>2.285</v>
      </c>
      <c r="L2192" s="316"/>
      <c r="M2192" s="322"/>
      <c r="N2192" s="323"/>
      <c r="O2192" s="323"/>
      <c r="P2192" s="323"/>
      <c r="Q2192" s="323"/>
      <c r="R2192" s="323"/>
      <c r="S2192" s="323"/>
      <c r="T2192" s="324"/>
      <c r="AT2192" s="319" t="s">
        <v>148</v>
      </c>
      <c r="AU2192" s="319" t="s">
        <v>81</v>
      </c>
      <c r="AV2192" s="317" t="s">
        <v>81</v>
      </c>
      <c r="AW2192" s="317" t="s">
        <v>34</v>
      </c>
      <c r="AX2192" s="317" t="s">
        <v>71</v>
      </c>
      <c r="AY2192" s="319" t="s">
        <v>138</v>
      </c>
    </row>
    <row r="2193" spans="2:51" s="317" customFormat="1" ht="13.5">
      <c r="B2193" s="316"/>
      <c r="D2193" s="318" t="s">
        <v>148</v>
      </c>
      <c r="E2193" s="319" t="s">
        <v>5</v>
      </c>
      <c r="F2193" s="320" t="s">
        <v>260</v>
      </c>
      <c r="H2193" s="321">
        <v>2.557</v>
      </c>
      <c r="L2193" s="316"/>
      <c r="M2193" s="322"/>
      <c r="N2193" s="323"/>
      <c r="O2193" s="323"/>
      <c r="P2193" s="323"/>
      <c r="Q2193" s="323"/>
      <c r="R2193" s="323"/>
      <c r="S2193" s="323"/>
      <c r="T2193" s="324"/>
      <c r="AT2193" s="319" t="s">
        <v>148</v>
      </c>
      <c r="AU2193" s="319" t="s">
        <v>81</v>
      </c>
      <c r="AV2193" s="317" t="s">
        <v>81</v>
      </c>
      <c r="AW2193" s="317" t="s">
        <v>34</v>
      </c>
      <c r="AX2193" s="317" t="s">
        <v>71</v>
      </c>
      <c r="AY2193" s="319" t="s">
        <v>138</v>
      </c>
    </row>
    <row r="2194" spans="2:51" s="317" customFormat="1" ht="13.5">
      <c r="B2194" s="316"/>
      <c r="D2194" s="318" t="s">
        <v>148</v>
      </c>
      <c r="E2194" s="319" t="s">
        <v>5</v>
      </c>
      <c r="F2194" s="320" t="s">
        <v>261</v>
      </c>
      <c r="H2194" s="321">
        <v>0.447</v>
      </c>
      <c r="L2194" s="316"/>
      <c r="M2194" s="322"/>
      <c r="N2194" s="323"/>
      <c r="O2194" s="323"/>
      <c r="P2194" s="323"/>
      <c r="Q2194" s="323"/>
      <c r="R2194" s="323"/>
      <c r="S2194" s="323"/>
      <c r="T2194" s="324"/>
      <c r="AT2194" s="319" t="s">
        <v>148</v>
      </c>
      <c r="AU2194" s="319" t="s">
        <v>81</v>
      </c>
      <c r="AV2194" s="317" t="s">
        <v>81</v>
      </c>
      <c r="AW2194" s="317" t="s">
        <v>34</v>
      </c>
      <c r="AX2194" s="317" t="s">
        <v>71</v>
      </c>
      <c r="AY2194" s="319" t="s">
        <v>138</v>
      </c>
    </row>
    <row r="2195" spans="2:51" s="317" customFormat="1" ht="13.5">
      <c r="B2195" s="316"/>
      <c r="D2195" s="318" t="s">
        <v>148</v>
      </c>
      <c r="E2195" s="319" t="s">
        <v>5</v>
      </c>
      <c r="F2195" s="320" t="s">
        <v>262</v>
      </c>
      <c r="H2195" s="321">
        <v>0.423</v>
      </c>
      <c r="L2195" s="316"/>
      <c r="M2195" s="322"/>
      <c r="N2195" s="323"/>
      <c r="O2195" s="323"/>
      <c r="P2195" s="323"/>
      <c r="Q2195" s="323"/>
      <c r="R2195" s="323"/>
      <c r="S2195" s="323"/>
      <c r="T2195" s="324"/>
      <c r="AT2195" s="319" t="s">
        <v>148</v>
      </c>
      <c r="AU2195" s="319" t="s">
        <v>81</v>
      </c>
      <c r="AV2195" s="317" t="s">
        <v>81</v>
      </c>
      <c r="AW2195" s="317" t="s">
        <v>34</v>
      </c>
      <c r="AX2195" s="317" t="s">
        <v>71</v>
      </c>
      <c r="AY2195" s="319" t="s">
        <v>138</v>
      </c>
    </row>
    <row r="2196" spans="2:51" s="317" customFormat="1" ht="13.5">
      <c r="B2196" s="316"/>
      <c r="D2196" s="318" t="s">
        <v>148</v>
      </c>
      <c r="E2196" s="319" t="s">
        <v>5</v>
      </c>
      <c r="F2196" s="320" t="s">
        <v>263</v>
      </c>
      <c r="H2196" s="321">
        <v>0.375</v>
      </c>
      <c r="L2196" s="316"/>
      <c r="M2196" s="322"/>
      <c r="N2196" s="323"/>
      <c r="O2196" s="323"/>
      <c r="P2196" s="323"/>
      <c r="Q2196" s="323"/>
      <c r="R2196" s="323"/>
      <c r="S2196" s="323"/>
      <c r="T2196" s="324"/>
      <c r="AT2196" s="319" t="s">
        <v>148</v>
      </c>
      <c r="AU2196" s="319" t="s">
        <v>81</v>
      </c>
      <c r="AV2196" s="317" t="s">
        <v>81</v>
      </c>
      <c r="AW2196" s="317" t="s">
        <v>34</v>
      </c>
      <c r="AX2196" s="317" t="s">
        <v>71</v>
      </c>
      <c r="AY2196" s="319" t="s">
        <v>138</v>
      </c>
    </row>
    <row r="2197" spans="2:51" s="317" customFormat="1" ht="13.5">
      <c r="B2197" s="316"/>
      <c r="D2197" s="318" t="s">
        <v>148</v>
      </c>
      <c r="E2197" s="319" t="s">
        <v>5</v>
      </c>
      <c r="F2197" s="320" t="s">
        <v>264</v>
      </c>
      <c r="H2197" s="321">
        <v>0.426</v>
      </c>
      <c r="L2197" s="316"/>
      <c r="M2197" s="322"/>
      <c r="N2197" s="323"/>
      <c r="O2197" s="323"/>
      <c r="P2197" s="323"/>
      <c r="Q2197" s="323"/>
      <c r="R2197" s="323"/>
      <c r="S2197" s="323"/>
      <c r="T2197" s="324"/>
      <c r="AT2197" s="319" t="s">
        <v>148</v>
      </c>
      <c r="AU2197" s="319" t="s">
        <v>81</v>
      </c>
      <c r="AV2197" s="317" t="s">
        <v>81</v>
      </c>
      <c r="AW2197" s="317" t="s">
        <v>34</v>
      </c>
      <c r="AX2197" s="317" t="s">
        <v>71</v>
      </c>
      <c r="AY2197" s="319" t="s">
        <v>138</v>
      </c>
    </row>
    <row r="2198" spans="2:51" s="317" customFormat="1" ht="13.5">
      <c r="B2198" s="316"/>
      <c r="D2198" s="318" t="s">
        <v>148</v>
      </c>
      <c r="E2198" s="319" t="s">
        <v>5</v>
      </c>
      <c r="F2198" s="320" t="s">
        <v>2164</v>
      </c>
      <c r="H2198" s="321">
        <v>0.34</v>
      </c>
      <c r="L2198" s="316"/>
      <c r="M2198" s="322"/>
      <c r="N2198" s="323"/>
      <c r="O2198" s="323"/>
      <c r="P2198" s="323"/>
      <c r="Q2198" s="323"/>
      <c r="R2198" s="323"/>
      <c r="S2198" s="323"/>
      <c r="T2198" s="324"/>
      <c r="AT2198" s="319" t="s">
        <v>148</v>
      </c>
      <c r="AU2198" s="319" t="s">
        <v>81</v>
      </c>
      <c r="AV2198" s="317" t="s">
        <v>81</v>
      </c>
      <c r="AW2198" s="317" t="s">
        <v>34</v>
      </c>
      <c r="AX2198" s="317" t="s">
        <v>71</v>
      </c>
      <c r="AY2198" s="319" t="s">
        <v>138</v>
      </c>
    </row>
    <row r="2199" spans="2:51" s="347" customFormat="1" ht="13.5">
      <c r="B2199" s="346"/>
      <c r="D2199" s="318" t="s">
        <v>148</v>
      </c>
      <c r="E2199" s="348" t="s">
        <v>5</v>
      </c>
      <c r="F2199" s="349" t="s">
        <v>180</v>
      </c>
      <c r="H2199" s="350">
        <v>77.869</v>
      </c>
      <c r="L2199" s="346"/>
      <c r="M2199" s="351"/>
      <c r="N2199" s="352"/>
      <c r="O2199" s="352"/>
      <c r="P2199" s="352"/>
      <c r="Q2199" s="352"/>
      <c r="R2199" s="352"/>
      <c r="S2199" s="352"/>
      <c r="T2199" s="353"/>
      <c r="AT2199" s="348" t="s">
        <v>148</v>
      </c>
      <c r="AU2199" s="348" t="s">
        <v>81</v>
      </c>
      <c r="AV2199" s="347" t="s">
        <v>139</v>
      </c>
      <c r="AW2199" s="347" t="s">
        <v>34</v>
      </c>
      <c r="AX2199" s="347" t="s">
        <v>71</v>
      </c>
      <c r="AY2199" s="348" t="s">
        <v>138</v>
      </c>
    </row>
    <row r="2200" spans="2:51" s="326" customFormat="1" ht="13.5">
      <c r="B2200" s="325"/>
      <c r="D2200" s="327" t="s">
        <v>148</v>
      </c>
      <c r="E2200" s="328" t="s">
        <v>5</v>
      </c>
      <c r="F2200" s="329" t="s">
        <v>151</v>
      </c>
      <c r="H2200" s="330">
        <v>520.957</v>
      </c>
      <c r="L2200" s="325"/>
      <c r="M2200" s="331"/>
      <c r="N2200" s="332"/>
      <c r="O2200" s="332"/>
      <c r="P2200" s="332"/>
      <c r="Q2200" s="332"/>
      <c r="R2200" s="332"/>
      <c r="S2200" s="332"/>
      <c r="T2200" s="333"/>
      <c r="AT2200" s="334" t="s">
        <v>148</v>
      </c>
      <c r="AU2200" s="334" t="s">
        <v>81</v>
      </c>
      <c r="AV2200" s="326" t="s">
        <v>146</v>
      </c>
      <c r="AW2200" s="326" t="s">
        <v>34</v>
      </c>
      <c r="AX2200" s="326" t="s">
        <v>79</v>
      </c>
      <c r="AY2200" s="334" t="s">
        <v>138</v>
      </c>
    </row>
    <row r="2201" spans="2:65" s="223" customFormat="1" ht="22.5" customHeight="1">
      <c r="B2201" s="224"/>
      <c r="C2201" s="305" t="s">
        <v>2165</v>
      </c>
      <c r="D2201" s="305" t="s">
        <v>141</v>
      </c>
      <c r="E2201" s="306" t="s">
        <v>2166</v>
      </c>
      <c r="F2201" s="307" t="s">
        <v>2167</v>
      </c>
      <c r="G2201" s="308" t="s">
        <v>144</v>
      </c>
      <c r="H2201" s="309">
        <v>277.764</v>
      </c>
      <c r="I2201" s="367">
        <v>0</v>
      </c>
      <c r="J2201" s="310">
        <f>ROUND(I2201*H2201,2)</f>
        <v>0</v>
      </c>
      <c r="K2201" s="307" t="s">
        <v>5</v>
      </c>
      <c r="L2201" s="224"/>
      <c r="M2201" s="311" t="s">
        <v>5</v>
      </c>
      <c r="N2201" s="312" t="s">
        <v>42</v>
      </c>
      <c r="O2201" s="225"/>
      <c r="P2201" s="313">
        <f>O2201*H2201</f>
        <v>0</v>
      </c>
      <c r="Q2201" s="313">
        <v>0.00048495</v>
      </c>
      <c r="R2201" s="313">
        <f>Q2201*H2201</f>
        <v>0.13470165180000002</v>
      </c>
      <c r="S2201" s="313">
        <v>0</v>
      </c>
      <c r="T2201" s="314">
        <f>S2201*H2201</f>
        <v>0</v>
      </c>
      <c r="AR2201" s="213" t="s">
        <v>372</v>
      </c>
      <c r="AT2201" s="213" t="s">
        <v>141</v>
      </c>
      <c r="AU2201" s="213" t="s">
        <v>81</v>
      </c>
      <c r="AY2201" s="213" t="s">
        <v>138</v>
      </c>
      <c r="BE2201" s="315">
        <f>IF(N2201="základní",J2201,0)</f>
        <v>0</v>
      </c>
      <c r="BF2201" s="315">
        <f>IF(N2201="snížená",J2201,0)</f>
        <v>0</v>
      </c>
      <c r="BG2201" s="315">
        <f>IF(N2201="zákl. přenesená",J2201,0)</f>
        <v>0</v>
      </c>
      <c r="BH2201" s="315">
        <f>IF(N2201="sníž. přenesená",J2201,0)</f>
        <v>0</v>
      </c>
      <c r="BI2201" s="315">
        <f>IF(N2201="nulová",J2201,0)</f>
        <v>0</v>
      </c>
      <c r="BJ2201" s="213" t="s">
        <v>79</v>
      </c>
      <c r="BK2201" s="315">
        <f>ROUND(I2201*H2201,2)</f>
        <v>0</v>
      </c>
      <c r="BL2201" s="213" t="s">
        <v>372</v>
      </c>
      <c r="BM2201" s="213" t="s">
        <v>2168</v>
      </c>
    </row>
    <row r="2202" spans="2:51" s="339" customFormat="1" ht="13.5">
      <c r="B2202" s="338"/>
      <c r="D2202" s="318" t="s">
        <v>148</v>
      </c>
      <c r="E2202" s="340" t="s">
        <v>5</v>
      </c>
      <c r="F2202" s="341" t="s">
        <v>2169</v>
      </c>
      <c r="H2202" s="342" t="s">
        <v>5</v>
      </c>
      <c r="L2202" s="338"/>
      <c r="M2202" s="343"/>
      <c r="N2202" s="344"/>
      <c r="O2202" s="344"/>
      <c r="P2202" s="344"/>
      <c r="Q2202" s="344"/>
      <c r="R2202" s="344"/>
      <c r="S2202" s="344"/>
      <c r="T2202" s="345"/>
      <c r="AT2202" s="342" t="s">
        <v>148</v>
      </c>
      <c r="AU2202" s="342" t="s">
        <v>81</v>
      </c>
      <c r="AV2202" s="339" t="s">
        <v>79</v>
      </c>
      <c r="AW2202" s="339" t="s">
        <v>34</v>
      </c>
      <c r="AX2202" s="339" t="s">
        <v>71</v>
      </c>
      <c r="AY2202" s="342" t="s">
        <v>138</v>
      </c>
    </row>
    <row r="2203" spans="2:51" s="317" customFormat="1" ht="13.5">
      <c r="B2203" s="316"/>
      <c r="D2203" s="318" t="s">
        <v>148</v>
      </c>
      <c r="E2203" s="319" t="s">
        <v>5</v>
      </c>
      <c r="F2203" s="320" t="s">
        <v>178</v>
      </c>
      <c r="H2203" s="321">
        <v>32.99</v>
      </c>
      <c r="L2203" s="316"/>
      <c r="M2203" s="322"/>
      <c r="N2203" s="323"/>
      <c r="O2203" s="323"/>
      <c r="P2203" s="323"/>
      <c r="Q2203" s="323"/>
      <c r="R2203" s="323"/>
      <c r="S2203" s="323"/>
      <c r="T2203" s="324"/>
      <c r="AT2203" s="319" t="s">
        <v>148</v>
      </c>
      <c r="AU2203" s="319" t="s">
        <v>81</v>
      </c>
      <c r="AV2203" s="317" t="s">
        <v>81</v>
      </c>
      <c r="AW2203" s="317" t="s">
        <v>34</v>
      </c>
      <c r="AX2203" s="317" t="s">
        <v>71</v>
      </c>
      <c r="AY2203" s="319" t="s">
        <v>138</v>
      </c>
    </row>
    <row r="2204" spans="2:51" s="317" customFormat="1" ht="13.5">
      <c r="B2204" s="316"/>
      <c r="D2204" s="318" t="s">
        <v>148</v>
      </c>
      <c r="E2204" s="319" t="s">
        <v>5</v>
      </c>
      <c r="F2204" s="320" t="s">
        <v>2170</v>
      </c>
      <c r="H2204" s="321">
        <v>20.216</v>
      </c>
      <c r="L2204" s="316"/>
      <c r="M2204" s="322"/>
      <c r="N2204" s="323"/>
      <c r="O2204" s="323"/>
      <c r="P2204" s="323"/>
      <c r="Q2204" s="323"/>
      <c r="R2204" s="323"/>
      <c r="S2204" s="323"/>
      <c r="T2204" s="324"/>
      <c r="AT2204" s="319" t="s">
        <v>148</v>
      </c>
      <c r="AU2204" s="319" t="s">
        <v>81</v>
      </c>
      <c r="AV2204" s="317" t="s">
        <v>81</v>
      </c>
      <c r="AW2204" s="317" t="s">
        <v>34</v>
      </c>
      <c r="AX2204" s="317" t="s">
        <v>71</v>
      </c>
      <c r="AY2204" s="319" t="s">
        <v>138</v>
      </c>
    </row>
    <row r="2205" spans="2:51" s="339" customFormat="1" ht="13.5">
      <c r="B2205" s="338"/>
      <c r="D2205" s="318" t="s">
        <v>148</v>
      </c>
      <c r="E2205" s="340" t="s">
        <v>5</v>
      </c>
      <c r="F2205" s="341" t="s">
        <v>2171</v>
      </c>
      <c r="H2205" s="342" t="s">
        <v>5</v>
      </c>
      <c r="L2205" s="338"/>
      <c r="M2205" s="343"/>
      <c r="N2205" s="344"/>
      <c r="O2205" s="344"/>
      <c r="P2205" s="344"/>
      <c r="Q2205" s="344"/>
      <c r="R2205" s="344"/>
      <c r="S2205" s="344"/>
      <c r="T2205" s="345"/>
      <c r="AT2205" s="342" t="s">
        <v>148</v>
      </c>
      <c r="AU2205" s="342" t="s">
        <v>81</v>
      </c>
      <c r="AV2205" s="339" t="s">
        <v>79</v>
      </c>
      <c r="AW2205" s="339" t="s">
        <v>34</v>
      </c>
      <c r="AX2205" s="339" t="s">
        <v>71</v>
      </c>
      <c r="AY2205" s="342" t="s">
        <v>138</v>
      </c>
    </row>
    <row r="2206" spans="2:51" s="317" customFormat="1" ht="13.5">
      <c r="B2206" s="316"/>
      <c r="D2206" s="318" t="s">
        <v>148</v>
      </c>
      <c r="E2206" s="319" t="s">
        <v>5</v>
      </c>
      <c r="F2206" s="320" t="s">
        <v>182</v>
      </c>
      <c r="H2206" s="321">
        <v>36.4</v>
      </c>
      <c r="L2206" s="316"/>
      <c r="M2206" s="322"/>
      <c r="N2206" s="323"/>
      <c r="O2206" s="323"/>
      <c r="P2206" s="323"/>
      <c r="Q2206" s="323"/>
      <c r="R2206" s="323"/>
      <c r="S2206" s="323"/>
      <c r="T2206" s="324"/>
      <c r="AT2206" s="319" t="s">
        <v>148</v>
      </c>
      <c r="AU2206" s="319" t="s">
        <v>81</v>
      </c>
      <c r="AV2206" s="317" t="s">
        <v>81</v>
      </c>
      <c r="AW2206" s="317" t="s">
        <v>34</v>
      </c>
      <c r="AX2206" s="317" t="s">
        <v>71</v>
      </c>
      <c r="AY2206" s="319" t="s">
        <v>138</v>
      </c>
    </row>
    <row r="2207" spans="2:51" s="339" customFormat="1" ht="13.5">
      <c r="B2207" s="338"/>
      <c r="D2207" s="318" t="s">
        <v>148</v>
      </c>
      <c r="E2207" s="340" t="s">
        <v>5</v>
      </c>
      <c r="F2207" s="341" t="s">
        <v>2172</v>
      </c>
      <c r="H2207" s="342" t="s">
        <v>5</v>
      </c>
      <c r="L2207" s="338"/>
      <c r="M2207" s="343"/>
      <c r="N2207" s="344"/>
      <c r="O2207" s="344"/>
      <c r="P2207" s="344"/>
      <c r="Q2207" s="344"/>
      <c r="R2207" s="344"/>
      <c r="S2207" s="344"/>
      <c r="T2207" s="345"/>
      <c r="AT2207" s="342" t="s">
        <v>148</v>
      </c>
      <c r="AU2207" s="342" t="s">
        <v>81</v>
      </c>
      <c r="AV2207" s="339" t="s">
        <v>79</v>
      </c>
      <c r="AW2207" s="339" t="s">
        <v>34</v>
      </c>
      <c r="AX2207" s="339" t="s">
        <v>71</v>
      </c>
      <c r="AY2207" s="342" t="s">
        <v>138</v>
      </c>
    </row>
    <row r="2208" spans="2:51" s="317" customFormat="1" ht="13.5">
      <c r="B2208" s="316"/>
      <c r="D2208" s="318" t="s">
        <v>148</v>
      </c>
      <c r="E2208" s="319" t="s">
        <v>5</v>
      </c>
      <c r="F2208" s="320" t="s">
        <v>184</v>
      </c>
      <c r="H2208" s="321">
        <v>37.859</v>
      </c>
      <c r="L2208" s="316"/>
      <c r="M2208" s="322"/>
      <c r="N2208" s="323"/>
      <c r="O2208" s="323"/>
      <c r="P2208" s="323"/>
      <c r="Q2208" s="323"/>
      <c r="R2208" s="323"/>
      <c r="S2208" s="323"/>
      <c r="T2208" s="324"/>
      <c r="AT2208" s="319" t="s">
        <v>148</v>
      </c>
      <c r="AU2208" s="319" t="s">
        <v>81</v>
      </c>
      <c r="AV2208" s="317" t="s">
        <v>81</v>
      </c>
      <c r="AW2208" s="317" t="s">
        <v>34</v>
      </c>
      <c r="AX2208" s="317" t="s">
        <v>71</v>
      </c>
      <c r="AY2208" s="319" t="s">
        <v>138</v>
      </c>
    </row>
    <row r="2209" spans="2:51" s="317" customFormat="1" ht="13.5">
      <c r="B2209" s="316"/>
      <c r="D2209" s="318" t="s">
        <v>148</v>
      </c>
      <c r="E2209" s="319" t="s">
        <v>5</v>
      </c>
      <c r="F2209" s="320" t="s">
        <v>185</v>
      </c>
      <c r="H2209" s="321">
        <v>27.354</v>
      </c>
      <c r="L2209" s="316"/>
      <c r="M2209" s="322"/>
      <c r="N2209" s="323"/>
      <c r="O2209" s="323"/>
      <c r="P2209" s="323"/>
      <c r="Q2209" s="323"/>
      <c r="R2209" s="323"/>
      <c r="S2209" s="323"/>
      <c r="T2209" s="324"/>
      <c r="AT2209" s="319" t="s">
        <v>148</v>
      </c>
      <c r="AU2209" s="319" t="s">
        <v>81</v>
      </c>
      <c r="AV2209" s="317" t="s">
        <v>81</v>
      </c>
      <c r="AW2209" s="317" t="s">
        <v>34</v>
      </c>
      <c r="AX2209" s="317" t="s">
        <v>71</v>
      </c>
      <c r="AY2209" s="319" t="s">
        <v>138</v>
      </c>
    </row>
    <row r="2210" spans="2:51" s="339" customFormat="1" ht="13.5">
      <c r="B2210" s="338"/>
      <c r="D2210" s="318" t="s">
        <v>148</v>
      </c>
      <c r="E2210" s="340" t="s">
        <v>5</v>
      </c>
      <c r="F2210" s="341" t="s">
        <v>2173</v>
      </c>
      <c r="H2210" s="342" t="s">
        <v>5</v>
      </c>
      <c r="L2210" s="338"/>
      <c r="M2210" s="343"/>
      <c r="N2210" s="344"/>
      <c r="O2210" s="344"/>
      <c r="P2210" s="344"/>
      <c r="Q2210" s="344"/>
      <c r="R2210" s="344"/>
      <c r="S2210" s="344"/>
      <c r="T2210" s="345"/>
      <c r="AT2210" s="342" t="s">
        <v>148</v>
      </c>
      <c r="AU2210" s="342" t="s">
        <v>81</v>
      </c>
      <c r="AV2210" s="339" t="s">
        <v>79</v>
      </c>
      <c r="AW2210" s="339" t="s">
        <v>34</v>
      </c>
      <c r="AX2210" s="339" t="s">
        <v>71</v>
      </c>
      <c r="AY2210" s="342" t="s">
        <v>138</v>
      </c>
    </row>
    <row r="2211" spans="2:51" s="317" customFormat="1" ht="13.5">
      <c r="B2211" s="316"/>
      <c r="D2211" s="318" t="s">
        <v>148</v>
      </c>
      <c r="E2211" s="319" t="s">
        <v>5</v>
      </c>
      <c r="F2211" s="320" t="s">
        <v>187</v>
      </c>
      <c r="H2211" s="321">
        <v>59.465</v>
      </c>
      <c r="L2211" s="316"/>
      <c r="M2211" s="322"/>
      <c r="N2211" s="323"/>
      <c r="O2211" s="323"/>
      <c r="P2211" s="323"/>
      <c r="Q2211" s="323"/>
      <c r="R2211" s="323"/>
      <c r="S2211" s="323"/>
      <c r="T2211" s="324"/>
      <c r="AT2211" s="319" t="s">
        <v>148</v>
      </c>
      <c r="AU2211" s="319" t="s">
        <v>81</v>
      </c>
      <c r="AV2211" s="317" t="s">
        <v>81</v>
      </c>
      <c r="AW2211" s="317" t="s">
        <v>34</v>
      </c>
      <c r="AX2211" s="317" t="s">
        <v>71</v>
      </c>
      <c r="AY2211" s="319" t="s">
        <v>138</v>
      </c>
    </row>
    <row r="2212" spans="2:51" s="339" customFormat="1" ht="13.5">
      <c r="B2212" s="338"/>
      <c r="D2212" s="318" t="s">
        <v>148</v>
      </c>
      <c r="E2212" s="340" t="s">
        <v>5</v>
      </c>
      <c r="F2212" s="341" t="s">
        <v>2174</v>
      </c>
      <c r="H2212" s="342" t="s">
        <v>5</v>
      </c>
      <c r="L2212" s="338"/>
      <c r="M2212" s="343"/>
      <c r="N2212" s="344"/>
      <c r="O2212" s="344"/>
      <c r="P2212" s="344"/>
      <c r="Q2212" s="344"/>
      <c r="R2212" s="344"/>
      <c r="S2212" s="344"/>
      <c r="T2212" s="345"/>
      <c r="AT2212" s="342" t="s">
        <v>148</v>
      </c>
      <c r="AU2212" s="342" t="s">
        <v>81</v>
      </c>
      <c r="AV2212" s="339" t="s">
        <v>79</v>
      </c>
      <c r="AW2212" s="339" t="s">
        <v>34</v>
      </c>
      <c r="AX2212" s="339" t="s">
        <v>71</v>
      </c>
      <c r="AY2212" s="342" t="s">
        <v>138</v>
      </c>
    </row>
    <row r="2213" spans="2:51" s="317" customFormat="1" ht="13.5">
      <c r="B2213" s="316"/>
      <c r="D2213" s="318" t="s">
        <v>148</v>
      </c>
      <c r="E2213" s="319" t="s">
        <v>5</v>
      </c>
      <c r="F2213" s="320" t="s">
        <v>1405</v>
      </c>
      <c r="H2213" s="321">
        <v>62.1</v>
      </c>
      <c r="L2213" s="316"/>
      <c r="M2213" s="322"/>
      <c r="N2213" s="323"/>
      <c r="O2213" s="323"/>
      <c r="P2213" s="323"/>
      <c r="Q2213" s="323"/>
      <c r="R2213" s="323"/>
      <c r="S2213" s="323"/>
      <c r="T2213" s="324"/>
      <c r="AT2213" s="319" t="s">
        <v>148</v>
      </c>
      <c r="AU2213" s="319" t="s">
        <v>81</v>
      </c>
      <c r="AV2213" s="317" t="s">
        <v>81</v>
      </c>
      <c r="AW2213" s="317" t="s">
        <v>34</v>
      </c>
      <c r="AX2213" s="317" t="s">
        <v>71</v>
      </c>
      <c r="AY2213" s="319" t="s">
        <v>138</v>
      </c>
    </row>
    <row r="2214" spans="2:51" s="317" customFormat="1" ht="13.5">
      <c r="B2214" s="316"/>
      <c r="D2214" s="318" t="s">
        <v>148</v>
      </c>
      <c r="E2214" s="319" t="s">
        <v>5</v>
      </c>
      <c r="F2214" s="320" t="s">
        <v>1407</v>
      </c>
      <c r="H2214" s="321">
        <v>1.38</v>
      </c>
      <c r="L2214" s="316"/>
      <c r="M2214" s="322"/>
      <c r="N2214" s="323"/>
      <c r="O2214" s="323"/>
      <c r="P2214" s="323"/>
      <c r="Q2214" s="323"/>
      <c r="R2214" s="323"/>
      <c r="S2214" s="323"/>
      <c r="T2214" s="324"/>
      <c r="AT2214" s="319" t="s">
        <v>148</v>
      </c>
      <c r="AU2214" s="319" t="s">
        <v>81</v>
      </c>
      <c r="AV2214" s="317" t="s">
        <v>81</v>
      </c>
      <c r="AW2214" s="317" t="s">
        <v>34</v>
      </c>
      <c r="AX2214" s="317" t="s">
        <v>71</v>
      </c>
      <c r="AY2214" s="319" t="s">
        <v>138</v>
      </c>
    </row>
    <row r="2215" spans="2:51" s="326" customFormat="1" ht="13.5">
      <c r="B2215" s="325"/>
      <c r="D2215" s="327" t="s">
        <v>148</v>
      </c>
      <c r="E2215" s="328" t="s">
        <v>5</v>
      </c>
      <c r="F2215" s="329" t="s">
        <v>151</v>
      </c>
      <c r="H2215" s="330">
        <v>277.764</v>
      </c>
      <c r="L2215" s="325"/>
      <c r="M2215" s="331"/>
      <c r="N2215" s="332"/>
      <c r="O2215" s="332"/>
      <c r="P2215" s="332"/>
      <c r="Q2215" s="332"/>
      <c r="R2215" s="332"/>
      <c r="S2215" s="332"/>
      <c r="T2215" s="333"/>
      <c r="AT2215" s="334" t="s">
        <v>148</v>
      </c>
      <c r="AU2215" s="334" t="s">
        <v>81</v>
      </c>
      <c r="AV2215" s="326" t="s">
        <v>146</v>
      </c>
      <c r="AW2215" s="326" t="s">
        <v>34</v>
      </c>
      <c r="AX2215" s="326" t="s">
        <v>79</v>
      </c>
      <c r="AY2215" s="334" t="s">
        <v>138</v>
      </c>
    </row>
    <row r="2216" spans="2:65" s="223" customFormat="1" ht="22.5" customHeight="1">
      <c r="B2216" s="224"/>
      <c r="C2216" s="305" t="s">
        <v>2175</v>
      </c>
      <c r="D2216" s="305" t="s">
        <v>141</v>
      </c>
      <c r="E2216" s="306" t="s">
        <v>2176</v>
      </c>
      <c r="F2216" s="307" t="s">
        <v>2177</v>
      </c>
      <c r="G2216" s="308" t="s">
        <v>144</v>
      </c>
      <c r="H2216" s="309">
        <v>112.671</v>
      </c>
      <c r="I2216" s="367">
        <v>0</v>
      </c>
      <c r="J2216" s="310">
        <f>ROUND(I2216*H2216,2)</f>
        <v>0</v>
      </c>
      <c r="K2216" s="307" t="s">
        <v>5</v>
      </c>
      <c r="L2216" s="224"/>
      <c r="M2216" s="311" t="s">
        <v>5</v>
      </c>
      <c r="N2216" s="312" t="s">
        <v>42</v>
      </c>
      <c r="O2216" s="225"/>
      <c r="P2216" s="313">
        <f>O2216*H2216</f>
        <v>0</v>
      </c>
      <c r="Q2216" s="313">
        <v>5.46E-05</v>
      </c>
      <c r="R2216" s="313">
        <f>Q2216*H2216</f>
        <v>0.0061518366</v>
      </c>
      <c r="S2216" s="313">
        <v>0</v>
      </c>
      <c r="T2216" s="314">
        <f>S2216*H2216</f>
        <v>0</v>
      </c>
      <c r="AR2216" s="213" t="s">
        <v>372</v>
      </c>
      <c r="AT2216" s="213" t="s">
        <v>141</v>
      </c>
      <c r="AU2216" s="213" t="s">
        <v>81</v>
      </c>
      <c r="AY2216" s="213" t="s">
        <v>138</v>
      </c>
      <c r="BE2216" s="315">
        <f>IF(N2216="základní",J2216,0)</f>
        <v>0</v>
      </c>
      <c r="BF2216" s="315">
        <f>IF(N2216="snížená",J2216,0)</f>
        <v>0</v>
      </c>
      <c r="BG2216" s="315">
        <f>IF(N2216="zákl. přenesená",J2216,0)</f>
        <v>0</v>
      </c>
      <c r="BH2216" s="315">
        <f>IF(N2216="sníž. přenesená",J2216,0)</f>
        <v>0</v>
      </c>
      <c r="BI2216" s="315">
        <f>IF(N2216="nulová",J2216,0)</f>
        <v>0</v>
      </c>
      <c r="BJ2216" s="213" t="s">
        <v>79</v>
      </c>
      <c r="BK2216" s="315">
        <f>ROUND(I2216*H2216,2)</f>
        <v>0</v>
      </c>
      <c r="BL2216" s="213" t="s">
        <v>372</v>
      </c>
      <c r="BM2216" s="213" t="s">
        <v>2178</v>
      </c>
    </row>
    <row r="2217" spans="2:51" s="339" customFormat="1" ht="13.5">
      <c r="B2217" s="338"/>
      <c r="D2217" s="318" t="s">
        <v>148</v>
      </c>
      <c r="E2217" s="340" t="s">
        <v>5</v>
      </c>
      <c r="F2217" s="341" t="s">
        <v>2169</v>
      </c>
      <c r="H2217" s="342" t="s">
        <v>5</v>
      </c>
      <c r="L2217" s="338"/>
      <c r="M2217" s="343"/>
      <c r="N2217" s="344"/>
      <c r="O2217" s="344"/>
      <c r="P2217" s="344"/>
      <c r="Q2217" s="344"/>
      <c r="R2217" s="344"/>
      <c r="S2217" s="344"/>
      <c r="T2217" s="345"/>
      <c r="AT2217" s="342" t="s">
        <v>148</v>
      </c>
      <c r="AU2217" s="342" t="s">
        <v>81</v>
      </c>
      <c r="AV2217" s="339" t="s">
        <v>79</v>
      </c>
      <c r="AW2217" s="339" t="s">
        <v>34</v>
      </c>
      <c r="AX2217" s="339" t="s">
        <v>71</v>
      </c>
      <c r="AY2217" s="342" t="s">
        <v>138</v>
      </c>
    </row>
    <row r="2218" spans="2:51" s="317" customFormat="1" ht="13.5">
      <c r="B2218" s="316"/>
      <c r="D2218" s="318" t="s">
        <v>148</v>
      </c>
      <c r="E2218" s="319" t="s">
        <v>5</v>
      </c>
      <c r="F2218" s="320" t="s">
        <v>178</v>
      </c>
      <c r="H2218" s="321">
        <v>32.99</v>
      </c>
      <c r="L2218" s="316"/>
      <c r="M2218" s="322"/>
      <c r="N2218" s="323"/>
      <c r="O2218" s="323"/>
      <c r="P2218" s="323"/>
      <c r="Q2218" s="323"/>
      <c r="R2218" s="323"/>
      <c r="S2218" s="323"/>
      <c r="T2218" s="324"/>
      <c r="AT2218" s="319" t="s">
        <v>148</v>
      </c>
      <c r="AU2218" s="319" t="s">
        <v>81</v>
      </c>
      <c r="AV2218" s="317" t="s">
        <v>81</v>
      </c>
      <c r="AW2218" s="317" t="s">
        <v>34</v>
      </c>
      <c r="AX2218" s="317" t="s">
        <v>71</v>
      </c>
      <c r="AY2218" s="319" t="s">
        <v>138</v>
      </c>
    </row>
    <row r="2219" spans="2:51" s="317" customFormat="1" ht="13.5">
      <c r="B2219" s="316"/>
      <c r="D2219" s="318" t="s">
        <v>148</v>
      </c>
      <c r="E2219" s="319" t="s">
        <v>5</v>
      </c>
      <c r="F2219" s="320" t="s">
        <v>2170</v>
      </c>
      <c r="H2219" s="321">
        <v>20.216</v>
      </c>
      <c r="L2219" s="316"/>
      <c r="M2219" s="322"/>
      <c r="N2219" s="323"/>
      <c r="O2219" s="323"/>
      <c r="P2219" s="323"/>
      <c r="Q2219" s="323"/>
      <c r="R2219" s="323"/>
      <c r="S2219" s="323"/>
      <c r="T2219" s="324"/>
      <c r="AT2219" s="319" t="s">
        <v>148</v>
      </c>
      <c r="AU2219" s="319" t="s">
        <v>81</v>
      </c>
      <c r="AV2219" s="317" t="s">
        <v>81</v>
      </c>
      <c r="AW2219" s="317" t="s">
        <v>34</v>
      </c>
      <c r="AX2219" s="317" t="s">
        <v>71</v>
      </c>
      <c r="AY2219" s="319" t="s">
        <v>138</v>
      </c>
    </row>
    <row r="2220" spans="2:51" s="339" customFormat="1" ht="13.5">
      <c r="B2220" s="338"/>
      <c r="D2220" s="318" t="s">
        <v>148</v>
      </c>
      <c r="E2220" s="340" t="s">
        <v>5</v>
      </c>
      <c r="F2220" s="341" t="s">
        <v>2173</v>
      </c>
      <c r="H2220" s="342" t="s">
        <v>5</v>
      </c>
      <c r="L2220" s="338"/>
      <c r="M2220" s="343"/>
      <c r="N2220" s="344"/>
      <c r="O2220" s="344"/>
      <c r="P2220" s="344"/>
      <c r="Q2220" s="344"/>
      <c r="R2220" s="344"/>
      <c r="S2220" s="344"/>
      <c r="T2220" s="345"/>
      <c r="AT2220" s="342" t="s">
        <v>148</v>
      </c>
      <c r="AU2220" s="342" t="s">
        <v>81</v>
      </c>
      <c r="AV2220" s="339" t="s">
        <v>79</v>
      </c>
      <c r="AW2220" s="339" t="s">
        <v>34</v>
      </c>
      <c r="AX2220" s="339" t="s">
        <v>71</v>
      </c>
      <c r="AY2220" s="342" t="s">
        <v>138</v>
      </c>
    </row>
    <row r="2221" spans="2:51" s="317" customFormat="1" ht="13.5">
      <c r="B2221" s="316"/>
      <c r="D2221" s="318" t="s">
        <v>148</v>
      </c>
      <c r="E2221" s="319" t="s">
        <v>5</v>
      </c>
      <c r="F2221" s="320" t="s">
        <v>187</v>
      </c>
      <c r="H2221" s="321">
        <v>59.465</v>
      </c>
      <c r="L2221" s="316"/>
      <c r="M2221" s="322"/>
      <c r="N2221" s="323"/>
      <c r="O2221" s="323"/>
      <c r="P2221" s="323"/>
      <c r="Q2221" s="323"/>
      <c r="R2221" s="323"/>
      <c r="S2221" s="323"/>
      <c r="T2221" s="324"/>
      <c r="AT2221" s="319" t="s">
        <v>148</v>
      </c>
      <c r="AU2221" s="319" t="s">
        <v>81</v>
      </c>
      <c r="AV2221" s="317" t="s">
        <v>81</v>
      </c>
      <c r="AW2221" s="317" t="s">
        <v>34</v>
      </c>
      <c r="AX2221" s="317" t="s">
        <v>71</v>
      </c>
      <c r="AY2221" s="319" t="s">
        <v>138</v>
      </c>
    </row>
    <row r="2222" spans="2:51" s="326" customFormat="1" ht="13.5">
      <c r="B2222" s="325"/>
      <c r="D2222" s="318" t="s">
        <v>148</v>
      </c>
      <c r="E2222" s="335" t="s">
        <v>5</v>
      </c>
      <c r="F2222" s="336" t="s">
        <v>151</v>
      </c>
      <c r="H2222" s="337">
        <v>112.671</v>
      </c>
      <c r="L2222" s="325"/>
      <c r="M2222" s="331"/>
      <c r="N2222" s="332"/>
      <c r="O2222" s="332"/>
      <c r="P2222" s="332"/>
      <c r="Q2222" s="332"/>
      <c r="R2222" s="332"/>
      <c r="S2222" s="332"/>
      <c r="T2222" s="333"/>
      <c r="AT2222" s="334" t="s">
        <v>148</v>
      </c>
      <c r="AU2222" s="334" t="s">
        <v>81</v>
      </c>
      <c r="AV2222" s="326" t="s">
        <v>146</v>
      </c>
      <c r="AW2222" s="326" t="s">
        <v>34</v>
      </c>
      <c r="AX2222" s="326" t="s">
        <v>79</v>
      </c>
      <c r="AY2222" s="334" t="s">
        <v>138</v>
      </c>
    </row>
    <row r="2223" spans="2:63" s="292" customFormat="1" ht="29.85" customHeight="1">
      <c r="B2223" s="291"/>
      <c r="D2223" s="302" t="s">
        <v>70</v>
      </c>
      <c r="E2223" s="303" t="s">
        <v>2179</v>
      </c>
      <c r="F2223" s="303" t="s">
        <v>2180</v>
      </c>
      <c r="J2223" s="304">
        <f>BK2223</f>
        <v>0</v>
      </c>
      <c r="L2223" s="291"/>
      <c r="M2223" s="296"/>
      <c r="N2223" s="297"/>
      <c r="O2223" s="297"/>
      <c r="P2223" s="298">
        <f>SUM(P2224:P2235)</f>
        <v>0</v>
      </c>
      <c r="Q2223" s="297"/>
      <c r="R2223" s="298">
        <f>SUM(R2224:R2235)</f>
        <v>0.03368</v>
      </c>
      <c r="S2223" s="297"/>
      <c r="T2223" s="299">
        <f>SUM(T2224:T2235)</f>
        <v>0</v>
      </c>
      <c r="AR2223" s="293" t="s">
        <v>81</v>
      </c>
      <c r="AT2223" s="300" t="s">
        <v>70</v>
      </c>
      <c r="AU2223" s="300" t="s">
        <v>79</v>
      </c>
      <c r="AY2223" s="293" t="s">
        <v>138</v>
      </c>
      <c r="BK2223" s="301">
        <f>SUM(BK2224:BK2235)</f>
        <v>0</v>
      </c>
    </row>
    <row r="2224" spans="2:65" s="223" customFormat="1" ht="22.5" customHeight="1">
      <c r="B2224" s="224"/>
      <c r="C2224" s="305" t="s">
        <v>2181</v>
      </c>
      <c r="D2224" s="305" t="s">
        <v>141</v>
      </c>
      <c r="E2224" s="306" t="s">
        <v>2182</v>
      </c>
      <c r="F2224" s="307" t="s">
        <v>2183</v>
      </c>
      <c r="G2224" s="308" t="s">
        <v>144</v>
      </c>
      <c r="H2224" s="309">
        <v>67.53</v>
      </c>
      <c r="I2224" s="367">
        <v>0</v>
      </c>
      <c r="J2224" s="310">
        <f>ROUND(I2224*H2224,2)</f>
        <v>0</v>
      </c>
      <c r="K2224" s="307" t="s">
        <v>5</v>
      </c>
      <c r="L2224" s="224"/>
      <c r="M2224" s="311" t="s">
        <v>5</v>
      </c>
      <c r="N2224" s="312" t="s">
        <v>42</v>
      </c>
      <c r="O2224" s="225"/>
      <c r="P2224" s="313">
        <f>O2224*H2224</f>
        <v>0</v>
      </c>
      <c r="Q2224" s="313">
        <v>0</v>
      </c>
      <c r="R2224" s="313">
        <f>Q2224*H2224</f>
        <v>0</v>
      </c>
      <c r="S2224" s="313">
        <v>0</v>
      </c>
      <c r="T2224" s="314">
        <f>S2224*H2224</f>
        <v>0</v>
      </c>
      <c r="AR2224" s="213" t="s">
        <v>372</v>
      </c>
      <c r="AT2224" s="213" t="s">
        <v>141</v>
      </c>
      <c r="AU2224" s="213" t="s">
        <v>81</v>
      </c>
      <c r="AY2224" s="213" t="s">
        <v>138</v>
      </c>
      <c r="BE2224" s="315">
        <f>IF(N2224="základní",J2224,0)</f>
        <v>0</v>
      </c>
      <c r="BF2224" s="315">
        <f>IF(N2224="snížená",J2224,0)</f>
        <v>0</v>
      </c>
      <c r="BG2224" s="315">
        <f>IF(N2224="zákl. přenesená",J2224,0)</f>
        <v>0</v>
      </c>
      <c r="BH2224" s="315">
        <f>IF(N2224="sníž. přenesená",J2224,0)</f>
        <v>0</v>
      </c>
      <c r="BI2224" s="315">
        <f>IF(N2224="nulová",J2224,0)</f>
        <v>0</v>
      </c>
      <c r="BJ2224" s="213" t="s">
        <v>79</v>
      </c>
      <c r="BK2224" s="315">
        <f>ROUND(I2224*H2224,2)</f>
        <v>0</v>
      </c>
      <c r="BL2224" s="213" t="s">
        <v>372</v>
      </c>
      <c r="BM2224" s="213" t="s">
        <v>2184</v>
      </c>
    </row>
    <row r="2225" spans="2:51" s="317" customFormat="1" ht="13.5">
      <c r="B2225" s="316"/>
      <c r="D2225" s="318" t="s">
        <v>148</v>
      </c>
      <c r="E2225" s="319" t="s">
        <v>5</v>
      </c>
      <c r="F2225" s="320" t="s">
        <v>2185</v>
      </c>
      <c r="H2225" s="321">
        <v>16.53</v>
      </c>
      <c r="L2225" s="316"/>
      <c r="M2225" s="322"/>
      <c r="N2225" s="323"/>
      <c r="O2225" s="323"/>
      <c r="P2225" s="323"/>
      <c r="Q2225" s="323"/>
      <c r="R2225" s="323"/>
      <c r="S2225" s="323"/>
      <c r="T2225" s="324"/>
      <c r="AT2225" s="319" t="s">
        <v>148</v>
      </c>
      <c r="AU2225" s="319" t="s">
        <v>81</v>
      </c>
      <c r="AV2225" s="317" t="s">
        <v>81</v>
      </c>
      <c r="AW2225" s="317" t="s">
        <v>34</v>
      </c>
      <c r="AX2225" s="317" t="s">
        <v>71</v>
      </c>
      <c r="AY2225" s="319" t="s">
        <v>138</v>
      </c>
    </row>
    <row r="2226" spans="2:51" s="317" customFormat="1" ht="13.5">
      <c r="B2226" s="316"/>
      <c r="D2226" s="318" t="s">
        <v>148</v>
      </c>
      <c r="E2226" s="319" t="s">
        <v>5</v>
      </c>
      <c r="F2226" s="320" t="s">
        <v>2186</v>
      </c>
      <c r="H2226" s="321">
        <v>51</v>
      </c>
      <c r="L2226" s="316"/>
      <c r="M2226" s="322"/>
      <c r="N2226" s="323"/>
      <c r="O2226" s="323"/>
      <c r="P2226" s="323"/>
      <c r="Q2226" s="323"/>
      <c r="R2226" s="323"/>
      <c r="S2226" s="323"/>
      <c r="T2226" s="324"/>
      <c r="AT2226" s="319" t="s">
        <v>148</v>
      </c>
      <c r="AU2226" s="319" t="s">
        <v>81</v>
      </c>
      <c r="AV2226" s="317" t="s">
        <v>81</v>
      </c>
      <c r="AW2226" s="317" t="s">
        <v>34</v>
      </c>
      <c r="AX2226" s="317" t="s">
        <v>71</v>
      </c>
      <c r="AY2226" s="319" t="s">
        <v>138</v>
      </c>
    </row>
    <row r="2227" spans="2:51" s="326" customFormat="1" ht="13.5">
      <c r="B2227" s="325"/>
      <c r="D2227" s="327" t="s">
        <v>148</v>
      </c>
      <c r="E2227" s="328" t="s">
        <v>5</v>
      </c>
      <c r="F2227" s="329" t="s">
        <v>151</v>
      </c>
      <c r="H2227" s="330">
        <v>67.53</v>
      </c>
      <c r="L2227" s="325"/>
      <c r="M2227" s="331"/>
      <c r="N2227" s="332"/>
      <c r="O2227" s="332"/>
      <c r="P2227" s="332"/>
      <c r="Q2227" s="332"/>
      <c r="R2227" s="332"/>
      <c r="S2227" s="332"/>
      <c r="T2227" s="333"/>
      <c r="AT2227" s="334" t="s">
        <v>148</v>
      </c>
      <c r="AU2227" s="334" t="s">
        <v>81</v>
      </c>
      <c r="AV2227" s="326" t="s">
        <v>146</v>
      </c>
      <c r="AW2227" s="326" t="s">
        <v>34</v>
      </c>
      <c r="AX2227" s="326" t="s">
        <v>79</v>
      </c>
      <c r="AY2227" s="334" t="s">
        <v>138</v>
      </c>
    </row>
    <row r="2228" spans="2:65" s="223" customFormat="1" ht="44.25" customHeight="1">
      <c r="B2228" s="224"/>
      <c r="C2228" s="354" t="s">
        <v>2187</v>
      </c>
      <c r="D2228" s="354" t="s">
        <v>373</v>
      </c>
      <c r="E2228" s="355" t="s">
        <v>2188</v>
      </c>
      <c r="F2228" s="356" t="s">
        <v>2189</v>
      </c>
      <c r="G2228" s="357" t="s">
        <v>281</v>
      </c>
      <c r="H2228" s="358">
        <v>4</v>
      </c>
      <c r="I2228" s="368">
        <v>0</v>
      </c>
      <c r="J2228" s="359">
        <f>ROUND(I2228*H2228,2)</f>
        <v>0</v>
      </c>
      <c r="K2228" s="356" t="s">
        <v>5</v>
      </c>
      <c r="L2228" s="360"/>
      <c r="M2228" s="361" t="s">
        <v>5</v>
      </c>
      <c r="N2228" s="362" t="s">
        <v>42</v>
      </c>
      <c r="O2228" s="225"/>
      <c r="P2228" s="313">
        <f>O2228*H2228</f>
        <v>0</v>
      </c>
      <c r="Q2228" s="313">
        <v>0.00842</v>
      </c>
      <c r="R2228" s="313">
        <f>Q2228*H2228</f>
        <v>0.03368</v>
      </c>
      <c r="S2228" s="313">
        <v>0</v>
      </c>
      <c r="T2228" s="314">
        <f>S2228*H2228</f>
        <v>0</v>
      </c>
      <c r="AR2228" s="213" t="s">
        <v>473</v>
      </c>
      <c r="AT2228" s="213" t="s">
        <v>373</v>
      </c>
      <c r="AU2228" s="213" t="s">
        <v>81</v>
      </c>
      <c r="AY2228" s="213" t="s">
        <v>138</v>
      </c>
      <c r="BE2228" s="315">
        <f>IF(N2228="základní",J2228,0)</f>
        <v>0</v>
      </c>
      <c r="BF2228" s="315">
        <f>IF(N2228="snížená",J2228,0)</f>
        <v>0</v>
      </c>
      <c r="BG2228" s="315">
        <f>IF(N2228="zákl. přenesená",J2228,0)</f>
        <v>0</v>
      </c>
      <c r="BH2228" s="315">
        <f>IF(N2228="sníž. přenesená",J2228,0)</f>
        <v>0</v>
      </c>
      <c r="BI2228" s="315">
        <f>IF(N2228="nulová",J2228,0)</f>
        <v>0</v>
      </c>
      <c r="BJ2228" s="213" t="s">
        <v>79</v>
      </c>
      <c r="BK2228" s="315">
        <f>ROUND(I2228*H2228,2)</f>
        <v>0</v>
      </c>
      <c r="BL2228" s="213" t="s">
        <v>372</v>
      </c>
      <c r="BM2228" s="213" t="s">
        <v>2190</v>
      </c>
    </row>
    <row r="2229" spans="2:65" s="223" customFormat="1" ht="22.5" customHeight="1">
      <c r="B2229" s="224"/>
      <c r="C2229" s="305" t="s">
        <v>2191</v>
      </c>
      <c r="D2229" s="305" t="s">
        <v>141</v>
      </c>
      <c r="E2229" s="306" t="s">
        <v>2192</v>
      </c>
      <c r="F2229" s="307" t="s">
        <v>2193</v>
      </c>
      <c r="G2229" s="308" t="s">
        <v>281</v>
      </c>
      <c r="H2229" s="309">
        <v>7</v>
      </c>
      <c r="I2229" s="367">
        <v>0</v>
      </c>
      <c r="J2229" s="310">
        <f>ROUND(I2229*H2229,2)</f>
        <v>0</v>
      </c>
      <c r="K2229" s="307" t="s">
        <v>5</v>
      </c>
      <c r="L2229" s="224"/>
      <c r="M2229" s="311" t="s">
        <v>5</v>
      </c>
      <c r="N2229" s="312" t="s">
        <v>42</v>
      </c>
      <c r="O2229" s="225"/>
      <c r="P2229" s="313">
        <f>O2229*H2229</f>
        <v>0</v>
      </c>
      <c r="Q2229" s="313">
        <v>0</v>
      </c>
      <c r="R2229" s="313">
        <f>Q2229*H2229</f>
        <v>0</v>
      </c>
      <c r="S2229" s="313">
        <v>0</v>
      </c>
      <c r="T2229" s="314">
        <f>S2229*H2229</f>
        <v>0</v>
      </c>
      <c r="AR2229" s="213" t="s">
        <v>372</v>
      </c>
      <c r="AT2229" s="213" t="s">
        <v>141</v>
      </c>
      <c r="AU2229" s="213" t="s">
        <v>81</v>
      </c>
      <c r="AY2229" s="213" t="s">
        <v>138</v>
      </c>
      <c r="BE2229" s="315">
        <f>IF(N2229="základní",J2229,0)</f>
        <v>0</v>
      </c>
      <c r="BF2229" s="315">
        <f>IF(N2229="snížená",J2229,0)</f>
        <v>0</v>
      </c>
      <c r="BG2229" s="315">
        <f>IF(N2229="zákl. přenesená",J2229,0)</f>
        <v>0</v>
      </c>
      <c r="BH2229" s="315">
        <f>IF(N2229="sníž. přenesená",J2229,0)</f>
        <v>0</v>
      </c>
      <c r="BI2229" s="315">
        <f>IF(N2229="nulová",J2229,0)</f>
        <v>0</v>
      </c>
      <c r="BJ2229" s="213" t="s">
        <v>79</v>
      </c>
      <c r="BK2229" s="315">
        <f>ROUND(I2229*H2229,2)</f>
        <v>0</v>
      </c>
      <c r="BL2229" s="213" t="s">
        <v>372</v>
      </c>
      <c r="BM2229" s="213" t="s">
        <v>2194</v>
      </c>
    </row>
    <row r="2230" spans="2:51" s="339" customFormat="1" ht="13.5">
      <c r="B2230" s="338"/>
      <c r="D2230" s="318" t="s">
        <v>148</v>
      </c>
      <c r="E2230" s="340" t="s">
        <v>5</v>
      </c>
      <c r="F2230" s="341" t="s">
        <v>177</v>
      </c>
      <c r="H2230" s="342" t="s">
        <v>5</v>
      </c>
      <c r="L2230" s="338"/>
      <c r="M2230" s="343"/>
      <c r="N2230" s="344"/>
      <c r="O2230" s="344"/>
      <c r="P2230" s="344"/>
      <c r="Q2230" s="344"/>
      <c r="R2230" s="344"/>
      <c r="S2230" s="344"/>
      <c r="T2230" s="345"/>
      <c r="AT2230" s="342" t="s">
        <v>148</v>
      </c>
      <c r="AU2230" s="342" t="s">
        <v>81</v>
      </c>
      <c r="AV2230" s="339" t="s">
        <v>79</v>
      </c>
      <c r="AW2230" s="339" t="s">
        <v>34</v>
      </c>
      <c r="AX2230" s="339" t="s">
        <v>71</v>
      </c>
      <c r="AY2230" s="342" t="s">
        <v>138</v>
      </c>
    </row>
    <row r="2231" spans="2:51" s="317" customFormat="1" ht="13.5">
      <c r="B2231" s="316"/>
      <c r="D2231" s="318" t="s">
        <v>148</v>
      </c>
      <c r="E2231" s="319" t="s">
        <v>5</v>
      </c>
      <c r="F2231" s="320" t="s">
        <v>146</v>
      </c>
      <c r="H2231" s="321">
        <v>4</v>
      </c>
      <c r="L2231" s="316"/>
      <c r="M2231" s="322"/>
      <c r="N2231" s="323"/>
      <c r="O2231" s="323"/>
      <c r="P2231" s="323"/>
      <c r="Q2231" s="323"/>
      <c r="R2231" s="323"/>
      <c r="S2231" s="323"/>
      <c r="T2231" s="324"/>
      <c r="AT2231" s="319" t="s">
        <v>148</v>
      </c>
      <c r="AU2231" s="319" t="s">
        <v>81</v>
      </c>
      <c r="AV2231" s="317" t="s">
        <v>81</v>
      </c>
      <c r="AW2231" s="317" t="s">
        <v>34</v>
      </c>
      <c r="AX2231" s="317" t="s">
        <v>71</v>
      </c>
      <c r="AY2231" s="319" t="s">
        <v>138</v>
      </c>
    </row>
    <row r="2232" spans="2:51" s="339" customFormat="1" ht="13.5">
      <c r="B2232" s="338"/>
      <c r="D2232" s="318" t="s">
        <v>148</v>
      </c>
      <c r="E2232" s="340" t="s">
        <v>5</v>
      </c>
      <c r="F2232" s="341" t="s">
        <v>183</v>
      </c>
      <c r="H2232" s="342" t="s">
        <v>5</v>
      </c>
      <c r="L2232" s="338"/>
      <c r="M2232" s="343"/>
      <c r="N2232" s="344"/>
      <c r="O2232" s="344"/>
      <c r="P2232" s="344"/>
      <c r="Q2232" s="344"/>
      <c r="R2232" s="344"/>
      <c r="S2232" s="344"/>
      <c r="T2232" s="345"/>
      <c r="AT2232" s="342" t="s">
        <v>148</v>
      </c>
      <c r="AU2232" s="342" t="s">
        <v>81</v>
      </c>
      <c r="AV2232" s="339" t="s">
        <v>79</v>
      </c>
      <c r="AW2232" s="339" t="s">
        <v>34</v>
      </c>
      <c r="AX2232" s="339" t="s">
        <v>71</v>
      </c>
      <c r="AY2232" s="342" t="s">
        <v>138</v>
      </c>
    </row>
    <row r="2233" spans="2:51" s="317" customFormat="1" ht="13.5">
      <c r="B2233" s="316"/>
      <c r="D2233" s="318" t="s">
        <v>148</v>
      </c>
      <c r="E2233" s="319" t="s">
        <v>5</v>
      </c>
      <c r="F2233" s="320" t="s">
        <v>139</v>
      </c>
      <c r="H2233" s="321">
        <v>3</v>
      </c>
      <c r="L2233" s="316"/>
      <c r="M2233" s="322"/>
      <c r="N2233" s="323"/>
      <c r="O2233" s="323"/>
      <c r="P2233" s="323"/>
      <c r="Q2233" s="323"/>
      <c r="R2233" s="323"/>
      <c r="S2233" s="323"/>
      <c r="T2233" s="324"/>
      <c r="AT2233" s="319" t="s">
        <v>148</v>
      </c>
      <c r="AU2233" s="319" t="s">
        <v>81</v>
      </c>
      <c r="AV2233" s="317" t="s">
        <v>81</v>
      </c>
      <c r="AW2233" s="317" t="s">
        <v>34</v>
      </c>
      <c r="AX2233" s="317" t="s">
        <v>71</v>
      </c>
      <c r="AY2233" s="319" t="s">
        <v>138</v>
      </c>
    </row>
    <row r="2234" spans="2:51" s="326" customFormat="1" ht="13.5">
      <c r="B2234" s="325"/>
      <c r="D2234" s="327" t="s">
        <v>148</v>
      </c>
      <c r="E2234" s="328" t="s">
        <v>5</v>
      </c>
      <c r="F2234" s="329" t="s">
        <v>151</v>
      </c>
      <c r="H2234" s="330">
        <v>7</v>
      </c>
      <c r="L2234" s="325"/>
      <c r="M2234" s="331"/>
      <c r="N2234" s="332"/>
      <c r="O2234" s="332"/>
      <c r="P2234" s="332"/>
      <c r="Q2234" s="332"/>
      <c r="R2234" s="332"/>
      <c r="S2234" s="332"/>
      <c r="T2234" s="333"/>
      <c r="AT2234" s="334" t="s">
        <v>148</v>
      </c>
      <c r="AU2234" s="334" t="s">
        <v>81</v>
      </c>
      <c r="AV2234" s="326" t="s">
        <v>146</v>
      </c>
      <c r="AW2234" s="326" t="s">
        <v>34</v>
      </c>
      <c r="AX2234" s="326" t="s">
        <v>79</v>
      </c>
      <c r="AY2234" s="334" t="s">
        <v>138</v>
      </c>
    </row>
    <row r="2235" spans="2:65" s="223" customFormat="1" ht="31.5" customHeight="1">
      <c r="B2235" s="224"/>
      <c r="C2235" s="305" t="s">
        <v>2195</v>
      </c>
      <c r="D2235" s="305" t="s">
        <v>141</v>
      </c>
      <c r="E2235" s="306" t="s">
        <v>2196</v>
      </c>
      <c r="F2235" s="307" t="s">
        <v>2197</v>
      </c>
      <c r="G2235" s="308" t="s">
        <v>552</v>
      </c>
      <c r="H2235" s="309">
        <v>0.034</v>
      </c>
      <c r="I2235" s="367">
        <v>0</v>
      </c>
      <c r="J2235" s="310">
        <f>ROUND(I2235*H2235,2)</f>
        <v>0</v>
      </c>
      <c r="K2235" s="307" t="s">
        <v>145</v>
      </c>
      <c r="L2235" s="224"/>
      <c r="M2235" s="311" t="s">
        <v>5</v>
      </c>
      <c r="N2235" s="312" t="s">
        <v>42</v>
      </c>
      <c r="O2235" s="225"/>
      <c r="P2235" s="313">
        <f>O2235*H2235</f>
        <v>0</v>
      </c>
      <c r="Q2235" s="313">
        <v>0</v>
      </c>
      <c r="R2235" s="313">
        <f>Q2235*H2235</f>
        <v>0</v>
      </c>
      <c r="S2235" s="313">
        <v>0</v>
      </c>
      <c r="T2235" s="314">
        <f>S2235*H2235</f>
        <v>0</v>
      </c>
      <c r="AR2235" s="213" t="s">
        <v>372</v>
      </c>
      <c r="AT2235" s="213" t="s">
        <v>141</v>
      </c>
      <c r="AU2235" s="213" t="s">
        <v>81</v>
      </c>
      <c r="AY2235" s="213" t="s">
        <v>138</v>
      </c>
      <c r="BE2235" s="315">
        <f>IF(N2235="základní",J2235,0)</f>
        <v>0</v>
      </c>
      <c r="BF2235" s="315">
        <f>IF(N2235="snížená",J2235,0)</f>
        <v>0</v>
      </c>
      <c r="BG2235" s="315">
        <f>IF(N2235="zákl. přenesená",J2235,0)</f>
        <v>0</v>
      </c>
      <c r="BH2235" s="315">
        <f>IF(N2235="sníž. přenesená",J2235,0)</f>
        <v>0</v>
      </c>
      <c r="BI2235" s="315">
        <f>IF(N2235="nulová",J2235,0)</f>
        <v>0</v>
      </c>
      <c r="BJ2235" s="213" t="s">
        <v>79</v>
      </c>
      <c r="BK2235" s="315">
        <f>ROUND(I2235*H2235,2)</f>
        <v>0</v>
      </c>
      <c r="BL2235" s="213" t="s">
        <v>372</v>
      </c>
      <c r="BM2235" s="213" t="s">
        <v>2198</v>
      </c>
    </row>
    <row r="2236" spans="2:63" s="292" customFormat="1" ht="37.35" customHeight="1">
      <c r="B2236" s="291"/>
      <c r="D2236" s="293" t="s">
        <v>70</v>
      </c>
      <c r="E2236" s="294" t="s">
        <v>2199</v>
      </c>
      <c r="F2236" s="294" t="s">
        <v>2200</v>
      </c>
      <c r="J2236" s="295">
        <f>BK2236</f>
        <v>0</v>
      </c>
      <c r="L2236" s="291"/>
      <c r="M2236" s="296"/>
      <c r="N2236" s="297"/>
      <c r="O2236" s="297"/>
      <c r="P2236" s="298">
        <f>P2237+P2239+P2243</f>
        <v>0</v>
      </c>
      <c r="Q2236" s="297"/>
      <c r="R2236" s="298">
        <f>R2237+R2239+R2243</f>
        <v>0</v>
      </c>
      <c r="S2236" s="297"/>
      <c r="T2236" s="299">
        <f>T2237+T2239+T2243</f>
        <v>0</v>
      </c>
      <c r="AR2236" s="293" t="s">
        <v>173</v>
      </c>
      <c r="AT2236" s="300" t="s">
        <v>70</v>
      </c>
      <c r="AU2236" s="300" t="s">
        <v>71</v>
      </c>
      <c r="AY2236" s="293" t="s">
        <v>138</v>
      </c>
      <c r="BK2236" s="301">
        <f>BK2237+BK2239+BK2243</f>
        <v>0</v>
      </c>
    </row>
    <row r="2237" spans="2:63" s="292" customFormat="1" ht="19.9" customHeight="1">
      <c r="B2237" s="291"/>
      <c r="D2237" s="302" t="s">
        <v>70</v>
      </c>
      <c r="E2237" s="303" t="s">
        <v>2201</v>
      </c>
      <c r="F2237" s="303" t="s">
        <v>2202</v>
      </c>
      <c r="J2237" s="304">
        <f>BK2237</f>
        <v>0</v>
      </c>
      <c r="L2237" s="291"/>
      <c r="M2237" s="296"/>
      <c r="N2237" s="297"/>
      <c r="O2237" s="297"/>
      <c r="P2237" s="298">
        <f>P2238</f>
        <v>0</v>
      </c>
      <c r="Q2237" s="297"/>
      <c r="R2237" s="298">
        <f>R2238</f>
        <v>0</v>
      </c>
      <c r="S2237" s="297"/>
      <c r="T2237" s="299">
        <f>T2238</f>
        <v>0</v>
      </c>
      <c r="AR2237" s="293" t="s">
        <v>173</v>
      </c>
      <c r="AT2237" s="300" t="s">
        <v>70</v>
      </c>
      <c r="AU2237" s="300" t="s">
        <v>79</v>
      </c>
      <c r="AY2237" s="293" t="s">
        <v>138</v>
      </c>
      <c r="BK2237" s="301">
        <f>BK2238</f>
        <v>0</v>
      </c>
    </row>
    <row r="2238" spans="2:65" s="223" customFormat="1" ht="57" customHeight="1">
      <c r="B2238" s="224"/>
      <c r="C2238" s="305" t="s">
        <v>2203</v>
      </c>
      <c r="D2238" s="305" t="s">
        <v>141</v>
      </c>
      <c r="E2238" s="306" t="s">
        <v>2204</v>
      </c>
      <c r="F2238" s="307" t="s">
        <v>2580</v>
      </c>
      <c r="G2238" s="308" t="s">
        <v>281</v>
      </c>
      <c r="H2238" s="309">
        <v>1</v>
      </c>
      <c r="I2238" s="367">
        <v>0</v>
      </c>
      <c r="J2238" s="310">
        <f>ROUND(I2238*H2238,2)</f>
        <v>0</v>
      </c>
      <c r="K2238" s="307" t="s">
        <v>5</v>
      </c>
      <c r="L2238" s="224"/>
      <c r="M2238" s="311" t="s">
        <v>5</v>
      </c>
      <c r="N2238" s="312" t="s">
        <v>42</v>
      </c>
      <c r="O2238" s="225"/>
      <c r="P2238" s="313">
        <f>O2238*H2238</f>
        <v>0</v>
      </c>
      <c r="Q2238" s="313">
        <v>0</v>
      </c>
      <c r="R2238" s="313">
        <f>Q2238*H2238</f>
        <v>0</v>
      </c>
      <c r="S2238" s="313">
        <v>0</v>
      </c>
      <c r="T2238" s="314">
        <f>S2238*H2238</f>
        <v>0</v>
      </c>
      <c r="AR2238" s="213" t="s">
        <v>2205</v>
      </c>
      <c r="AT2238" s="213" t="s">
        <v>141</v>
      </c>
      <c r="AU2238" s="213" t="s">
        <v>81</v>
      </c>
      <c r="AY2238" s="213" t="s">
        <v>138</v>
      </c>
      <c r="BE2238" s="315">
        <f>IF(N2238="základní",J2238,0)</f>
        <v>0</v>
      </c>
      <c r="BF2238" s="315">
        <f>IF(N2238="snížená",J2238,0)</f>
        <v>0</v>
      </c>
      <c r="BG2238" s="315">
        <f>IF(N2238="zákl. přenesená",J2238,0)</f>
        <v>0</v>
      </c>
      <c r="BH2238" s="315">
        <f>IF(N2238="sníž. přenesená",J2238,0)</f>
        <v>0</v>
      </c>
      <c r="BI2238" s="315">
        <f>IF(N2238="nulová",J2238,0)</f>
        <v>0</v>
      </c>
      <c r="BJ2238" s="213" t="s">
        <v>79</v>
      </c>
      <c r="BK2238" s="315">
        <f>ROUND(I2238*H2238,2)</f>
        <v>0</v>
      </c>
      <c r="BL2238" s="213" t="s">
        <v>2205</v>
      </c>
      <c r="BM2238" s="213" t="s">
        <v>2206</v>
      </c>
    </row>
    <row r="2239" spans="2:63" s="292" customFormat="1" ht="29.85" customHeight="1">
      <c r="B2239" s="291"/>
      <c r="D2239" s="302" t="s">
        <v>70</v>
      </c>
      <c r="E2239" s="303" t="s">
        <v>2207</v>
      </c>
      <c r="F2239" s="303" t="s">
        <v>2208</v>
      </c>
      <c r="J2239" s="304">
        <f>BK2239</f>
        <v>0</v>
      </c>
      <c r="L2239" s="291"/>
      <c r="M2239" s="296"/>
      <c r="N2239" s="297"/>
      <c r="O2239" s="297"/>
      <c r="P2239" s="298">
        <f>SUM(P2240:P2242)</f>
        <v>0</v>
      </c>
      <c r="Q2239" s="297"/>
      <c r="R2239" s="298">
        <f>SUM(R2240:R2242)</f>
        <v>0</v>
      </c>
      <c r="S2239" s="297"/>
      <c r="T2239" s="299">
        <f>SUM(T2240:T2242)</f>
        <v>0</v>
      </c>
      <c r="AR2239" s="293" t="s">
        <v>173</v>
      </c>
      <c r="AT2239" s="300" t="s">
        <v>70</v>
      </c>
      <c r="AU2239" s="300" t="s">
        <v>79</v>
      </c>
      <c r="AY2239" s="293" t="s">
        <v>138</v>
      </c>
      <c r="BK2239" s="301">
        <f>SUM(BK2240:BK2242)</f>
        <v>0</v>
      </c>
    </row>
    <row r="2240" spans="2:65" s="223" customFormat="1" ht="22.5" customHeight="1">
      <c r="B2240" s="224"/>
      <c r="C2240" s="305" t="s">
        <v>2209</v>
      </c>
      <c r="D2240" s="305" t="s">
        <v>141</v>
      </c>
      <c r="E2240" s="306" t="s">
        <v>2210</v>
      </c>
      <c r="F2240" s="307" t="s">
        <v>2211</v>
      </c>
      <c r="G2240" s="308" t="s">
        <v>281</v>
      </c>
      <c r="H2240" s="309">
        <v>1</v>
      </c>
      <c r="I2240" s="367">
        <v>0</v>
      </c>
      <c r="J2240" s="310">
        <f>ROUND(I2240*H2240,2)</f>
        <v>0</v>
      </c>
      <c r="K2240" s="307" t="s">
        <v>5</v>
      </c>
      <c r="L2240" s="224"/>
      <c r="M2240" s="311" t="s">
        <v>5</v>
      </c>
      <c r="N2240" s="312" t="s">
        <v>42</v>
      </c>
      <c r="O2240" s="225"/>
      <c r="P2240" s="313">
        <f>O2240*H2240</f>
        <v>0</v>
      </c>
      <c r="Q2240" s="313">
        <v>0</v>
      </c>
      <c r="R2240" s="313">
        <f>Q2240*H2240</f>
        <v>0</v>
      </c>
      <c r="S2240" s="313">
        <v>0</v>
      </c>
      <c r="T2240" s="314">
        <f>S2240*H2240</f>
        <v>0</v>
      </c>
      <c r="AR2240" s="213" t="s">
        <v>2205</v>
      </c>
      <c r="AT2240" s="213" t="s">
        <v>141</v>
      </c>
      <c r="AU2240" s="213" t="s">
        <v>81</v>
      </c>
      <c r="AY2240" s="213" t="s">
        <v>138</v>
      </c>
      <c r="BE2240" s="315">
        <f>IF(N2240="základní",J2240,0)</f>
        <v>0</v>
      </c>
      <c r="BF2240" s="315">
        <f>IF(N2240="snížená",J2240,0)</f>
        <v>0</v>
      </c>
      <c r="BG2240" s="315">
        <f>IF(N2240="zákl. přenesená",J2240,0)</f>
        <v>0</v>
      </c>
      <c r="BH2240" s="315">
        <f>IF(N2240="sníž. přenesená",J2240,0)</f>
        <v>0</v>
      </c>
      <c r="BI2240" s="315">
        <f>IF(N2240="nulová",J2240,0)</f>
        <v>0</v>
      </c>
      <c r="BJ2240" s="213" t="s">
        <v>79</v>
      </c>
      <c r="BK2240" s="315">
        <f>ROUND(I2240*H2240,2)</f>
        <v>0</v>
      </c>
      <c r="BL2240" s="213" t="s">
        <v>2205</v>
      </c>
      <c r="BM2240" s="213" t="s">
        <v>2212</v>
      </c>
    </row>
    <row r="2241" spans="2:65" s="223" customFormat="1" ht="22.5" customHeight="1">
      <c r="B2241" s="224"/>
      <c r="C2241" s="305" t="s">
        <v>2213</v>
      </c>
      <c r="D2241" s="305" t="s">
        <v>141</v>
      </c>
      <c r="E2241" s="306" t="s">
        <v>2214</v>
      </c>
      <c r="F2241" s="307" t="s">
        <v>2584</v>
      </c>
      <c r="G2241" s="308" t="s">
        <v>281</v>
      </c>
      <c r="H2241" s="309">
        <v>1</v>
      </c>
      <c r="I2241" s="367">
        <v>0</v>
      </c>
      <c r="J2241" s="310">
        <f>ROUND(I2241*H2241,2)</f>
        <v>0</v>
      </c>
      <c r="K2241" s="307" t="s">
        <v>5</v>
      </c>
      <c r="L2241" s="224"/>
      <c r="M2241" s="311" t="s">
        <v>5</v>
      </c>
      <c r="N2241" s="312" t="s">
        <v>42</v>
      </c>
      <c r="O2241" s="225"/>
      <c r="P2241" s="313">
        <f>O2241*H2241</f>
        <v>0</v>
      </c>
      <c r="Q2241" s="313">
        <v>0</v>
      </c>
      <c r="R2241" s="313">
        <f>Q2241*H2241</f>
        <v>0</v>
      </c>
      <c r="S2241" s="313">
        <v>0</v>
      </c>
      <c r="T2241" s="314">
        <f>S2241*H2241</f>
        <v>0</v>
      </c>
      <c r="AR2241" s="213" t="s">
        <v>2205</v>
      </c>
      <c r="AT2241" s="213" t="s">
        <v>141</v>
      </c>
      <c r="AU2241" s="213" t="s">
        <v>81</v>
      </c>
      <c r="AY2241" s="213" t="s">
        <v>138</v>
      </c>
      <c r="BE2241" s="315">
        <f>IF(N2241="základní",J2241,0)</f>
        <v>0</v>
      </c>
      <c r="BF2241" s="315">
        <f>IF(N2241="snížená",J2241,0)</f>
        <v>0</v>
      </c>
      <c r="BG2241" s="315">
        <f>IF(N2241="zákl. přenesená",J2241,0)</f>
        <v>0</v>
      </c>
      <c r="BH2241" s="315">
        <f>IF(N2241="sníž. přenesená",J2241,0)</f>
        <v>0</v>
      </c>
      <c r="BI2241" s="315">
        <f>IF(N2241="nulová",J2241,0)</f>
        <v>0</v>
      </c>
      <c r="BJ2241" s="213" t="s">
        <v>79</v>
      </c>
      <c r="BK2241" s="315">
        <f>ROUND(I2241*H2241,2)</f>
        <v>0</v>
      </c>
      <c r="BL2241" s="213" t="s">
        <v>2205</v>
      </c>
      <c r="BM2241" s="213" t="s">
        <v>2215</v>
      </c>
    </row>
    <row r="2242" spans="2:65" s="223" customFormat="1" ht="22.5" customHeight="1">
      <c r="B2242" s="224"/>
      <c r="C2242" s="305" t="s">
        <v>2216</v>
      </c>
      <c r="D2242" s="305" t="s">
        <v>141</v>
      </c>
      <c r="E2242" s="306" t="s">
        <v>2217</v>
      </c>
      <c r="F2242" s="307" t="s">
        <v>2218</v>
      </c>
      <c r="G2242" s="308" t="s">
        <v>281</v>
      </c>
      <c r="H2242" s="309">
        <v>1</v>
      </c>
      <c r="I2242" s="367">
        <v>0</v>
      </c>
      <c r="J2242" s="310">
        <f>ROUND(I2242*H2242,2)</f>
        <v>0</v>
      </c>
      <c r="K2242" s="307" t="s">
        <v>5</v>
      </c>
      <c r="L2242" s="224"/>
      <c r="M2242" s="311" t="s">
        <v>5</v>
      </c>
      <c r="N2242" s="312" t="s">
        <v>42</v>
      </c>
      <c r="O2242" s="225"/>
      <c r="P2242" s="313">
        <f>O2242*H2242</f>
        <v>0</v>
      </c>
      <c r="Q2242" s="313">
        <v>0</v>
      </c>
      <c r="R2242" s="313">
        <f>Q2242*H2242</f>
        <v>0</v>
      </c>
      <c r="S2242" s="313">
        <v>0</v>
      </c>
      <c r="T2242" s="314">
        <f>S2242*H2242</f>
        <v>0</v>
      </c>
      <c r="AR2242" s="213" t="s">
        <v>2205</v>
      </c>
      <c r="AT2242" s="213" t="s">
        <v>141</v>
      </c>
      <c r="AU2242" s="213" t="s">
        <v>81</v>
      </c>
      <c r="AY2242" s="213" t="s">
        <v>138</v>
      </c>
      <c r="BE2242" s="315">
        <f>IF(N2242="základní",J2242,0)</f>
        <v>0</v>
      </c>
      <c r="BF2242" s="315">
        <f>IF(N2242="snížená",J2242,0)</f>
        <v>0</v>
      </c>
      <c r="BG2242" s="315">
        <f>IF(N2242="zákl. přenesená",J2242,0)</f>
        <v>0</v>
      </c>
      <c r="BH2242" s="315">
        <f>IF(N2242="sníž. přenesená",J2242,0)</f>
        <v>0</v>
      </c>
      <c r="BI2242" s="315">
        <f>IF(N2242="nulová",J2242,0)</f>
        <v>0</v>
      </c>
      <c r="BJ2242" s="213" t="s">
        <v>79</v>
      </c>
      <c r="BK2242" s="315">
        <f>ROUND(I2242*H2242,2)</f>
        <v>0</v>
      </c>
      <c r="BL2242" s="213" t="s">
        <v>2205</v>
      </c>
      <c r="BM2242" s="213" t="s">
        <v>2219</v>
      </c>
    </row>
    <row r="2243" spans="2:63" s="292" customFormat="1" ht="29.85" customHeight="1">
      <c r="B2243" s="291"/>
      <c r="D2243" s="302" t="s">
        <v>70</v>
      </c>
      <c r="E2243" s="303" t="s">
        <v>2220</v>
      </c>
      <c r="F2243" s="303" t="s">
        <v>2221</v>
      </c>
      <c r="J2243" s="304">
        <f>BK2243</f>
        <v>0</v>
      </c>
      <c r="L2243" s="291"/>
      <c r="M2243" s="296"/>
      <c r="N2243" s="297"/>
      <c r="O2243" s="297"/>
      <c r="P2243" s="298">
        <f>SUM(P2244:P2249)</f>
        <v>0</v>
      </c>
      <c r="Q2243" s="297"/>
      <c r="R2243" s="298">
        <f>SUM(R2244:R2249)</f>
        <v>0</v>
      </c>
      <c r="S2243" s="297"/>
      <c r="T2243" s="299">
        <f>SUM(T2244:T2249)</f>
        <v>0</v>
      </c>
      <c r="AR2243" s="293" t="s">
        <v>173</v>
      </c>
      <c r="AT2243" s="300" t="s">
        <v>70</v>
      </c>
      <c r="AU2243" s="300" t="s">
        <v>79</v>
      </c>
      <c r="AY2243" s="293" t="s">
        <v>138</v>
      </c>
      <c r="BK2243" s="301">
        <f>SUM(BK2244:BK2249)</f>
        <v>0</v>
      </c>
    </row>
    <row r="2244" spans="2:65" s="223" customFormat="1" ht="31.5" customHeight="1">
      <c r="B2244" s="224"/>
      <c r="C2244" s="305" t="s">
        <v>2222</v>
      </c>
      <c r="D2244" s="305" t="s">
        <v>141</v>
      </c>
      <c r="E2244" s="306" t="s">
        <v>2223</v>
      </c>
      <c r="F2244" s="307" t="s">
        <v>2224</v>
      </c>
      <c r="G2244" s="308" t="s">
        <v>281</v>
      </c>
      <c r="H2244" s="309">
        <v>1</v>
      </c>
      <c r="I2244" s="367">
        <v>0</v>
      </c>
      <c r="J2244" s="310">
        <f aca="true" t="shared" si="110" ref="J2244:J2249">ROUND(I2244*H2244,2)</f>
        <v>0</v>
      </c>
      <c r="K2244" s="307" t="s">
        <v>5</v>
      </c>
      <c r="L2244" s="224"/>
      <c r="M2244" s="311" t="s">
        <v>5</v>
      </c>
      <c r="N2244" s="312" t="s">
        <v>42</v>
      </c>
      <c r="O2244" s="225"/>
      <c r="P2244" s="313">
        <f aca="true" t="shared" si="111" ref="P2244:P2249">O2244*H2244</f>
        <v>0</v>
      </c>
      <c r="Q2244" s="313">
        <v>0</v>
      </c>
      <c r="R2244" s="313">
        <f aca="true" t="shared" si="112" ref="R2244:R2249">Q2244*H2244</f>
        <v>0</v>
      </c>
      <c r="S2244" s="313">
        <v>0</v>
      </c>
      <c r="T2244" s="314">
        <f aca="true" t="shared" si="113" ref="T2244:T2249">S2244*H2244</f>
        <v>0</v>
      </c>
      <c r="AR2244" s="213" t="s">
        <v>2205</v>
      </c>
      <c r="AT2244" s="213" t="s">
        <v>141</v>
      </c>
      <c r="AU2244" s="213" t="s">
        <v>81</v>
      </c>
      <c r="AY2244" s="213" t="s">
        <v>138</v>
      </c>
      <c r="BE2244" s="315">
        <f aca="true" t="shared" si="114" ref="BE2244:BE2249">IF(N2244="základní",J2244,0)</f>
        <v>0</v>
      </c>
      <c r="BF2244" s="315">
        <f aca="true" t="shared" si="115" ref="BF2244:BF2249">IF(N2244="snížená",J2244,0)</f>
        <v>0</v>
      </c>
      <c r="BG2244" s="315">
        <f aca="true" t="shared" si="116" ref="BG2244:BG2249">IF(N2244="zákl. přenesená",J2244,0)</f>
        <v>0</v>
      </c>
      <c r="BH2244" s="315">
        <f aca="true" t="shared" si="117" ref="BH2244:BH2249">IF(N2244="sníž. přenesená",J2244,0)</f>
        <v>0</v>
      </c>
      <c r="BI2244" s="315">
        <f aca="true" t="shared" si="118" ref="BI2244:BI2249">IF(N2244="nulová",J2244,0)</f>
        <v>0</v>
      </c>
      <c r="BJ2244" s="213" t="s">
        <v>79</v>
      </c>
      <c r="BK2244" s="315">
        <f aca="true" t="shared" si="119" ref="BK2244:BK2249">ROUND(I2244*H2244,2)</f>
        <v>0</v>
      </c>
      <c r="BL2244" s="213" t="s">
        <v>2205</v>
      </c>
      <c r="BM2244" s="213" t="s">
        <v>2225</v>
      </c>
    </row>
    <row r="2245" spans="2:65" s="223" customFormat="1" ht="31.5" customHeight="1">
      <c r="B2245" s="224"/>
      <c r="C2245" s="305" t="s">
        <v>2226</v>
      </c>
      <c r="D2245" s="305" t="s">
        <v>141</v>
      </c>
      <c r="E2245" s="306" t="s">
        <v>2227</v>
      </c>
      <c r="F2245" s="307" t="s">
        <v>2228</v>
      </c>
      <c r="G2245" s="308" t="s">
        <v>281</v>
      </c>
      <c r="H2245" s="309">
        <v>1</v>
      </c>
      <c r="I2245" s="367">
        <v>0</v>
      </c>
      <c r="J2245" s="310">
        <f t="shared" si="110"/>
        <v>0</v>
      </c>
      <c r="K2245" s="307" t="s">
        <v>5</v>
      </c>
      <c r="L2245" s="224"/>
      <c r="M2245" s="311" t="s">
        <v>5</v>
      </c>
      <c r="N2245" s="312" t="s">
        <v>42</v>
      </c>
      <c r="O2245" s="225"/>
      <c r="P2245" s="313">
        <f t="shared" si="111"/>
        <v>0</v>
      </c>
      <c r="Q2245" s="313">
        <v>0</v>
      </c>
      <c r="R2245" s="313">
        <f t="shared" si="112"/>
        <v>0</v>
      </c>
      <c r="S2245" s="313">
        <v>0</v>
      </c>
      <c r="T2245" s="314">
        <f t="shared" si="113"/>
        <v>0</v>
      </c>
      <c r="AR2245" s="213" t="s">
        <v>2205</v>
      </c>
      <c r="AT2245" s="213" t="s">
        <v>141</v>
      </c>
      <c r="AU2245" s="213" t="s">
        <v>81</v>
      </c>
      <c r="AY2245" s="213" t="s">
        <v>138</v>
      </c>
      <c r="BE2245" s="315">
        <f t="shared" si="114"/>
        <v>0</v>
      </c>
      <c r="BF2245" s="315">
        <f t="shared" si="115"/>
        <v>0</v>
      </c>
      <c r="BG2245" s="315">
        <f t="shared" si="116"/>
        <v>0</v>
      </c>
      <c r="BH2245" s="315">
        <f t="shared" si="117"/>
        <v>0</v>
      </c>
      <c r="BI2245" s="315">
        <f t="shared" si="118"/>
        <v>0</v>
      </c>
      <c r="BJ2245" s="213" t="s">
        <v>79</v>
      </c>
      <c r="BK2245" s="315">
        <f t="shared" si="119"/>
        <v>0</v>
      </c>
      <c r="BL2245" s="213" t="s">
        <v>2205</v>
      </c>
      <c r="BM2245" s="213" t="s">
        <v>2229</v>
      </c>
    </row>
    <row r="2246" spans="2:65" s="223" customFormat="1" ht="31.5" customHeight="1">
      <c r="B2246" s="224"/>
      <c r="C2246" s="305" t="s">
        <v>2230</v>
      </c>
      <c r="D2246" s="305" t="s">
        <v>141</v>
      </c>
      <c r="E2246" s="306" t="s">
        <v>2231</v>
      </c>
      <c r="F2246" s="307" t="s">
        <v>2232</v>
      </c>
      <c r="G2246" s="308" t="s">
        <v>281</v>
      </c>
      <c r="H2246" s="309">
        <v>1</v>
      </c>
      <c r="I2246" s="367">
        <v>0</v>
      </c>
      <c r="J2246" s="310">
        <f t="shared" si="110"/>
        <v>0</v>
      </c>
      <c r="K2246" s="307" t="s">
        <v>5</v>
      </c>
      <c r="L2246" s="224"/>
      <c r="M2246" s="311" t="s">
        <v>5</v>
      </c>
      <c r="N2246" s="312" t="s">
        <v>42</v>
      </c>
      <c r="O2246" s="225"/>
      <c r="P2246" s="313">
        <f t="shared" si="111"/>
        <v>0</v>
      </c>
      <c r="Q2246" s="313">
        <v>0</v>
      </c>
      <c r="R2246" s="313">
        <f t="shared" si="112"/>
        <v>0</v>
      </c>
      <c r="S2246" s="313">
        <v>0</v>
      </c>
      <c r="T2246" s="314">
        <f t="shared" si="113"/>
        <v>0</v>
      </c>
      <c r="AR2246" s="213" t="s">
        <v>2205</v>
      </c>
      <c r="AT2246" s="213" t="s">
        <v>141</v>
      </c>
      <c r="AU2246" s="213" t="s">
        <v>81</v>
      </c>
      <c r="AY2246" s="213" t="s">
        <v>138</v>
      </c>
      <c r="BE2246" s="315">
        <f t="shared" si="114"/>
        <v>0</v>
      </c>
      <c r="BF2246" s="315">
        <f t="shared" si="115"/>
        <v>0</v>
      </c>
      <c r="BG2246" s="315">
        <f t="shared" si="116"/>
        <v>0</v>
      </c>
      <c r="BH2246" s="315">
        <f t="shared" si="117"/>
        <v>0</v>
      </c>
      <c r="BI2246" s="315">
        <f t="shared" si="118"/>
        <v>0</v>
      </c>
      <c r="BJ2246" s="213" t="s">
        <v>79</v>
      </c>
      <c r="BK2246" s="315">
        <f t="shared" si="119"/>
        <v>0</v>
      </c>
      <c r="BL2246" s="213" t="s">
        <v>2205</v>
      </c>
      <c r="BM2246" s="213" t="s">
        <v>2233</v>
      </c>
    </row>
    <row r="2247" spans="2:65" s="223" customFormat="1" ht="44.25" customHeight="1">
      <c r="B2247" s="224"/>
      <c r="C2247" s="305" t="s">
        <v>2234</v>
      </c>
      <c r="D2247" s="305" t="s">
        <v>141</v>
      </c>
      <c r="E2247" s="306" t="s">
        <v>2235</v>
      </c>
      <c r="F2247" s="307" t="s">
        <v>2236</v>
      </c>
      <c r="G2247" s="308" t="s">
        <v>281</v>
      </c>
      <c r="H2247" s="309">
        <v>1</v>
      </c>
      <c r="I2247" s="367">
        <v>0</v>
      </c>
      <c r="J2247" s="310">
        <f t="shared" si="110"/>
        <v>0</v>
      </c>
      <c r="K2247" s="307" t="s">
        <v>5</v>
      </c>
      <c r="L2247" s="224"/>
      <c r="M2247" s="311" t="s">
        <v>5</v>
      </c>
      <c r="N2247" s="312" t="s">
        <v>42</v>
      </c>
      <c r="O2247" s="225"/>
      <c r="P2247" s="313">
        <f t="shared" si="111"/>
        <v>0</v>
      </c>
      <c r="Q2247" s="313">
        <v>0</v>
      </c>
      <c r="R2247" s="313">
        <f t="shared" si="112"/>
        <v>0</v>
      </c>
      <c r="S2247" s="313">
        <v>0</v>
      </c>
      <c r="T2247" s="314">
        <f t="shared" si="113"/>
        <v>0</v>
      </c>
      <c r="AR2247" s="213" t="s">
        <v>2205</v>
      </c>
      <c r="AT2247" s="213" t="s">
        <v>141</v>
      </c>
      <c r="AU2247" s="213" t="s">
        <v>81</v>
      </c>
      <c r="AY2247" s="213" t="s">
        <v>138</v>
      </c>
      <c r="BE2247" s="315">
        <f t="shared" si="114"/>
        <v>0</v>
      </c>
      <c r="BF2247" s="315">
        <f t="shared" si="115"/>
        <v>0</v>
      </c>
      <c r="BG2247" s="315">
        <f t="shared" si="116"/>
        <v>0</v>
      </c>
      <c r="BH2247" s="315">
        <f t="shared" si="117"/>
        <v>0</v>
      </c>
      <c r="BI2247" s="315">
        <f t="shared" si="118"/>
        <v>0</v>
      </c>
      <c r="BJ2247" s="213" t="s">
        <v>79</v>
      </c>
      <c r="BK2247" s="315">
        <f t="shared" si="119"/>
        <v>0</v>
      </c>
      <c r="BL2247" s="213" t="s">
        <v>2205</v>
      </c>
      <c r="BM2247" s="213" t="s">
        <v>2237</v>
      </c>
    </row>
    <row r="2248" spans="2:65" s="223" customFormat="1" ht="44.25" customHeight="1">
      <c r="B2248" s="224"/>
      <c r="C2248" s="305" t="s">
        <v>2238</v>
      </c>
      <c r="D2248" s="305" t="s">
        <v>141</v>
      </c>
      <c r="E2248" s="306" t="s">
        <v>2239</v>
      </c>
      <c r="F2248" s="307" t="s">
        <v>2240</v>
      </c>
      <c r="G2248" s="308" t="s">
        <v>281</v>
      </c>
      <c r="H2248" s="309">
        <v>1</v>
      </c>
      <c r="I2248" s="367">
        <v>0</v>
      </c>
      <c r="J2248" s="310">
        <f t="shared" si="110"/>
        <v>0</v>
      </c>
      <c r="K2248" s="307" t="s">
        <v>5</v>
      </c>
      <c r="L2248" s="224"/>
      <c r="M2248" s="311" t="s">
        <v>5</v>
      </c>
      <c r="N2248" s="312" t="s">
        <v>42</v>
      </c>
      <c r="O2248" s="225"/>
      <c r="P2248" s="313">
        <f t="shared" si="111"/>
        <v>0</v>
      </c>
      <c r="Q2248" s="313">
        <v>0</v>
      </c>
      <c r="R2248" s="313">
        <f t="shared" si="112"/>
        <v>0</v>
      </c>
      <c r="S2248" s="313">
        <v>0</v>
      </c>
      <c r="T2248" s="314">
        <f t="shared" si="113"/>
        <v>0</v>
      </c>
      <c r="AR2248" s="213" t="s">
        <v>2205</v>
      </c>
      <c r="AT2248" s="213" t="s">
        <v>141</v>
      </c>
      <c r="AU2248" s="213" t="s">
        <v>81</v>
      </c>
      <c r="AY2248" s="213" t="s">
        <v>138</v>
      </c>
      <c r="BE2248" s="315">
        <f t="shared" si="114"/>
        <v>0</v>
      </c>
      <c r="BF2248" s="315">
        <f t="shared" si="115"/>
        <v>0</v>
      </c>
      <c r="BG2248" s="315">
        <f t="shared" si="116"/>
        <v>0</v>
      </c>
      <c r="BH2248" s="315">
        <f t="shared" si="117"/>
        <v>0</v>
      </c>
      <c r="BI2248" s="315">
        <f t="shared" si="118"/>
        <v>0</v>
      </c>
      <c r="BJ2248" s="213" t="s">
        <v>79</v>
      </c>
      <c r="BK2248" s="315">
        <f t="shared" si="119"/>
        <v>0</v>
      </c>
      <c r="BL2248" s="213" t="s">
        <v>2205</v>
      </c>
      <c r="BM2248" s="213" t="s">
        <v>2241</v>
      </c>
    </row>
    <row r="2249" spans="2:65" s="223" customFormat="1" ht="44.25" customHeight="1">
      <c r="B2249" s="224"/>
      <c r="C2249" s="305" t="s">
        <v>2242</v>
      </c>
      <c r="D2249" s="305" t="s">
        <v>141</v>
      </c>
      <c r="E2249" s="306" t="s">
        <v>2243</v>
      </c>
      <c r="F2249" s="307" t="s">
        <v>2244</v>
      </c>
      <c r="G2249" s="308" t="s">
        <v>281</v>
      </c>
      <c r="H2249" s="309">
        <v>1</v>
      </c>
      <c r="I2249" s="367">
        <v>0</v>
      </c>
      <c r="J2249" s="310">
        <f t="shared" si="110"/>
        <v>0</v>
      </c>
      <c r="K2249" s="307" t="s">
        <v>5</v>
      </c>
      <c r="L2249" s="224"/>
      <c r="M2249" s="311" t="s">
        <v>5</v>
      </c>
      <c r="N2249" s="363" t="s">
        <v>42</v>
      </c>
      <c r="O2249" s="364"/>
      <c r="P2249" s="365">
        <f t="shared" si="111"/>
        <v>0</v>
      </c>
      <c r="Q2249" s="365">
        <v>0</v>
      </c>
      <c r="R2249" s="365">
        <f t="shared" si="112"/>
        <v>0</v>
      </c>
      <c r="S2249" s="365">
        <v>0</v>
      </c>
      <c r="T2249" s="366">
        <f t="shared" si="113"/>
        <v>0</v>
      </c>
      <c r="AR2249" s="213" t="s">
        <v>2205</v>
      </c>
      <c r="AT2249" s="213" t="s">
        <v>141</v>
      </c>
      <c r="AU2249" s="213" t="s">
        <v>81</v>
      </c>
      <c r="AY2249" s="213" t="s">
        <v>138</v>
      </c>
      <c r="BE2249" s="315">
        <f t="shared" si="114"/>
        <v>0</v>
      </c>
      <c r="BF2249" s="315">
        <f t="shared" si="115"/>
        <v>0</v>
      </c>
      <c r="BG2249" s="315">
        <f t="shared" si="116"/>
        <v>0</v>
      </c>
      <c r="BH2249" s="315">
        <f t="shared" si="117"/>
        <v>0</v>
      </c>
      <c r="BI2249" s="315">
        <f t="shared" si="118"/>
        <v>0</v>
      </c>
      <c r="BJ2249" s="213" t="s">
        <v>79</v>
      </c>
      <c r="BK2249" s="315">
        <f t="shared" si="119"/>
        <v>0</v>
      </c>
      <c r="BL2249" s="213" t="s">
        <v>2205</v>
      </c>
      <c r="BM2249" s="213" t="s">
        <v>2245</v>
      </c>
    </row>
    <row r="2250" spans="2:12" s="223" customFormat="1" ht="6.95" customHeight="1">
      <c r="B2250" s="248"/>
      <c r="C2250" s="249"/>
      <c r="D2250" s="249"/>
      <c r="E2250" s="249"/>
      <c r="F2250" s="249"/>
      <c r="G2250" s="249"/>
      <c r="H2250" s="249"/>
      <c r="I2250" s="249"/>
      <c r="J2250" s="249"/>
      <c r="K2250" s="249"/>
      <c r="L2250" s="224"/>
    </row>
  </sheetData>
  <sheetProtection algorithmName="SHA-512" hashValue="8oF3HiEZ1utLZBL+MysuWtGjSD+mYzcaM/LSb4Gx6XTNnsWOCsgizpQ0ChqEHHZo0dnDTgJpPuvQXvJtNK1qDg==" saltValue="UcD/Bqzzx+JAeEf8K4zEsA==" spinCount="100000" sheet="1" objects="1" scenarios="1"/>
  <autoFilter ref="C102:K2249"/>
  <mergeCells count="9">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workbookViewId="0" topLeftCell="A1">
      <selection activeCell="M35" sqref="M35"/>
    </sheetView>
  </sheetViews>
  <sheetFormatPr defaultColWidth="9.33203125" defaultRowHeight="13.5"/>
  <cols>
    <col min="1" max="1" width="13.83203125" style="212" customWidth="1"/>
    <col min="2" max="2" width="53.66015625" style="212" customWidth="1"/>
    <col min="3" max="3" width="11.16015625" style="489" customWidth="1"/>
    <col min="4" max="4" width="5.5" style="489" customWidth="1"/>
    <col min="5" max="5" width="15.83203125" style="212" customWidth="1"/>
    <col min="6" max="6" width="20.83203125" style="212" customWidth="1"/>
    <col min="7" max="7" width="5" style="212" customWidth="1"/>
    <col min="8" max="256" width="9.33203125" style="212" customWidth="1"/>
    <col min="257" max="257" width="13.83203125" style="212" customWidth="1"/>
    <col min="258" max="258" width="36.5" style="212" customWidth="1"/>
    <col min="259" max="259" width="11.16015625" style="212" customWidth="1"/>
    <col min="260" max="260" width="5.5" style="212" customWidth="1"/>
    <col min="261" max="261" width="15.83203125" style="212" customWidth="1"/>
    <col min="262" max="262" width="20.83203125" style="212" customWidth="1"/>
    <col min="263" max="263" width="5" style="212" customWidth="1"/>
    <col min="264" max="512" width="9.33203125" style="212" customWidth="1"/>
    <col min="513" max="513" width="13.83203125" style="212" customWidth="1"/>
    <col min="514" max="514" width="36.5" style="212" customWidth="1"/>
    <col min="515" max="515" width="11.16015625" style="212" customWidth="1"/>
    <col min="516" max="516" width="5.5" style="212" customWidth="1"/>
    <col min="517" max="517" width="15.83203125" style="212" customWidth="1"/>
    <col min="518" max="518" width="20.83203125" style="212" customWidth="1"/>
    <col min="519" max="519" width="5" style="212" customWidth="1"/>
    <col min="520" max="768" width="9.33203125" style="212" customWidth="1"/>
    <col min="769" max="769" width="13.83203125" style="212" customWidth="1"/>
    <col min="770" max="770" width="36.5" style="212" customWidth="1"/>
    <col min="771" max="771" width="11.16015625" style="212" customWidth="1"/>
    <col min="772" max="772" width="5.5" style="212" customWidth="1"/>
    <col min="773" max="773" width="15.83203125" style="212" customWidth="1"/>
    <col min="774" max="774" width="20.83203125" style="212" customWidth="1"/>
    <col min="775" max="775" width="5" style="212" customWidth="1"/>
    <col min="776" max="1024" width="9.33203125" style="212" customWidth="1"/>
    <col min="1025" max="1025" width="13.83203125" style="212" customWidth="1"/>
    <col min="1026" max="1026" width="36.5" style="212" customWidth="1"/>
    <col min="1027" max="1027" width="11.16015625" style="212" customWidth="1"/>
    <col min="1028" max="1028" width="5.5" style="212" customWidth="1"/>
    <col min="1029" max="1029" width="15.83203125" style="212" customWidth="1"/>
    <col min="1030" max="1030" width="20.83203125" style="212" customWidth="1"/>
    <col min="1031" max="1031" width="5" style="212" customWidth="1"/>
    <col min="1032" max="1280" width="9.33203125" style="212" customWidth="1"/>
    <col min="1281" max="1281" width="13.83203125" style="212" customWidth="1"/>
    <col min="1282" max="1282" width="36.5" style="212" customWidth="1"/>
    <col min="1283" max="1283" width="11.16015625" style="212" customWidth="1"/>
    <col min="1284" max="1284" width="5.5" style="212" customWidth="1"/>
    <col min="1285" max="1285" width="15.83203125" style="212" customWidth="1"/>
    <col min="1286" max="1286" width="20.83203125" style="212" customWidth="1"/>
    <col min="1287" max="1287" width="5" style="212" customWidth="1"/>
    <col min="1288" max="1536" width="9.33203125" style="212" customWidth="1"/>
    <col min="1537" max="1537" width="13.83203125" style="212" customWidth="1"/>
    <col min="1538" max="1538" width="36.5" style="212" customWidth="1"/>
    <col min="1539" max="1539" width="11.16015625" style="212" customWidth="1"/>
    <col min="1540" max="1540" width="5.5" style="212" customWidth="1"/>
    <col min="1541" max="1541" width="15.83203125" style="212" customWidth="1"/>
    <col min="1542" max="1542" width="20.83203125" style="212" customWidth="1"/>
    <col min="1543" max="1543" width="5" style="212" customWidth="1"/>
    <col min="1544" max="1792" width="9.33203125" style="212" customWidth="1"/>
    <col min="1793" max="1793" width="13.83203125" style="212" customWidth="1"/>
    <col min="1794" max="1794" width="36.5" style="212" customWidth="1"/>
    <col min="1795" max="1795" width="11.16015625" style="212" customWidth="1"/>
    <col min="1796" max="1796" width="5.5" style="212" customWidth="1"/>
    <col min="1797" max="1797" width="15.83203125" style="212" customWidth="1"/>
    <col min="1798" max="1798" width="20.83203125" style="212" customWidth="1"/>
    <col min="1799" max="1799" width="5" style="212" customWidth="1"/>
    <col min="1800" max="2048" width="9.33203125" style="212" customWidth="1"/>
    <col min="2049" max="2049" width="13.83203125" style="212" customWidth="1"/>
    <col min="2050" max="2050" width="36.5" style="212" customWidth="1"/>
    <col min="2051" max="2051" width="11.16015625" style="212" customWidth="1"/>
    <col min="2052" max="2052" width="5.5" style="212" customWidth="1"/>
    <col min="2053" max="2053" width="15.83203125" style="212" customWidth="1"/>
    <col min="2054" max="2054" width="20.83203125" style="212" customWidth="1"/>
    <col min="2055" max="2055" width="5" style="212" customWidth="1"/>
    <col min="2056" max="2304" width="9.33203125" style="212" customWidth="1"/>
    <col min="2305" max="2305" width="13.83203125" style="212" customWidth="1"/>
    <col min="2306" max="2306" width="36.5" style="212" customWidth="1"/>
    <col min="2307" max="2307" width="11.16015625" style="212" customWidth="1"/>
    <col min="2308" max="2308" width="5.5" style="212" customWidth="1"/>
    <col min="2309" max="2309" width="15.83203125" style="212" customWidth="1"/>
    <col min="2310" max="2310" width="20.83203125" style="212" customWidth="1"/>
    <col min="2311" max="2311" width="5" style="212" customWidth="1"/>
    <col min="2312" max="2560" width="9.33203125" style="212" customWidth="1"/>
    <col min="2561" max="2561" width="13.83203125" style="212" customWidth="1"/>
    <col min="2562" max="2562" width="36.5" style="212" customWidth="1"/>
    <col min="2563" max="2563" width="11.16015625" style="212" customWidth="1"/>
    <col min="2564" max="2564" width="5.5" style="212" customWidth="1"/>
    <col min="2565" max="2565" width="15.83203125" style="212" customWidth="1"/>
    <col min="2566" max="2566" width="20.83203125" style="212" customWidth="1"/>
    <col min="2567" max="2567" width="5" style="212" customWidth="1"/>
    <col min="2568" max="2816" width="9.33203125" style="212" customWidth="1"/>
    <col min="2817" max="2817" width="13.83203125" style="212" customWidth="1"/>
    <col min="2818" max="2818" width="36.5" style="212" customWidth="1"/>
    <col min="2819" max="2819" width="11.16015625" style="212" customWidth="1"/>
    <col min="2820" max="2820" width="5.5" style="212" customWidth="1"/>
    <col min="2821" max="2821" width="15.83203125" style="212" customWidth="1"/>
    <col min="2822" max="2822" width="20.83203125" style="212" customWidth="1"/>
    <col min="2823" max="2823" width="5" style="212" customWidth="1"/>
    <col min="2824" max="3072" width="9.33203125" style="212" customWidth="1"/>
    <col min="3073" max="3073" width="13.83203125" style="212" customWidth="1"/>
    <col min="3074" max="3074" width="36.5" style="212" customWidth="1"/>
    <col min="3075" max="3075" width="11.16015625" style="212" customWidth="1"/>
    <col min="3076" max="3076" width="5.5" style="212" customWidth="1"/>
    <col min="3077" max="3077" width="15.83203125" style="212" customWidth="1"/>
    <col min="3078" max="3078" width="20.83203125" style="212" customWidth="1"/>
    <col min="3079" max="3079" width="5" style="212" customWidth="1"/>
    <col min="3080" max="3328" width="9.33203125" style="212" customWidth="1"/>
    <col min="3329" max="3329" width="13.83203125" style="212" customWidth="1"/>
    <col min="3330" max="3330" width="36.5" style="212" customWidth="1"/>
    <col min="3331" max="3331" width="11.16015625" style="212" customWidth="1"/>
    <col min="3332" max="3332" width="5.5" style="212" customWidth="1"/>
    <col min="3333" max="3333" width="15.83203125" style="212" customWidth="1"/>
    <col min="3334" max="3334" width="20.83203125" style="212" customWidth="1"/>
    <col min="3335" max="3335" width="5" style="212" customWidth="1"/>
    <col min="3336" max="3584" width="9.33203125" style="212" customWidth="1"/>
    <col min="3585" max="3585" width="13.83203125" style="212" customWidth="1"/>
    <col min="3586" max="3586" width="36.5" style="212" customWidth="1"/>
    <col min="3587" max="3587" width="11.16015625" style="212" customWidth="1"/>
    <col min="3588" max="3588" width="5.5" style="212" customWidth="1"/>
    <col min="3589" max="3589" width="15.83203125" style="212" customWidth="1"/>
    <col min="3590" max="3590" width="20.83203125" style="212" customWidth="1"/>
    <col min="3591" max="3591" width="5" style="212" customWidth="1"/>
    <col min="3592" max="3840" width="9.33203125" style="212" customWidth="1"/>
    <col min="3841" max="3841" width="13.83203125" style="212" customWidth="1"/>
    <col min="3842" max="3842" width="36.5" style="212" customWidth="1"/>
    <col min="3843" max="3843" width="11.16015625" style="212" customWidth="1"/>
    <col min="3844" max="3844" width="5.5" style="212" customWidth="1"/>
    <col min="3845" max="3845" width="15.83203125" style="212" customWidth="1"/>
    <col min="3846" max="3846" width="20.83203125" style="212" customWidth="1"/>
    <col min="3847" max="3847" width="5" style="212" customWidth="1"/>
    <col min="3848" max="4096" width="9.33203125" style="212" customWidth="1"/>
    <col min="4097" max="4097" width="13.83203125" style="212" customWidth="1"/>
    <col min="4098" max="4098" width="36.5" style="212" customWidth="1"/>
    <col min="4099" max="4099" width="11.16015625" style="212" customWidth="1"/>
    <col min="4100" max="4100" width="5.5" style="212" customWidth="1"/>
    <col min="4101" max="4101" width="15.83203125" style="212" customWidth="1"/>
    <col min="4102" max="4102" width="20.83203125" style="212" customWidth="1"/>
    <col min="4103" max="4103" width="5" style="212" customWidth="1"/>
    <col min="4104" max="4352" width="9.33203125" style="212" customWidth="1"/>
    <col min="4353" max="4353" width="13.83203125" style="212" customWidth="1"/>
    <col min="4354" max="4354" width="36.5" style="212" customWidth="1"/>
    <col min="4355" max="4355" width="11.16015625" style="212" customWidth="1"/>
    <col min="4356" max="4356" width="5.5" style="212" customWidth="1"/>
    <col min="4357" max="4357" width="15.83203125" style="212" customWidth="1"/>
    <col min="4358" max="4358" width="20.83203125" style="212" customWidth="1"/>
    <col min="4359" max="4359" width="5" style="212" customWidth="1"/>
    <col min="4360" max="4608" width="9.33203125" style="212" customWidth="1"/>
    <col min="4609" max="4609" width="13.83203125" style="212" customWidth="1"/>
    <col min="4610" max="4610" width="36.5" style="212" customWidth="1"/>
    <col min="4611" max="4611" width="11.16015625" style="212" customWidth="1"/>
    <col min="4612" max="4612" width="5.5" style="212" customWidth="1"/>
    <col min="4613" max="4613" width="15.83203125" style="212" customWidth="1"/>
    <col min="4614" max="4614" width="20.83203125" style="212" customWidth="1"/>
    <col min="4615" max="4615" width="5" style="212" customWidth="1"/>
    <col min="4616" max="4864" width="9.33203125" style="212" customWidth="1"/>
    <col min="4865" max="4865" width="13.83203125" style="212" customWidth="1"/>
    <col min="4866" max="4866" width="36.5" style="212" customWidth="1"/>
    <col min="4867" max="4867" width="11.16015625" style="212" customWidth="1"/>
    <col min="4868" max="4868" width="5.5" style="212" customWidth="1"/>
    <col min="4869" max="4869" width="15.83203125" style="212" customWidth="1"/>
    <col min="4870" max="4870" width="20.83203125" style="212" customWidth="1"/>
    <col min="4871" max="4871" width="5" style="212" customWidth="1"/>
    <col min="4872" max="5120" width="9.33203125" style="212" customWidth="1"/>
    <col min="5121" max="5121" width="13.83203125" style="212" customWidth="1"/>
    <col min="5122" max="5122" width="36.5" style="212" customWidth="1"/>
    <col min="5123" max="5123" width="11.16015625" style="212" customWidth="1"/>
    <col min="5124" max="5124" width="5.5" style="212" customWidth="1"/>
    <col min="5125" max="5125" width="15.83203125" style="212" customWidth="1"/>
    <col min="5126" max="5126" width="20.83203125" style="212" customWidth="1"/>
    <col min="5127" max="5127" width="5" style="212" customWidth="1"/>
    <col min="5128" max="5376" width="9.33203125" style="212" customWidth="1"/>
    <col min="5377" max="5377" width="13.83203125" style="212" customWidth="1"/>
    <col min="5378" max="5378" width="36.5" style="212" customWidth="1"/>
    <col min="5379" max="5379" width="11.16015625" style="212" customWidth="1"/>
    <col min="5380" max="5380" width="5.5" style="212" customWidth="1"/>
    <col min="5381" max="5381" width="15.83203125" style="212" customWidth="1"/>
    <col min="5382" max="5382" width="20.83203125" style="212" customWidth="1"/>
    <col min="5383" max="5383" width="5" style="212" customWidth="1"/>
    <col min="5384" max="5632" width="9.33203125" style="212" customWidth="1"/>
    <col min="5633" max="5633" width="13.83203125" style="212" customWidth="1"/>
    <col min="5634" max="5634" width="36.5" style="212" customWidth="1"/>
    <col min="5635" max="5635" width="11.16015625" style="212" customWidth="1"/>
    <col min="5636" max="5636" width="5.5" style="212" customWidth="1"/>
    <col min="5637" max="5637" width="15.83203125" style="212" customWidth="1"/>
    <col min="5638" max="5638" width="20.83203125" style="212" customWidth="1"/>
    <col min="5639" max="5639" width="5" style="212" customWidth="1"/>
    <col min="5640" max="5888" width="9.33203125" style="212" customWidth="1"/>
    <col min="5889" max="5889" width="13.83203125" style="212" customWidth="1"/>
    <col min="5890" max="5890" width="36.5" style="212" customWidth="1"/>
    <col min="5891" max="5891" width="11.16015625" style="212" customWidth="1"/>
    <col min="5892" max="5892" width="5.5" style="212" customWidth="1"/>
    <col min="5893" max="5893" width="15.83203125" style="212" customWidth="1"/>
    <col min="5894" max="5894" width="20.83203125" style="212" customWidth="1"/>
    <col min="5895" max="5895" width="5" style="212" customWidth="1"/>
    <col min="5896" max="6144" width="9.33203125" style="212" customWidth="1"/>
    <col min="6145" max="6145" width="13.83203125" style="212" customWidth="1"/>
    <col min="6146" max="6146" width="36.5" style="212" customWidth="1"/>
    <col min="6147" max="6147" width="11.16015625" style="212" customWidth="1"/>
    <col min="6148" max="6148" width="5.5" style="212" customWidth="1"/>
    <col min="6149" max="6149" width="15.83203125" style="212" customWidth="1"/>
    <col min="6150" max="6150" width="20.83203125" style="212" customWidth="1"/>
    <col min="6151" max="6151" width="5" style="212" customWidth="1"/>
    <col min="6152" max="6400" width="9.33203125" style="212" customWidth="1"/>
    <col min="6401" max="6401" width="13.83203125" style="212" customWidth="1"/>
    <col min="6402" max="6402" width="36.5" style="212" customWidth="1"/>
    <col min="6403" max="6403" width="11.16015625" style="212" customWidth="1"/>
    <col min="6404" max="6404" width="5.5" style="212" customWidth="1"/>
    <col min="6405" max="6405" width="15.83203125" style="212" customWidth="1"/>
    <col min="6406" max="6406" width="20.83203125" style="212" customWidth="1"/>
    <col min="6407" max="6407" width="5" style="212" customWidth="1"/>
    <col min="6408" max="6656" width="9.33203125" style="212" customWidth="1"/>
    <col min="6657" max="6657" width="13.83203125" style="212" customWidth="1"/>
    <col min="6658" max="6658" width="36.5" style="212" customWidth="1"/>
    <col min="6659" max="6659" width="11.16015625" style="212" customWidth="1"/>
    <col min="6660" max="6660" width="5.5" style="212" customWidth="1"/>
    <col min="6661" max="6661" width="15.83203125" style="212" customWidth="1"/>
    <col min="6662" max="6662" width="20.83203125" style="212" customWidth="1"/>
    <col min="6663" max="6663" width="5" style="212" customWidth="1"/>
    <col min="6664" max="6912" width="9.33203125" style="212" customWidth="1"/>
    <col min="6913" max="6913" width="13.83203125" style="212" customWidth="1"/>
    <col min="6914" max="6914" width="36.5" style="212" customWidth="1"/>
    <col min="6915" max="6915" width="11.16015625" style="212" customWidth="1"/>
    <col min="6916" max="6916" width="5.5" style="212" customWidth="1"/>
    <col min="6917" max="6917" width="15.83203125" style="212" customWidth="1"/>
    <col min="6918" max="6918" width="20.83203125" style="212" customWidth="1"/>
    <col min="6919" max="6919" width="5" style="212" customWidth="1"/>
    <col min="6920" max="7168" width="9.33203125" style="212" customWidth="1"/>
    <col min="7169" max="7169" width="13.83203125" style="212" customWidth="1"/>
    <col min="7170" max="7170" width="36.5" style="212" customWidth="1"/>
    <col min="7171" max="7171" width="11.16015625" style="212" customWidth="1"/>
    <col min="7172" max="7172" width="5.5" style="212" customWidth="1"/>
    <col min="7173" max="7173" width="15.83203125" style="212" customWidth="1"/>
    <col min="7174" max="7174" width="20.83203125" style="212" customWidth="1"/>
    <col min="7175" max="7175" width="5" style="212" customWidth="1"/>
    <col min="7176" max="7424" width="9.33203125" style="212" customWidth="1"/>
    <col min="7425" max="7425" width="13.83203125" style="212" customWidth="1"/>
    <col min="7426" max="7426" width="36.5" style="212" customWidth="1"/>
    <col min="7427" max="7427" width="11.16015625" style="212" customWidth="1"/>
    <col min="7428" max="7428" width="5.5" style="212" customWidth="1"/>
    <col min="7429" max="7429" width="15.83203125" style="212" customWidth="1"/>
    <col min="7430" max="7430" width="20.83203125" style="212" customWidth="1"/>
    <col min="7431" max="7431" width="5" style="212" customWidth="1"/>
    <col min="7432" max="7680" width="9.33203125" style="212" customWidth="1"/>
    <col min="7681" max="7681" width="13.83203125" style="212" customWidth="1"/>
    <col min="7682" max="7682" width="36.5" style="212" customWidth="1"/>
    <col min="7683" max="7683" width="11.16015625" style="212" customWidth="1"/>
    <col min="7684" max="7684" width="5.5" style="212" customWidth="1"/>
    <col min="7685" max="7685" width="15.83203125" style="212" customWidth="1"/>
    <col min="7686" max="7686" width="20.83203125" style="212" customWidth="1"/>
    <col min="7687" max="7687" width="5" style="212" customWidth="1"/>
    <col min="7688" max="7936" width="9.33203125" style="212" customWidth="1"/>
    <col min="7937" max="7937" width="13.83203125" style="212" customWidth="1"/>
    <col min="7938" max="7938" width="36.5" style="212" customWidth="1"/>
    <col min="7939" max="7939" width="11.16015625" style="212" customWidth="1"/>
    <col min="7940" max="7940" width="5.5" style="212" customWidth="1"/>
    <col min="7941" max="7941" width="15.83203125" style="212" customWidth="1"/>
    <col min="7942" max="7942" width="20.83203125" style="212" customWidth="1"/>
    <col min="7943" max="7943" width="5" style="212" customWidth="1"/>
    <col min="7944" max="8192" width="9.33203125" style="212" customWidth="1"/>
    <col min="8193" max="8193" width="13.83203125" style="212" customWidth="1"/>
    <col min="8194" max="8194" width="36.5" style="212" customWidth="1"/>
    <col min="8195" max="8195" width="11.16015625" style="212" customWidth="1"/>
    <col min="8196" max="8196" width="5.5" style="212" customWidth="1"/>
    <col min="8197" max="8197" width="15.83203125" style="212" customWidth="1"/>
    <col min="8198" max="8198" width="20.83203125" style="212" customWidth="1"/>
    <col min="8199" max="8199" width="5" style="212" customWidth="1"/>
    <col min="8200" max="8448" width="9.33203125" style="212" customWidth="1"/>
    <col min="8449" max="8449" width="13.83203125" style="212" customWidth="1"/>
    <col min="8450" max="8450" width="36.5" style="212" customWidth="1"/>
    <col min="8451" max="8451" width="11.16015625" style="212" customWidth="1"/>
    <col min="8452" max="8452" width="5.5" style="212" customWidth="1"/>
    <col min="8453" max="8453" width="15.83203125" style="212" customWidth="1"/>
    <col min="8454" max="8454" width="20.83203125" style="212" customWidth="1"/>
    <col min="8455" max="8455" width="5" style="212" customWidth="1"/>
    <col min="8456" max="8704" width="9.33203125" style="212" customWidth="1"/>
    <col min="8705" max="8705" width="13.83203125" style="212" customWidth="1"/>
    <col min="8706" max="8706" width="36.5" style="212" customWidth="1"/>
    <col min="8707" max="8707" width="11.16015625" style="212" customWidth="1"/>
    <col min="8708" max="8708" width="5.5" style="212" customWidth="1"/>
    <col min="8709" max="8709" width="15.83203125" style="212" customWidth="1"/>
    <col min="8710" max="8710" width="20.83203125" style="212" customWidth="1"/>
    <col min="8711" max="8711" width="5" style="212" customWidth="1"/>
    <col min="8712" max="8960" width="9.33203125" style="212" customWidth="1"/>
    <col min="8961" max="8961" width="13.83203125" style="212" customWidth="1"/>
    <col min="8962" max="8962" width="36.5" style="212" customWidth="1"/>
    <col min="8963" max="8963" width="11.16015625" style="212" customWidth="1"/>
    <col min="8964" max="8964" width="5.5" style="212" customWidth="1"/>
    <col min="8965" max="8965" width="15.83203125" style="212" customWidth="1"/>
    <col min="8966" max="8966" width="20.83203125" style="212" customWidth="1"/>
    <col min="8967" max="8967" width="5" style="212" customWidth="1"/>
    <col min="8968" max="9216" width="9.33203125" style="212" customWidth="1"/>
    <col min="9217" max="9217" width="13.83203125" style="212" customWidth="1"/>
    <col min="9218" max="9218" width="36.5" style="212" customWidth="1"/>
    <col min="9219" max="9219" width="11.16015625" style="212" customWidth="1"/>
    <col min="9220" max="9220" width="5.5" style="212" customWidth="1"/>
    <col min="9221" max="9221" width="15.83203125" style="212" customWidth="1"/>
    <col min="9222" max="9222" width="20.83203125" style="212" customWidth="1"/>
    <col min="9223" max="9223" width="5" style="212" customWidth="1"/>
    <col min="9224" max="9472" width="9.33203125" style="212" customWidth="1"/>
    <col min="9473" max="9473" width="13.83203125" style="212" customWidth="1"/>
    <col min="9474" max="9474" width="36.5" style="212" customWidth="1"/>
    <col min="9475" max="9475" width="11.16015625" style="212" customWidth="1"/>
    <col min="9476" max="9476" width="5.5" style="212" customWidth="1"/>
    <col min="9477" max="9477" width="15.83203125" style="212" customWidth="1"/>
    <col min="9478" max="9478" width="20.83203125" style="212" customWidth="1"/>
    <col min="9479" max="9479" width="5" style="212" customWidth="1"/>
    <col min="9480" max="9728" width="9.33203125" style="212" customWidth="1"/>
    <col min="9729" max="9729" width="13.83203125" style="212" customWidth="1"/>
    <col min="9730" max="9730" width="36.5" style="212" customWidth="1"/>
    <col min="9731" max="9731" width="11.16015625" style="212" customWidth="1"/>
    <col min="9732" max="9732" width="5.5" style="212" customWidth="1"/>
    <col min="9733" max="9733" width="15.83203125" style="212" customWidth="1"/>
    <col min="9734" max="9734" width="20.83203125" style="212" customWidth="1"/>
    <col min="9735" max="9735" width="5" style="212" customWidth="1"/>
    <col min="9736" max="9984" width="9.33203125" style="212" customWidth="1"/>
    <col min="9985" max="9985" width="13.83203125" style="212" customWidth="1"/>
    <col min="9986" max="9986" width="36.5" style="212" customWidth="1"/>
    <col min="9987" max="9987" width="11.16015625" style="212" customWidth="1"/>
    <col min="9988" max="9988" width="5.5" style="212" customWidth="1"/>
    <col min="9989" max="9989" width="15.83203125" style="212" customWidth="1"/>
    <col min="9990" max="9990" width="20.83203125" style="212" customWidth="1"/>
    <col min="9991" max="9991" width="5" style="212" customWidth="1"/>
    <col min="9992" max="10240" width="9.33203125" style="212" customWidth="1"/>
    <col min="10241" max="10241" width="13.83203125" style="212" customWidth="1"/>
    <col min="10242" max="10242" width="36.5" style="212" customWidth="1"/>
    <col min="10243" max="10243" width="11.16015625" style="212" customWidth="1"/>
    <col min="10244" max="10244" width="5.5" style="212" customWidth="1"/>
    <col min="10245" max="10245" width="15.83203125" style="212" customWidth="1"/>
    <col min="10246" max="10246" width="20.83203125" style="212" customWidth="1"/>
    <col min="10247" max="10247" width="5" style="212" customWidth="1"/>
    <col min="10248" max="10496" width="9.33203125" style="212" customWidth="1"/>
    <col min="10497" max="10497" width="13.83203125" style="212" customWidth="1"/>
    <col min="10498" max="10498" width="36.5" style="212" customWidth="1"/>
    <col min="10499" max="10499" width="11.16015625" style="212" customWidth="1"/>
    <col min="10500" max="10500" width="5.5" style="212" customWidth="1"/>
    <col min="10501" max="10501" width="15.83203125" style="212" customWidth="1"/>
    <col min="10502" max="10502" width="20.83203125" style="212" customWidth="1"/>
    <col min="10503" max="10503" width="5" style="212" customWidth="1"/>
    <col min="10504" max="10752" width="9.33203125" style="212" customWidth="1"/>
    <col min="10753" max="10753" width="13.83203125" style="212" customWidth="1"/>
    <col min="10754" max="10754" width="36.5" style="212" customWidth="1"/>
    <col min="10755" max="10755" width="11.16015625" style="212" customWidth="1"/>
    <col min="10756" max="10756" width="5.5" style="212" customWidth="1"/>
    <col min="10757" max="10757" width="15.83203125" style="212" customWidth="1"/>
    <col min="10758" max="10758" width="20.83203125" style="212" customWidth="1"/>
    <col min="10759" max="10759" width="5" style="212" customWidth="1"/>
    <col min="10760" max="11008" width="9.33203125" style="212" customWidth="1"/>
    <col min="11009" max="11009" width="13.83203125" style="212" customWidth="1"/>
    <col min="11010" max="11010" width="36.5" style="212" customWidth="1"/>
    <col min="11011" max="11011" width="11.16015625" style="212" customWidth="1"/>
    <col min="11012" max="11012" width="5.5" style="212" customWidth="1"/>
    <col min="11013" max="11013" width="15.83203125" style="212" customWidth="1"/>
    <col min="11014" max="11014" width="20.83203125" style="212" customWidth="1"/>
    <col min="11015" max="11015" width="5" style="212" customWidth="1"/>
    <col min="11016" max="11264" width="9.33203125" style="212" customWidth="1"/>
    <col min="11265" max="11265" width="13.83203125" style="212" customWidth="1"/>
    <col min="11266" max="11266" width="36.5" style="212" customWidth="1"/>
    <col min="11267" max="11267" width="11.16015625" style="212" customWidth="1"/>
    <col min="11268" max="11268" width="5.5" style="212" customWidth="1"/>
    <col min="11269" max="11269" width="15.83203125" style="212" customWidth="1"/>
    <col min="11270" max="11270" width="20.83203125" style="212" customWidth="1"/>
    <col min="11271" max="11271" width="5" style="212" customWidth="1"/>
    <col min="11272" max="11520" width="9.33203125" style="212" customWidth="1"/>
    <col min="11521" max="11521" width="13.83203125" style="212" customWidth="1"/>
    <col min="11522" max="11522" width="36.5" style="212" customWidth="1"/>
    <col min="11523" max="11523" width="11.16015625" style="212" customWidth="1"/>
    <col min="11524" max="11524" width="5.5" style="212" customWidth="1"/>
    <col min="11525" max="11525" width="15.83203125" style="212" customWidth="1"/>
    <col min="11526" max="11526" width="20.83203125" style="212" customWidth="1"/>
    <col min="11527" max="11527" width="5" style="212" customWidth="1"/>
    <col min="11528" max="11776" width="9.33203125" style="212" customWidth="1"/>
    <col min="11777" max="11777" width="13.83203125" style="212" customWidth="1"/>
    <col min="11778" max="11778" width="36.5" style="212" customWidth="1"/>
    <col min="11779" max="11779" width="11.16015625" style="212" customWidth="1"/>
    <col min="11780" max="11780" width="5.5" style="212" customWidth="1"/>
    <col min="11781" max="11781" width="15.83203125" style="212" customWidth="1"/>
    <col min="11782" max="11782" width="20.83203125" style="212" customWidth="1"/>
    <col min="11783" max="11783" width="5" style="212" customWidth="1"/>
    <col min="11784" max="12032" width="9.33203125" style="212" customWidth="1"/>
    <col min="12033" max="12033" width="13.83203125" style="212" customWidth="1"/>
    <col min="12034" max="12034" width="36.5" style="212" customWidth="1"/>
    <col min="12035" max="12035" width="11.16015625" style="212" customWidth="1"/>
    <col min="12036" max="12036" width="5.5" style="212" customWidth="1"/>
    <col min="12037" max="12037" width="15.83203125" style="212" customWidth="1"/>
    <col min="12038" max="12038" width="20.83203125" style="212" customWidth="1"/>
    <col min="12039" max="12039" width="5" style="212" customWidth="1"/>
    <col min="12040" max="12288" width="9.33203125" style="212" customWidth="1"/>
    <col min="12289" max="12289" width="13.83203125" style="212" customWidth="1"/>
    <col min="12290" max="12290" width="36.5" style="212" customWidth="1"/>
    <col min="12291" max="12291" width="11.16015625" style="212" customWidth="1"/>
    <col min="12292" max="12292" width="5.5" style="212" customWidth="1"/>
    <col min="12293" max="12293" width="15.83203125" style="212" customWidth="1"/>
    <col min="12294" max="12294" width="20.83203125" style="212" customWidth="1"/>
    <col min="12295" max="12295" width="5" style="212" customWidth="1"/>
    <col min="12296" max="12544" width="9.33203125" style="212" customWidth="1"/>
    <col min="12545" max="12545" width="13.83203125" style="212" customWidth="1"/>
    <col min="12546" max="12546" width="36.5" style="212" customWidth="1"/>
    <col min="12547" max="12547" width="11.16015625" style="212" customWidth="1"/>
    <col min="12548" max="12548" width="5.5" style="212" customWidth="1"/>
    <col min="12549" max="12549" width="15.83203125" style="212" customWidth="1"/>
    <col min="12550" max="12550" width="20.83203125" style="212" customWidth="1"/>
    <col min="12551" max="12551" width="5" style="212" customWidth="1"/>
    <col min="12552" max="12800" width="9.33203125" style="212" customWidth="1"/>
    <col min="12801" max="12801" width="13.83203125" style="212" customWidth="1"/>
    <col min="12802" max="12802" width="36.5" style="212" customWidth="1"/>
    <col min="12803" max="12803" width="11.16015625" style="212" customWidth="1"/>
    <col min="12804" max="12804" width="5.5" style="212" customWidth="1"/>
    <col min="12805" max="12805" width="15.83203125" style="212" customWidth="1"/>
    <col min="12806" max="12806" width="20.83203125" style="212" customWidth="1"/>
    <col min="12807" max="12807" width="5" style="212" customWidth="1"/>
    <col min="12808" max="13056" width="9.33203125" style="212" customWidth="1"/>
    <col min="13057" max="13057" width="13.83203125" style="212" customWidth="1"/>
    <col min="13058" max="13058" width="36.5" style="212" customWidth="1"/>
    <col min="13059" max="13059" width="11.16015625" style="212" customWidth="1"/>
    <col min="13060" max="13060" width="5.5" style="212" customWidth="1"/>
    <col min="13061" max="13061" width="15.83203125" style="212" customWidth="1"/>
    <col min="13062" max="13062" width="20.83203125" style="212" customWidth="1"/>
    <col min="13063" max="13063" width="5" style="212" customWidth="1"/>
    <col min="13064" max="13312" width="9.33203125" style="212" customWidth="1"/>
    <col min="13313" max="13313" width="13.83203125" style="212" customWidth="1"/>
    <col min="13314" max="13314" width="36.5" style="212" customWidth="1"/>
    <col min="13315" max="13315" width="11.16015625" style="212" customWidth="1"/>
    <col min="13316" max="13316" width="5.5" style="212" customWidth="1"/>
    <col min="13317" max="13317" width="15.83203125" style="212" customWidth="1"/>
    <col min="13318" max="13318" width="20.83203125" style="212" customWidth="1"/>
    <col min="13319" max="13319" width="5" style="212" customWidth="1"/>
    <col min="13320" max="13568" width="9.33203125" style="212" customWidth="1"/>
    <col min="13569" max="13569" width="13.83203125" style="212" customWidth="1"/>
    <col min="13570" max="13570" width="36.5" style="212" customWidth="1"/>
    <col min="13571" max="13571" width="11.16015625" style="212" customWidth="1"/>
    <col min="13572" max="13572" width="5.5" style="212" customWidth="1"/>
    <col min="13573" max="13573" width="15.83203125" style="212" customWidth="1"/>
    <col min="13574" max="13574" width="20.83203125" style="212" customWidth="1"/>
    <col min="13575" max="13575" width="5" style="212" customWidth="1"/>
    <col min="13576" max="13824" width="9.33203125" style="212" customWidth="1"/>
    <col min="13825" max="13825" width="13.83203125" style="212" customWidth="1"/>
    <col min="13826" max="13826" width="36.5" style="212" customWidth="1"/>
    <col min="13827" max="13827" width="11.16015625" style="212" customWidth="1"/>
    <col min="13828" max="13828" width="5.5" style="212" customWidth="1"/>
    <col min="13829" max="13829" width="15.83203125" style="212" customWidth="1"/>
    <col min="13830" max="13830" width="20.83203125" style="212" customWidth="1"/>
    <col min="13831" max="13831" width="5" style="212" customWidth="1"/>
    <col min="13832" max="14080" width="9.33203125" style="212" customWidth="1"/>
    <col min="14081" max="14081" width="13.83203125" style="212" customWidth="1"/>
    <col min="14082" max="14082" width="36.5" style="212" customWidth="1"/>
    <col min="14083" max="14083" width="11.16015625" style="212" customWidth="1"/>
    <col min="14084" max="14084" width="5.5" style="212" customWidth="1"/>
    <col min="14085" max="14085" width="15.83203125" style="212" customWidth="1"/>
    <col min="14086" max="14086" width="20.83203125" style="212" customWidth="1"/>
    <col min="14087" max="14087" width="5" style="212" customWidth="1"/>
    <col min="14088" max="14336" width="9.33203125" style="212" customWidth="1"/>
    <col min="14337" max="14337" width="13.83203125" style="212" customWidth="1"/>
    <col min="14338" max="14338" width="36.5" style="212" customWidth="1"/>
    <col min="14339" max="14339" width="11.16015625" style="212" customWidth="1"/>
    <col min="14340" max="14340" width="5.5" style="212" customWidth="1"/>
    <col min="14341" max="14341" width="15.83203125" style="212" customWidth="1"/>
    <col min="14342" max="14342" width="20.83203125" style="212" customWidth="1"/>
    <col min="14343" max="14343" width="5" style="212" customWidth="1"/>
    <col min="14344" max="14592" width="9.33203125" style="212" customWidth="1"/>
    <col min="14593" max="14593" width="13.83203125" style="212" customWidth="1"/>
    <col min="14594" max="14594" width="36.5" style="212" customWidth="1"/>
    <col min="14595" max="14595" width="11.16015625" style="212" customWidth="1"/>
    <col min="14596" max="14596" width="5.5" style="212" customWidth="1"/>
    <col min="14597" max="14597" width="15.83203125" style="212" customWidth="1"/>
    <col min="14598" max="14598" width="20.83203125" style="212" customWidth="1"/>
    <col min="14599" max="14599" width="5" style="212" customWidth="1"/>
    <col min="14600" max="14848" width="9.33203125" style="212" customWidth="1"/>
    <col min="14849" max="14849" width="13.83203125" style="212" customWidth="1"/>
    <col min="14850" max="14850" width="36.5" style="212" customWidth="1"/>
    <col min="14851" max="14851" width="11.16015625" style="212" customWidth="1"/>
    <col min="14852" max="14852" width="5.5" style="212" customWidth="1"/>
    <col min="14853" max="14853" width="15.83203125" style="212" customWidth="1"/>
    <col min="14854" max="14854" width="20.83203125" style="212" customWidth="1"/>
    <col min="14855" max="14855" width="5" style="212" customWidth="1"/>
    <col min="14856" max="15104" width="9.33203125" style="212" customWidth="1"/>
    <col min="15105" max="15105" width="13.83203125" style="212" customWidth="1"/>
    <col min="15106" max="15106" width="36.5" style="212" customWidth="1"/>
    <col min="15107" max="15107" width="11.16015625" style="212" customWidth="1"/>
    <col min="15108" max="15108" width="5.5" style="212" customWidth="1"/>
    <col min="15109" max="15109" width="15.83203125" style="212" customWidth="1"/>
    <col min="15110" max="15110" width="20.83203125" style="212" customWidth="1"/>
    <col min="15111" max="15111" width="5" style="212" customWidth="1"/>
    <col min="15112" max="15360" width="9.33203125" style="212" customWidth="1"/>
    <col min="15361" max="15361" width="13.83203125" style="212" customWidth="1"/>
    <col min="15362" max="15362" width="36.5" style="212" customWidth="1"/>
    <col min="15363" max="15363" width="11.16015625" style="212" customWidth="1"/>
    <col min="15364" max="15364" width="5.5" style="212" customWidth="1"/>
    <col min="15365" max="15365" width="15.83203125" style="212" customWidth="1"/>
    <col min="15366" max="15366" width="20.83203125" style="212" customWidth="1"/>
    <col min="15367" max="15367" width="5" style="212" customWidth="1"/>
    <col min="15368" max="15616" width="9.33203125" style="212" customWidth="1"/>
    <col min="15617" max="15617" width="13.83203125" style="212" customWidth="1"/>
    <col min="15618" max="15618" width="36.5" style="212" customWidth="1"/>
    <col min="15619" max="15619" width="11.16015625" style="212" customWidth="1"/>
    <col min="15620" max="15620" width="5.5" style="212" customWidth="1"/>
    <col min="15621" max="15621" width="15.83203125" style="212" customWidth="1"/>
    <col min="15622" max="15622" width="20.83203125" style="212" customWidth="1"/>
    <col min="15623" max="15623" width="5" style="212" customWidth="1"/>
    <col min="15624" max="15872" width="9.33203125" style="212" customWidth="1"/>
    <col min="15873" max="15873" width="13.83203125" style="212" customWidth="1"/>
    <col min="15874" max="15874" width="36.5" style="212" customWidth="1"/>
    <col min="15875" max="15875" width="11.16015625" style="212" customWidth="1"/>
    <col min="15876" max="15876" width="5.5" style="212" customWidth="1"/>
    <col min="15877" max="15877" width="15.83203125" style="212" customWidth="1"/>
    <col min="15878" max="15878" width="20.83203125" style="212" customWidth="1"/>
    <col min="15879" max="15879" width="5" style="212" customWidth="1"/>
    <col min="15880" max="16128" width="9.33203125" style="212" customWidth="1"/>
    <col min="16129" max="16129" width="13.83203125" style="212" customWidth="1"/>
    <col min="16130" max="16130" width="36.5" style="212" customWidth="1"/>
    <col min="16131" max="16131" width="11.16015625" style="212" customWidth="1"/>
    <col min="16132" max="16132" width="5.5" style="212" customWidth="1"/>
    <col min="16133" max="16133" width="15.83203125" style="212" customWidth="1"/>
    <col min="16134" max="16134" width="20.83203125" style="212" customWidth="1"/>
    <col min="16135" max="16135" width="5" style="212" customWidth="1"/>
    <col min="16136" max="16384" width="9.33203125" style="212" customWidth="1"/>
  </cols>
  <sheetData>
    <row r="1" spans="1:6" ht="16.5">
      <c r="A1" s="477" t="s">
        <v>2428</v>
      </c>
      <c r="B1" s="477"/>
      <c r="C1" s="477"/>
      <c r="D1" s="477"/>
      <c r="E1" s="477"/>
      <c r="F1" s="477"/>
    </row>
    <row r="2" spans="1:6" ht="16.5">
      <c r="A2" s="478" t="s">
        <v>2583</v>
      </c>
      <c r="B2" s="478"/>
      <c r="C2" s="478"/>
      <c r="D2" s="478"/>
      <c r="E2" s="478"/>
      <c r="F2" s="478"/>
    </row>
    <row r="4" spans="1:6" ht="14.25">
      <c r="A4" s="369"/>
      <c r="B4" s="370"/>
      <c r="E4" s="370"/>
      <c r="F4" s="370"/>
    </row>
    <row r="5" spans="1:6" ht="13.5">
      <c r="A5" s="371"/>
      <c r="B5" s="370"/>
      <c r="E5" s="370"/>
      <c r="F5" s="370"/>
    </row>
    <row r="6" spans="1:6" ht="14.25">
      <c r="A6" s="369"/>
      <c r="B6" s="370"/>
      <c r="E6" s="370"/>
      <c r="F6" s="370"/>
    </row>
    <row r="7" spans="1:6" ht="17.25" thickBot="1">
      <c r="A7" s="426"/>
      <c r="B7" s="427" t="s">
        <v>2429</v>
      </c>
      <c r="C7" s="490"/>
      <c r="D7" s="490"/>
      <c r="E7" s="426"/>
      <c r="F7" s="426"/>
    </row>
    <row r="8" spans="1:6" ht="16.5" thickTop="1">
      <c r="A8" s="372" t="s">
        <v>2430</v>
      </c>
      <c r="B8" s="372" t="s">
        <v>2431</v>
      </c>
      <c r="C8" s="491"/>
      <c r="D8" s="491"/>
      <c r="E8" s="373"/>
      <c r="F8" s="373"/>
    </row>
    <row r="9" spans="2:6" ht="13.5">
      <c r="B9" s="212" t="s">
        <v>2432</v>
      </c>
      <c r="F9" s="374">
        <f>F48+F73</f>
        <v>0</v>
      </c>
    </row>
    <row r="10" spans="2:6" ht="13.5">
      <c r="B10" s="212" t="s">
        <v>2433</v>
      </c>
      <c r="F10" s="374">
        <f>(F73+F79+F94+F102)</f>
        <v>0</v>
      </c>
    </row>
    <row r="11" spans="2:6" ht="13.5">
      <c r="B11" s="212" t="s">
        <v>2434</v>
      </c>
      <c r="C11" s="489">
        <v>1</v>
      </c>
      <c r="D11" s="489" t="s">
        <v>281</v>
      </c>
      <c r="E11" s="423">
        <v>0</v>
      </c>
      <c r="F11" s="374">
        <f>C11*E11</f>
        <v>0</v>
      </c>
    </row>
    <row r="12" spans="2:6" ht="13.5">
      <c r="B12" s="212" t="s">
        <v>2435</v>
      </c>
      <c r="C12" s="489">
        <v>5</v>
      </c>
      <c r="D12" s="489" t="s">
        <v>1134</v>
      </c>
      <c r="E12" s="423">
        <v>0</v>
      </c>
      <c r="F12" s="374">
        <f>C12*E12</f>
        <v>0</v>
      </c>
    </row>
    <row r="13" spans="1:6" ht="16.5" thickBot="1">
      <c r="A13" s="375"/>
      <c r="B13" s="376" t="s">
        <v>2436</v>
      </c>
      <c r="C13" s="492"/>
      <c r="D13" s="492"/>
      <c r="E13" s="377"/>
      <c r="F13" s="378">
        <f>SUM(F9:F12)</f>
        <v>0</v>
      </c>
    </row>
    <row r="14" spans="1:6" ht="15.75">
      <c r="A14" s="372" t="s">
        <v>2437</v>
      </c>
      <c r="B14" s="372" t="s">
        <v>2438</v>
      </c>
      <c r="C14" s="491"/>
      <c r="D14" s="491"/>
      <c r="E14" s="373"/>
      <c r="F14" s="373"/>
    </row>
    <row r="15" spans="2:6" ht="13.5">
      <c r="B15" s="212" t="s">
        <v>2439</v>
      </c>
      <c r="C15" s="489">
        <v>1</v>
      </c>
      <c r="D15" s="489" t="s">
        <v>281</v>
      </c>
      <c r="E15" s="423">
        <v>0</v>
      </c>
      <c r="F15" s="374">
        <f>C15*E15</f>
        <v>0</v>
      </c>
    </row>
    <row r="16" spans="1:6" ht="16.5" thickBot="1">
      <c r="A16" s="375"/>
      <c r="B16" s="376" t="s">
        <v>2436</v>
      </c>
      <c r="C16" s="492"/>
      <c r="D16" s="492"/>
      <c r="E16" s="377"/>
      <c r="F16" s="378">
        <f>SUM(F15)</f>
        <v>0</v>
      </c>
    </row>
    <row r="17" spans="1:6" ht="16.5" thickBot="1">
      <c r="A17" s="375"/>
      <c r="B17" s="379" t="s">
        <v>2440</v>
      </c>
      <c r="C17" s="493"/>
      <c r="D17" s="493"/>
      <c r="E17" s="375"/>
      <c r="F17" s="380">
        <f>SUM(F16+F13)</f>
        <v>0</v>
      </c>
    </row>
    <row r="19" spans="2:6" ht="15.75">
      <c r="B19" s="381" t="s">
        <v>2441</v>
      </c>
      <c r="C19" s="494"/>
      <c r="D19" s="494"/>
      <c r="E19" s="382"/>
      <c r="F19" s="382"/>
    </row>
    <row r="20" spans="2:6" ht="14.25">
      <c r="B20" s="212" t="s">
        <v>2417</v>
      </c>
      <c r="C20" s="489">
        <v>21</v>
      </c>
      <c r="D20" s="489" t="s">
        <v>2442</v>
      </c>
      <c r="E20" s="374">
        <f>F17</f>
        <v>0</v>
      </c>
      <c r="F20" s="383">
        <f>E20*0.21</f>
        <v>0</v>
      </c>
    </row>
    <row r="21" spans="2:6" ht="15.75">
      <c r="B21" s="384" t="s">
        <v>2443</v>
      </c>
      <c r="C21" s="495"/>
      <c r="D21" s="495"/>
      <c r="E21" s="385"/>
      <c r="F21" s="386">
        <f>F20</f>
        <v>0</v>
      </c>
    </row>
    <row r="22" spans="1:6" ht="16.5" thickBot="1">
      <c r="A22" s="377"/>
      <c r="B22" s="376" t="s">
        <v>2444</v>
      </c>
      <c r="C22" s="492"/>
      <c r="D22" s="492"/>
      <c r="E22" s="377"/>
      <c r="F22" s="378">
        <f>F17+F21</f>
        <v>0</v>
      </c>
    </row>
    <row r="23" spans="1:6" ht="15.75">
      <c r="A23" s="387"/>
      <c r="B23" s="388"/>
      <c r="C23" s="496"/>
      <c r="D23" s="496"/>
      <c r="E23" s="387"/>
      <c r="F23" s="389"/>
    </row>
    <row r="24" spans="1:6" ht="15.75">
      <c r="A24" s="387"/>
      <c r="B24" s="388"/>
      <c r="C24" s="496"/>
      <c r="D24" s="496"/>
      <c r="E24" s="387"/>
      <c r="F24" s="389"/>
    </row>
    <row r="26" spans="1:6" ht="17.25" thickBot="1">
      <c r="A26" s="426"/>
      <c r="B26" s="427" t="s">
        <v>2445</v>
      </c>
      <c r="C26" s="490"/>
      <c r="D26" s="490"/>
      <c r="E26" s="426"/>
      <c r="F26" s="426"/>
    </row>
    <row r="27" spans="1:6" ht="17.25" thickTop="1">
      <c r="A27" s="390"/>
      <c r="B27" s="391" t="s">
        <v>2446</v>
      </c>
      <c r="C27" s="497"/>
      <c r="D27" s="497"/>
      <c r="E27" s="390"/>
      <c r="F27" s="390"/>
    </row>
    <row r="28" spans="1:6" ht="13.5">
      <c r="A28" s="392" t="s">
        <v>2447</v>
      </c>
      <c r="B28" s="392" t="s">
        <v>2448</v>
      </c>
      <c r="C28" s="393" t="s">
        <v>2449</v>
      </c>
      <c r="D28" s="393" t="s">
        <v>125</v>
      </c>
      <c r="E28" s="394" t="s">
        <v>2450</v>
      </c>
      <c r="F28" s="394" t="s">
        <v>2436</v>
      </c>
    </row>
    <row r="29" spans="1:6" ht="13.5">
      <c r="A29" s="395" t="s">
        <v>2451</v>
      </c>
      <c r="B29" s="396" t="s">
        <v>2452</v>
      </c>
      <c r="C29" s="397">
        <v>200</v>
      </c>
      <c r="D29" s="397" t="s">
        <v>2453</v>
      </c>
      <c r="E29" s="418">
        <v>0</v>
      </c>
      <c r="F29" s="398">
        <f>C29*E29</f>
        <v>0</v>
      </c>
    </row>
    <row r="30" spans="1:6" ht="13.5">
      <c r="A30" s="395" t="s">
        <v>2454</v>
      </c>
      <c r="B30" s="396" t="s">
        <v>2455</v>
      </c>
      <c r="C30" s="397">
        <v>40</v>
      </c>
      <c r="D30" s="397" t="s">
        <v>338</v>
      </c>
      <c r="E30" s="419">
        <v>0</v>
      </c>
      <c r="F30" s="398">
        <f aca="true" t="shared" si="0" ref="F30:F47">C30*E30</f>
        <v>0</v>
      </c>
    </row>
    <row r="31" spans="1:6" ht="13.5">
      <c r="A31" s="395" t="s">
        <v>2456</v>
      </c>
      <c r="B31" s="396" t="s">
        <v>2457</v>
      </c>
      <c r="C31" s="397">
        <v>60</v>
      </c>
      <c r="D31" s="397" t="s">
        <v>338</v>
      </c>
      <c r="E31" s="419">
        <v>0</v>
      </c>
      <c r="F31" s="398">
        <f t="shared" si="0"/>
        <v>0</v>
      </c>
    </row>
    <row r="32" spans="1:6" ht="13.5">
      <c r="A32" s="395" t="s">
        <v>2458</v>
      </c>
      <c r="B32" s="396" t="s">
        <v>2459</v>
      </c>
      <c r="C32" s="397">
        <v>60</v>
      </c>
      <c r="D32" s="397" t="s">
        <v>338</v>
      </c>
      <c r="E32" s="419">
        <v>0</v>
      </c>
      <c r="F32" s="398">
        <f t="shared" si="0"/>
        <v>0</v>
      </c>
    </row>
    <row r="33" spans="1:6" ht="13.5">
      <c r="A33" s="395" t="s">
        <v>2460</v>
      </c>
      <c r="B33" s="396" t="s">
        <v>2461</v>
      </c>
      <c r="C33" s="397">
        <v>60</v>
      </c>
      <c r="D33" s="397" t="s">
        <v>338</v>
      </c>
      <c r="E33" s="419">
        <v>0</v>
      </c>
      <c r="F33" s="398">
        <f t="shared" si="0"/>
        <v>0</v>
      </c>
    </row>
    <row r="34" spans="1:6" ht="13.5">
      <c r="A34" s="395" t="s">
        <v>2462</v>
      </c>
      <c r="B34" s="396" t="s">
        <v>2463</v>
      </c>
      <c r="C34" s="397">
        <v>6</v>
      </c>
      <c r="D34" s="397" t="s">
        <v>2453</v>
      </c>
      <c r="E34" s="419">
        <v>0</v>
      </c>
      <c r="F34" s="398">
        <f t="shared" si="0"/>
        <v>0</v>
      </c>
    </row>
    <row r="35" spans="1:6" ht="25.5">
      <c r="A35" s="395" t="s">
        <v>2464</v>
      </c>
      <c r="B35" s="396" t="s">
        <v>2465</v>
      </c>
      <c r="C35" s="397">
        <v>180</v>
      </c>
      <c r="D35" s="397" t="s">
        <v>338</v>
      </c>
      <c r="E35" s="419">
        <v>0</v>
      </c>
      <c r="F35" s="398">
        <f t="shared" si="0"/>
        <v>0</v>
      </c>
    </row>
    <row r="36" spans="1:6" ht="13.5">
      <c r="A36" s="395" t="s">
        <v>2466</v>
      </c>
      <c r="B36" s="396" t="s">
        <v>2467</v>
      </c>
      <c r="C36" s="397">
        <v>100</v>
      </c>
      <c r="D36" s="397" t="s">
        <v>338</v>
      </c>
      <c r="E36" s="419">
        <v>0</v>
      </c>
      <c r="F36" s="398">
        <f t="shared" si="0"/>
        <v>0</v>
      </c>
    </row>
    <row r="37" spans="1:6" ht="13.5">
      <c r="A37" s="395" t="s">
        <v>2468</v>
      </c>
      <c r="B37" s="396" t="s">
        <v>2469</v>
      </c>
      <c r="C37" s="397">
        <v>50</v>
      </c>
      <c r="D37" s="397" t="s">
        <v>338</v>
      </c>
      <c r="E37" s="419">
        <v>0</v>
      </c>
      <c r="F37" s="398">
        <f t="shared" si="0"/>
        <v>0</v>
      </c>
    </row>
    <row r="38" spans="1:6" ht="13.5">
      <c r="A38" s="395" t="s">
        <v>2470</v>
      </c>
      <c r="B38" s="396" t="s">
        <v>2471</v>
      </c>
      <c r="C38" s="397">
        <v>50</v>
      </c>
      <c r="D38" s="397" t="s">
        <v>338</v>
      </c>
      <c r="E38" s="419">
        <v>0</v>
      </c>
      <c r="F38" s="398">
        <f t="shared" si="0"/>
        <v>0</v>
      </c>
    </row>
    <row r="39" spans="1:6" ht="39.75" customHeight="1">
      <c r="A39" s="395" t="s">
        <v>2472</v>
      </c>
      <c r="B39" s="396" t="s">
        <v>2473</v>
      </c>
      <c r="C39" s="397">
        <v>1</v>
      </c>
      <c r="D39" s="397" t="s">
        <v>2474</v>
      </c>
      <c r="E39" s="419">
        <v>0</v>
      </c>
      <c r="F39" s="398">
        <f t="shared" si="0"/>
        <v>0</v>
      </c>
    </row>
    <row r="40" spans="1:6" ht="13.5">
      <c r="A40" s="395" t="s">
        <v>2475</v>
      </c>
      <c r="B40" s="396" t="s">
        <v>2476</v>
      </c>
      <c r="C40" s="397">
        <v>4</v>
      </c>
      <c r="D40" s="397" t="s">
        <v>2453</v>
      </c>
      <c r="E40" s="419">
        <v>0</v>
      </c>
      <c r="F40" s="398">
        <f t="shared" si="0"/>
        <v>0</v>
      </c>
    </row>
    <row r="41" spans="1:6" ht="40.5" customHeight="1">
      <c r="A41" s="395" t="s">
        <v>2477</v>
      </c>
      <c r="B41" s="396" t="s">
        <v>2478</v>
      </c>
      <c r="C41" s="397">
        <v>30</v>
      </c>
      <c r="D41" s="397" t="s">
        <v>338</v>
      </c>
      <c r="E41" s="419">
        <v>0</v>
      </c>
      <c r="F41" s="398">
        <f t="shared" si="0"/>
        <v>0</v>
      </c>
    </row>
    <row r="42" spans="1:6" ht="39.75" customHeight="1">
      <c r="A42" s="395" t="s">
        <v>2479</v>
      </c>
      <c r="B42" s="396" t="s">
        <v>2480</v>
      </c>
      <c r="C42" s="397">
        <v>90</v>
      </c>
      <c r="D42" s="397" t="s">
        <v>338</v>
      </c>
      <c r="E42" s="419">
        <v>0</v>
      </c>
      <c r="F42" s="398">
        <f t="shared" si="0"/>
        <v>0</v>
      </c>
    </row>
    <row r="43" spans="1:6" ht="15" customHeight="1">
      <c r="A43" s="399" t="s">
        <v>2481</v>
      </c>
      <c r="B43" s="400" t="s">
        <v>2482</v>
      </c>
      <c r="C43" s="401">
        <v>4</v>
      </c>
      <c r="D43" s="401" t="s">
        <v>2453</v>
      </c>
      <c r="E43" s="419">
        <v>0</v>
      </c>
      <c r="F43" s="398">
        <f t="shared" si="0"/>
        <v>0</v>
      </c>
    </row>
    <row r="44" spans="1:6" ht="25.5">
      <c r="A44" s="373"/>
      <c r="B44" s="402" t="s">
        <v>2483</v>
      </c>
      <c r="C44" s="491"/>
      <c r="D44" s="491"/>
      <c r="E44" s="420">
        <v>0</v>
      </c>
      <c r="F44" s="398">
        <f t="shared" si="0"/>
        <v>0</v>
      </c>
    </row>
    <row r="45" spans="1:6" ht="13.5">
      <c r="A45" s="399" t="s">
        <v>2484</v>
      </c>
      <c r="B45" s="400" t="s">
        <v>2485</v>
      </c>
      <c r="C45" s="401">
        <v>1</v>
      </c>
      <c r="D45" s="401" t="s">
        <v>2453</v>
      </c>
      <c r="E45" s="419">
        <v>0</v>
      </c>
      <c r="F45" s="398">
        <f t="shared" si="0"/>
        <v>0</v>
      </c>
    </row>
    <row r="46" spans="2:6" ht="90" customHeight="1">
      <c r="B46" s="403" t="s">
        <v>2486</v>
      </c>
      <c r="E46" s="387"/>
      <c r="F46" s="398"/>
    </row>
    <row r="47" spans="2:6" ht="13.5">
      <c r="B47" s="404" t="s">
        <v>2487</v>
      </c>
      <c r="C47" s="401">
        <v>20</v>
      </c>
      <c r="D47" s="401" t="s">
        <v>2453</v>
      </c>
      <c r="E47" s="421">
        <v>0</v>
      </c>
      <c r="F47" s="398">
        <f t="shared" si="0"/>
        <v>0</v>
      </c>
    </row>
    <row r="48" spans="1:6" ht="15.75">
      <c r="A48" s="405"/>
      <c r="B48" s="384" t="s">
        <v>2436</v>
      </c>
      <c r="C48" s="498"/>
      <c r="D48" s="498"/>
      <c r="E48" s="406"/>
      <c r="F48" s="407">
        <f>SUM(F29:F47)</f>
        <v>0</v>
      </c>
    </row>
    <row r="49" spans="1:6" ht="15.75">
      <c r="A49" s="408" t="s">
        <v>2488</v>
      </c>
      <c r="B49" s="409" t="s">
        <v>2417</v>
      </c>
      <c r="C49" s="499"/>
      <c r="D49" s="499"/>
      <c r="E49" s="410"/>
      <c r="F49" s="411">
        <f>F48*0.21</f>
        <v>0</v>
      </c>
    </row>
    <row r="51" spans="1:6" ht="16.5">
      <c r="A51" s="390"/>
      <c r="B51" s="391" t="s">
        <v>2489</v>
      </c>
      <c r="C51" s="497"/>
      <c r="D51" s="497"/>
      <c r="E51" s="390"/>
      <c r="F51" s="390"/>
    </row>
    <row r="52" spans="1:6" ht="13.5">
      <c r="A52" s="392" t="s">
        <v>2447</v>
      </c>
      <c r="B52" s="392" t="s">
        <v>2448</v>
      </c>
      <c r="C52" s="393" t="s">
        <v>2449</v>
      </c>
      <c r="D52" s="393" t="s">
        <v>125</v>
      </c>
      <c r="E52" s="394" t="s">
        <v>2450</v>
      </c>
      <c r="F52" s="394" t="s">
        <v>2436</v>
      </c>
    </row>
    <row r="53" spans="1:6" ht="17.1" customHeight="1">
      <c r="A53" s="395" t="s">
        <v>2490</v>
      </c>
      <c r="B53" s="396" t="s">
        <v>2491</v>
      </c>
      <c r="C53" s="397">
        <v>1</v>
      </c>
      <c r="D53" s="397" t="s">
        <v>2453</v>
      </c>
      <c r="E53" s="422">
        <v>0</v>
      </c>
      <c r="F53" s="398">
        <f aca="true" t="shared" si="1" ref="F53:F60">C53*E53</f>
        <v>0</v>
      </c>
    </row>
    <row r="54" spans="1:6" ht="17.1" customHeight="1">
      <c r="A54" s="395" t="s">
        <v>2492</v>
      </c>
      <c r="B54" s="396" t="s">
        <v>2493</v>
      </c>
      <c r="C54" s="397">
        <v>4</v>
      </c>
      <c r="D54" s="397" t="s">
        <v>2453</v>
      </c>
      <c r="E54" s="422">
        <v>0</v>
      </c>
      <c r="F54" s="398">
        <f t="shared" si="1"/>
        <v>0</v>
      </c>
    </row>
    <row r="55" spans="1:6" ht="17.1" customHeight="1">
      <c r="A55" s="395" t="s">
        <v>2494</v>
      </c>
      <c r="B55" s="396" t="s">
        <v>2495</v>
      </c>
      <c r="C55" s="397">
        <v>52</v>
      </c>
      <c r="D55" s="397" t="s">
        <v>2453</v>
      </c>
      <c r="E55" s="422">
        <v>0</v>
      </c>
      <c r="F55" s="398">
        <f t="shared" si="1"/>
        <v>0</v>
      </c>
    </row>
    <row r="56" spans="1:6" ht="17.1" customHeight="1">
      <c r="A56" s="395" t="s">
        <v>2496</v>
      </c>
      <c r="B56" s="396" t="s">
        <v>2497</v>
      </c>
      <c r="C56" s="397">
        <v>4950</v>
      </c>
      <c r="D56" s="397" t="s">
        <v>338</v>
      </c>
      <c r="E56" s="422">
        <v>0</v>
      </c>
      <c r="F56" s="398">
        <f t="shared" si="1"/>
        <v>0</v>
      </c>
    </row>
    <row r="57" spans="1:6" ht="17.1" customHeight="1">
      <c r="A57" s="395" t="s">
        <v>2498</v>
      </c>
      <c r="B57" s="396" t="s">
        <v>2499</v>
      </c>
      <c r="C57" s="397">
        <v>128</v>
      </c>
      <c r="D57" s="397" t="s">
        <v>2453</v>
      </c>
      <c r="E57" s="422">
        <v>0</v>
      </c>
      <c r="F57" s="398">
        <f t="shared" si="1"/>
        <v>0</v>
      </c>
    </row>
    <row r="58" spans="1:6" ht="17.1" customHeight="1">
      <c r="A58" s="395" t="s">
        <v>2500</v>
      </c>
      <c r="B58" s="396" t="s">
        <v>2501</v>
      </c>
      <c r="C58" s="397">
        <v>4</v>
      </c>
      <c r="D58" s="397" t="s">
        <v>2453</v>
      </c>
      <c r="E58" s="422">
        <v>0</v>
      </c>
      <c r="F58" s="398">
        <f t="shared" si="1"/>
        <v>0</v>
      </c>
    </row>
    <row r="59" spans="1:6" ht="17.1" customHeight="1">
      <c r="A59" s="395" t="s">
        <v>2502</v>
      </c>
      <c r="B59" s="396" t="s">
        <v>2503</v>
      </c>
      <c r="C59" s="397">
        <v>4</v>
      </c>
      <c r="D59" s="397" t="s">
        <v>2453</v>
      </c>
      <c r="E59" s="422">
        <v>0</v>
      </c>
      <c r="F59" s="398">
        <f t="shared" si="1"/>
        <v>0</v>
      </c>
    </row>
    <row r="60" spans="1:6" ht="17.1" customHeight="1">
      <c r="A60" s="395" t="s">
        <v>2504</v>
      </c>
      <c r="B60" s="396" t="s">
        <v>2505</v>
      </c>
      <c r="C60" s="397">
        <v>4</v>
      </c>
      <c r="D60" s="397" t="s">
        <v>2453</v>
      </c>
      <c r="E60" s="422">
        <v>0</v>
      </c>
      <c r="F60" s="398">
        <f t="shared" si="1"/>
        <v>0</v>
      </c>
    </row>
    <row r="61" spans="1:6" ht="15.75">
      <c r="A61" s="405"/>
      <c r="B61" s="384" t="s">
        <v>2436</v>
      </c>
      <c r="C61" s="498"/>
      <c r="D61" s="498"/>
      <c r="E61" s="406"/>
      <c r="F61" s="407">
        <f>SUM(F53:F60)</f>
        <v>0</v>
      </c>
    </row>
    <row r="62" spans="1:6" ht="15.75">
      <c r="A62" s="408" t="s">
        <v>2488</v>
      </c>
      <c r="B62" s="409" t="s">
        <v>2417</v>
      </c>
      <c r="C62" s="499"/>
      <c r="D62" s="499"/>
      <c r="E62" s="410"/>
      <c r="F62" s="411">
        <f>F61*0.21</f>
        <v>0</v>
      </c>
    </row>
    <row r="64" spans="1:6" ht="16.5">
      <c r="A64" s="390"/>
      <c r="B64" s="391" t="s">
        <v>2506</v>
      </c>
      <c r="C64" s="497"/>
      <c r="D64" s="497"/>
      <c r="E64" s="390"/>
      <c r="F64" s="390"/>
    </row>
    <row r="65" spans="1:6" ht="13.5">
      <c r="A65" s="392" t="s">
        <v>2447</v>
      </c>
      <c r="B65" s="392" t="s">
        <v>2448</v>
      </c>
      <c r="C65" s="393" t="s">
        <v>2449</v>
      </c>
      <c r="D65" s="393" t="s">
        <v>125</v>
      </c>
      <c r="E65" s="394" t="s">
        <v>2450</v>
      </c>
      <c r="F65" s="394" t="s">
        <v>2436</v>
      </c>
    </row>
    <row r="66" spans="1:6" ht="17.1" customHeight="1">
      <c r="A66" s="395" t="s">
        <v>2507</v>
      </c>
      <c r="B66" s="412" t="s">
        <v>2508</v>
      </c>
      <c r="C66" s="397">
        <v>160</v>
      </c>
      <c r="D66" s="397" t="s">
        <v>338</v>
      </c>
      <c r="E66" s="422">
        <v>0</v>
      </c>
      <c r="F66" s="398">
        <f aca="true" t="shared" si="2" ref="F66:F72">C66*E66</f>
        <v>0</v>
      </c>
    </row>
    <row r="67" spans="1:6" ht="17.1" customHeight="1">
      <c r="A67" s="395" t="s">
        <v>2509</v>
      </c>
      <c r="B67" s="412" t="s">
        <v>2510</v>
      </c>
      <c r="C67" s="397">
        <v>260</v>
      </c>
      <c r="D67" s="397" t="s">
        <v>338</v>
      </c>
      <c r="E67" s="422">
        <v>0</v>
      </c>
      <c r="F67" s="398">
        <f t="shared" si="2"/>
        <v>0</v>
      </c>
    </row>
    <row r="68" spans="1:6" ht="17.1" customHeight="1">
      <c r="A68" s="395" t="s">
        <v>2511</v>
      </c>
      <c r="B68" s="412" t="s">
        <v>2512</v>
      </c>
      <c r="C68" s="397">
        <v>200</v>
      </c>
      <c r="D68" s="397" t="s">
        <v>2453</v>
      </c>
      <c r="E68" s="422">
        <v>0</v>
      </c>
      <c r="F68" s="398">
        <f t="shared" si="2"/>
        <v>0</v>
      </c>
    </row>
    <row r="69" spans="1:6" ht="17.1" customHeight="1">
      <c r="A69" s="395" t="s">
        <v>2513</v>
      </c>
      <c r="B69" s="412" t="s">
        <v>2514</v>
      </c>
      <c r="C69" s="397">
        <v>30</v>
      </c>
      <c r="D69" s="397" t="s">
        <v>338</v>
      </c>
      <c r="E69" s="422">
        <v>0</v>
      </c>
      <c r="F69" s="398">
        <f t="shared" si="2"/>
        <v>0</v>
      </c>
    </row>
    <row r="70" spans="1:6" ht="17.1" customHeight="1">
      <c r="A70" s="395" t="s">
        <v>2515</v>
      </c>
      <c r="B70" s="412" t="s">
        <v>2516</v>
      </c>
      <c r="C70" s="397">
        <v>48</v>
      </c>
      <c r="D70" s="397" t="s">
        <v>2453</v>
      </c>
      <c r="E70" s="422">
        <v>0</v>
      </c>
      <c r="F70" s="398">
        <f t="shared" si="2"/>
        <v>0</v>
      </c>
    </row>
    <row r="71" spans="1:6" ht="17.1" customHeight="1">
      <c r="A71" s="395" t="s">
        <v>2517</v>
      </c>
      <c r="B71" s="412" t="s">
        <v>2518</v>
      </c>
      <c r="C71" s="397">
        <v>90</v>
      </c>
      <c r="D71" s="397" t="s">
        <v>338</v>
      </c>
      <c r="E71" s="422">
        <v>0</v>
      </c>
      <c r="F71" s="398">
        <f t="shared" si="2"/>
        <v>0</v>
      </c>
    </row>
    <row r="72" spans="1:6" ht="17.1" customHeight="1">
      <c r="A72" s="395" t="s">
        <v>2519</v>
      </c>
      <c r="B72" s="412" t="s">
        <v>2520</v>
      </c>
      <c r="C72" s="397">
        <v>450</v>
      </c>
      <c r="D72" s="397" t="s">
        <v>338</v>
      </c>
      <c r="E72" s="422">
        <v>0</v>
      </c>
      <c r="F72" s="398">
        <f t="shared" si="2"/>
        <v>0</v>
      </c>
    </row>
    <row r="73" spans="1:6" ht="15.75">
      <c r="A73" s="405"/>
      <c r="B73" s="384" t="s">
        <v>2436</v>
      </c>
      <c r="C73" s="498"/>
      <c r="D73" s="498"/>
      <c r="E73" s="406"/>
      <c r="F73" s="407">
        <f>SUM(F66:F72)</f>
        <v>0</v>
      </c>
    </row>
    <row r="74" spans="1:6" ht="15.75">
      <c r="A74" s="408" t="s">
        <v>2488</v>
      </c>
      <c r="B74" s="409" t="s">
        <v>2417</v>
      </c>
      <c r="C74" s="499"/>
      <c r="D74" s="499"/>
      <c r="E74" s="410"/>
      <c r="F74" s="411">
        <f>F73*0.21</f>
        <v>0</v>
      </c>
    </row>
    <row r="76" spans="1:6" ht="16.5">
      <c r="A76" s="390"/>
      <c r="B76" s="391" t="s">
        <v>2521</v>
      </c>
      <c r="C76" s="497"/>
      <c r="D76" s="497"/>
      <c r="E76" s="390"/>
      <c r="F76" s="390"/>
    </row>
    <row r="77" spans="1:6" ht="13.5">
      <c r="A77" s="392" t="s">
        <v>2447</v>
      </c>
      <c r="B77" s="392" t="s">
        <v>2448</v>
      </c>
      <c r="C77" s="393" t="s">
        <v>2449</v>
      </c>
      <c r="D77" s="393" t="s">
        <v>125</v>
      </c>
      <c r="E77" s="394" t="s">
        <v>2450</v>
      </c>
      <c r="F77" s="394" t="s">
        <v>2436</v>
      </c>
    </row>
    <row r="78" spans="1:6" ht="18" customHeight="1">
      <c r="A78" s="395" t="s">
        <v>2522</v>
      </c>
      <c r="B78" s="396" t="s">
        <v>2523</v>
      </c>
      <c r="C78" s="397">
        <v>150</v>
      </c>
      <c r="D78" s="397" t="s">
        <v>338</v>
      </c>
      <c r="E78" s="422">
        <v>0</v>
      </c>
      <c r="F78" s="398">
        <f>C78*E78</f>
        <v>0</v>
      </c>
    </row>
    <row r="79" spans="1:6" ht="15.75">
      <c r="A79" s="405"/>
      <c r="B79" s="384" t="s">
        <v>2436</v>
      </c>
      <c r="C79" s="498"/>
      <c r="D79" s="498"/>
      <c r="E79" s="406"/>
      <c r="F79" s="407">
        <f>SUM(F78)</f>
        <v>0</v>
      </c>
    </row>
    <row r="80" spans="1:6" ht="15.75">
      <c r="A80" s="408" t="s">
        <v>2488</v>
      </c>
      <c r="B80" s="409" t="s">
        <v>2417</v>
      </c>
      <c r="C80" s="499"/>
      <c r="D80" s="499"/>
      <c r="E80" s="410"/>
      <c r="F80" s="411">
        <f>F79*0.21</f>
        <v>0</v>
      </c>
    </row>
    <row r="82" spans="1:6" ht="16.5">
      <c r="A82" s="390"/>
      <c r="B82" s="391" t="s">
        <v>2524</v>
      </c>
      <c r="C82" s="497"/>
      <c r="D82" s="497"/>
      <c r="E82" s="390"/>
      <c r="F82" s="390"/>
    </row>
    <row r="83" spans="1:6" ht="13.5">
      <c r="A83" s="392" t="s">
        <v>2447</v>
      </c>
      <c r="B83" s="392" t="s">
        <v>2448</v>
      </c>
      <c r="C83" s="393" t="s">
        <v>2449</v>
      </c>
      <c r="D83" s="393" t="s">
        <v>125</v>
      </c>
      <c r="E83" s="394" t="s">
        <v>2450</v>
      </c>
      <c r="F83" s="394" t="s">
        <v>2436</v>
      </c>
    </row>
    <row r="84" spans="1:6" ht="17.1" customHeight="1">
      <c r="A84" s="395" t="s">
        <v>2525</v>
      </c>
      <c r="B84" s="396" t="s">
        <v>2526</v>
      </c>
      <c r="C84" s="397">
        <v>140</v>
      </c>
      <c r="D84" s="397" t="s">
        <v>2453</v>
      </c>
      <c r="E84" s="422">
        <v>0</v>
      </c>
      <c r="F84" s="398">
        <f aca="true" t="shared" si="3" ref="F84:F93">C84*E84</f>
        <v>0</v>
      </c>
    </row>
    <row r="85" spans="1:6" ht="17.1" customHeight="1">
      <c r="A85" s="395" t="s">
        <v>2527</v>
      </c>
      <c r="B85" s="396" t="s">
        <v>2528</v>
      </c>
      <c r="C85" s="397">
        <v>32</v>
      </c>
      <c r="D85" s="397" t="s">
        <v>2453</v>
      </c>
      <c r="E85" s="422">
        <v>0</v>
      </c>
      <c r="F85" s="398">
        <f t="shared" si="3"/>
        <v>0</v>
      </c>
    </row>
    <row r="86" spans="1:6" ht="17.1" customHeight="1">
      <c r="A86" s="395" t="s">
        <v>2529</v>
      </c>
      <c r="B86" s="396" t="s">
        <v>2530</v>
      </c>
      <c r="C86" s="397">
        <v>4950</v>
      </c>
      <c r="D86" s="397" t="s">
        <v>338</v>
      </c>
      <c r="E86" s="422">
        <v>0</v>
      </c>
      <c r="F86" s="398">
        <f t="shared" si="3"/>
        <v>0</v>
      </c>
    </row>
    <row r="87" spans="1:6" ht="17.1" customHeight="1">
      <c r="A87" s="395" t="s">
        <v>2531</v>
      </c>
      <c r="B87" s="396" t="s">
        <v>2532</v>
      </c>
      <c r="C87" s="397">
        <v>6</v>
      </c>
      <c r="D87" s="397" t="s">
        <v>2453</v>
      </c>
      <c r="E87" s="422">
        <v>0</v>
      </c>
      <c r="F87" s="398">
        <f t="shared" si="3"/>
        <v>0</v>
      </c>
    </row>
    <row r="88" spans="1:6" ht="17.1" customHeight="1">
      <c r="A88" s="395" t="s">
        <v>2533</v>
      </c>
      <c r="B88" s="396" t="s">
        <v>2534</v>
      </c>
      <c r="C88" s="397">
        <v>4</v>
      </c>
      <c r="D88" s="397" t="s">
        <v>2453</v>
      </c>
      <c r="E88" s="422">
        <v>0</v>
      </c>
      <c r="F88" s="398">
        <f t="shared" si="3"/>
        <v>0</v>
      </c>
    </row>
    <row r="89" spans="1:6" ht="17.1" customHeight="1">
      <c r="A89" s="395" t="s">
        <v>2535</v>
      </c>
      <c r="B89" s="396" t="s">
        <v>2536</v>
      </c>
      <c r="C89" s="397">
        <v>1</v>
      </c>
      <c r="D89" s="397" t="s">
        <v>2453</v>
      </c>
      <c r="E89" s="422">
        <v>0</v>
      </c>
      <c r="F89" s="398">
        <f t="shared" si="3"/>
        <v>0</v>
      </c>
    </row>
    <row r="90" spans="1:6" ht="17.1" customHeight="1">
      <c r="A90" s="395" t="s">
        <v>2537</v>
      </c>
      <c r="B90" s="396" t="s">
        <v>2538</v>
      </c>
      <c r="C90" s="397">
        <v>180</v>
      </c>
      <c r="D90" s="397" t="s">
        <v>338</v>
      </c>
      <c r="E90" s="422">
        <v>0</v>
      </c>
      <c r="F90" s="398">
        <f t="shared" si="3"/>
        <v>0</v>
      </c>
    </row>
    <row r="91" spans="1:6" ht="17.1" customHeight="1">
      <c r="A91" s="395" t="s">
        <v>2539</v>
      </c>
      <c r="B91" s="396" t="s">
        <v>2540</v>
      </c>
      <c r="C91" s="397">
        <v>8</v>
      </c>
      <c r="D91" s="397" t="s">
        <v>2453</v>
      </c>
      <c r="E91" s="422">
        <v>0</v>
      </c>
      <c r="F91" s="398">
        <f t="shared" si="3"/>
        <v>0</v>
      </c>
    </row>
    <row r="92" spans="1:6" ht="17.1" customHeight="1">
      <c r="A92" s="395" t="s">
        <v>2541</v>
      </c>
      <c r="B92" s="396" t="s">
        <v>2542</v>
      </c>
      <c r="C92" s="397">
        <v>32</v>
      </c>
      <c r="D92" s="397" t="s">
        <v>2453</v>
      </c>
      <c r="E92" s="422">
        <v>0</v>
      </c>
      <c r="F92" s="398">
        <f t="shared" si="3"/>
        <v>0</v>
      </c>
    </row>
    <row r="93" spans="1:6" ht="17.1" customHeight="1">
      <c r="A93" s="395" t="s">
        <v>2543</v>
      </c>
      <c r="B93" s="396" t="s">
        <v>2520</v>
      </c>
      <c r="C93" s="397">
        <v>600</v>
      </c>
      <c r="D93" s="397" t="s">
        <v>338</v>
      </c>
      <c r="E93" s="422">
        <v>0</v>
      </c>
      <c r="F93" s="398">
        <f t="shared" si="3"/>
        <v>0</v>
      </c>
    </row>
    <row r="94" spans="1:6" ht="15.75">
      <c r="A94" s="405"/>
      <c r="B94" s="384" t="s">
        <v>2436</v>
      </c>
      <c r="C94" s="498"/>
      <c r="D94" s="498"/>
      <c r="E94" s="406"/>
      <c r="F94" s="407">
        <f>SUM(F84:F93)</f>
        <v>0</v>
      </c>
    </row>
    <row r="95" spans="1:6" ht="15.75">
      <c r="A95" s="408" t="s">
        <v>2488</v>
      </c>
      <c r="B95" s="409" t="s">
        <v>2417</v>
      </c>
      <c r="C95" s="499"/>
      <c r="D95" s="499"/>
      <c r="E95" s="410"/>
      <c r="F95" s="411">
        <f>F94*0.21</f>
        <v>0</v>
      </c>
    </row>
    <row r="97" spans="1:6" ht="16.5">
      <c r="A97" s="390"/>
      <c r="B97" s="391" t="s">
        <v>2544</v>
      </c>
      <c r="C97" s="497"/>
      <c r="D97" s="497"/>
      <c r="E97" s="390"/>
      <c r="F97" s="390"/>
    </row>
    <row r="98" spans="1:6" ht="13.5">
      <c r="A98" s="392" t="s">
        <v>2447</v>
      </c>
      <c r="B98" s="392" t="s">
        <v>2448</v>
      </c>
      <c r="C98" s="393" t="s">
        <v>2449</v>
      </c>
      <c r="D98" s="393" t="s">
        <v>125</v>
      </c>
      <c r="E98" s="394" t="s">
        <v>2450</v>
      </c>
      <c r="F98" s="394" t="s">
        <v>2436</v>
      </c>
    </row>
    <row r="99" spans="1:6" ht="17.1" customHeight="1">
      <c r="A99" s="395" t="s">
        <v>2545</v>
      </c>
      <c r="B99" s="396" t="s">
        <v>2546</v>
      </c>
      <c r="C99" s="397">
        <v>5</v>
      </c>
      <c r="D99" s="397" t="s">
        <v>2453</v>
      </c>
      <c r="E99" s="422">
        <v>0</v>
      </c>
      <c r="F99" s="398">
        <f>C99*E99</f>
        <v>0</v>
      </c>
    </row>
    <row r="100" spans="1:6" ht="17.1" customHeight="1">
      <c r="A100" s="395" t="s">
        <v>2547</v>
      </c>
      <c r="B100" s="396" t="s">
        <v>2548</v>
      </c>
      <c r="C100" s="397">
        <v>15</v>
      </c>
      <c r="D100" s="397" t="s">
        <v>2453</v>
      </c>
      <c r="E100" s="422">
        <v>0</v>
      </c>
      <c r="F100" s="398">
        <f>C100*E100</f>
        <v>0</v>
      </c>
    </row>
    <row r="101" spans="1:6" ht="17.1" customHeight="1">
      <c r="A101" s="395" t="s">
        <v>2549</v>
      </c>
      <c r="B101" s="396" t="s">
        <v>2550</v>
      </c>
      <c r="C101" s="397">
        <v>12</v>
      </c>
      <c r="D101" s="397" t="s">
        <v>2453</v>
      </c>
      <c r="E101" s="422">
        <v>0</v>
      </c>
      <c r="F101" s="398">
        <f>C101*E101</f>
        <v>0</v>
      </c>
    </row>
    <row r="102" spans="1:6" ht="15.75">
      <c r="A102" s="405"/>
      <c r="B102" s="384" t="s">
        <v>2436</v>
      </c>
      <c r="C102" s="498"/>
      <c r="D102" s="498"/>
      <c r="E102" s="406"/>
      <c r="F102" s="407">
        <f>SUM(F99:F101)</f>
        <v>0</v>
      </c>
    </row>
    <row r="103" spans="1:6" ht="15.75">
      <c r="A103" s="408" t="s">
        <v>2488</v>
      </c>
      <c r="B103" s="409" t="s">
        <v>2417</v>
      </c>
      <c r="C103" s="499"/>
      <c r="D103" s="499"/>
      <c r="E103" s="410"/>
      <c r="F103" s="411">
        <f>F102*0.21</f>
        <v>0</v>
      </c>
    </row>
    <row r="105" spans="1:6" ht="13.5">
      <c r="A105" s="413"/>
      <c r="B105" s="413"/>
      <c r="C105" s="500"/>
      <c r="D105" s="500"/>
      <c r="E105" s="413"/>
      <c r="F105" s="414"/>
    </row>
  </sheetData>
  <mergeCells count="2">
    <mergeCell ref="A1:F1"/>
    <mergeCell ref="A2:F2"/>
  </mergeCells>
  <printOptions/>
  <pageMargins left="0.5118110236220472" right="0.5118110236220472" top="0.7874015748031497" bottom="0.5905511811023623"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topLeftCell="A1">
      <selection activeCell="B49" sqref="B49"/>
    </sheetView>
  </sheetViews>
  <sheetFormatPr defaultColWidth="9.33203125" defaultRowHeight="13.5"/>
  <cols>
    <col min="1" max="1" width="13.83203125" style="160" customWidth="1"/>
    <col min="2" max="2" width="54" style="160" customWidth="1"/>
    <col min="3" max="3" width="11.16015625" style="160" customWidth="1"/>
    <col min="4" max="4" width="5.5" style="160" customWidth="1"/>
    <col min="5" max="5" width="15.83203125" style="160" customWidth="1"/>
    <col min="6" max="6" width="20.83203125" style="160" customWidth="1"/>
    <col min="7" max="7" width="5" style="160" customWidth="1"/>
    <col min="8" max="8" width="14" style="160" bestFit="1" customWidth="1"/>
    <col min="9" max="256" width="9.33203125" style="160" customWidth="1"/>
    <col min="257" max="257" width="13.83203125" style="160" customWidth="1"/>
    <col min="258" max="258" width="36.5" style="160" customWidth="1"/>
    <col min="259" max="259" width="11.16015625" style="160" customWidth="1"/>
    <col min="260" max="260" width="5.5" style="160" customWidth="1"/>
    <col min="261" max="261" width="15.83203125" style="160" customWidth="1"/>
    <col min="262" max="262" width="20.83203125" style="160" customWidth="1"/>
    <col min="263" max="263" width="5" style="160" customWidth="1"/>
    <col min="264" max="264" width="14" style="160" bestFit="1" customWidth="1"/>
    <col min="265" max="512" width="9.33203125" style="160" customWidth="1"/>
    <col min="513" max="513" width="13.83203125" style="160" customWidth="1"/>
    <col min="514" max="514" width="36.5" style="160" customWidth="1"/>
    <col min="515" max="515" width="11.16015625" style="160" customWidth="1"/>
    <col min="516" max="516" width="5.5" style="160" customWidth="1"/>
    <col min="517" max="517" width="15.83203125" style="160" customWidth="1"/>
    <col min="518" max="518" width="20.83203125" style="160" customWidth="1"/>
    <col min="519" max="519" width="5" style="160" customWidth="1"/>
    <col min="520" max="520" width="14" style="160" bestFit="1" customWidth="1"/>
    <col min="521" max="768" width="9.33203125" style="160" customWidth="1"/>
    <col min="769" max="769" width="13.83203125" style="160" customWidth="1"/>
    <col min="770" max="770" width="36.5" style="160" customWidth="1"/>
    <col min="771" max="771" width="11.16015625" style="160" customWidth="1"/>
    <col min="772" max="772" width="5.5" style="160" customWidth="1"/>
    <col min="773" max="773" width="15.83203125" style="160" customWidth="1"/>
    <col min="774" max="774" width="20.83203125" style="160" customWidth="1"/>
    <col min="775" max="775" width="5" style="160" customWidth="1"/>
    <col min="776" max="776" width="14" style="160" bestFit="1" customWidth="1"/>
    <col min="777" max="1024" width="9.33203125" style="160" customWidth="1"/>
    <col min="1025" max="1025" width="13.83203125" style="160" customWidth="1"/>
    <col min="1026" max="1026" width="36.5" style="160" customWidth="1"/>
    <col min="1027" max="1027" width="11.16015625" style="160" customWidth="1"/>
    <col min="1028" max="1028" width="5.5" style="160" customWidth="1"/>
    <col min="1029" max="1029" width="15.83203125" style="160" customWidth="1"/>
    <col min="1030" max="1030" width="20.83203125" style="160" customWidth="1"/>
    <col min="1031" max="1031" width="5" style="160" customWidth="1"/>
    <col min="1032" max="1032" width="14" style="160" bestFit="1" customWidth="1"/>
    <col min="1033" max="1280" width="9.33203125" style="160" customWidth="1"/>
    <col min="1281" max="1281" width="13.83203125" style="160" customWidth="1"/>
    <col min="1282" max="1282" width="36.5" style="160" customWidth="1"/>
    <col min="1283" max="1283" width="11.16015625" style="160" customWidth="1"/>
    <col min="1284" max="1284" width="5.5" style="160" customWidth="1"/>
    <col min="1285" max="1285" width="15.83203125" style="160" customWidth="1"/>
    <col min="1286" max="1286" width="20.83203125" style="160" customWidth="1"/>
    <col min="1287" max="1287" width="5" style="160" customWidth="1"/>
    <col min="1288" max="1288" width="14" style="160" bestFit="1" customWidth="1"/>
    <col min="1289" max="1536" width="9.33203125" style="160" customWidth="1"/>
    <col min="1537" max="1537" width="13.83203125" style="160" customWidth="1"/>
    <col min="1538" max="1538" width="36.5" style="160" customWidth="1"/>
    <col min="1539" max="1539" width="11.16015625" style="160" customWidth="1"/>
    <col min="1540" max="1540" width="5.5" style="160" customWidth="1"/>
    <col min="1541" max="1541" width="15.83203125" style="160" customWidth="1"/>
    <col min="1542" max="1542" width="20.83203125" style="160" customWidth="1"/>
    <col min="1543" max="1543" width="5" style="160" customWidth="1"/>
    <col min="1544" max="1544" width="14" style="160" bestFit="1" customWidth="1"/>
    <col min="1545" max="1792" width="9.33203125" style="160" customWidth="1"/>
    <col min="1793" max="1793" width="13.83203125" style="160" customWidth="1"/>
    <col min="1794" max="1794" width="36.5" style="160" customWidth="1"/>
    <col min="1795" max="1795" width="11.16015625" style="160" customWidth="1"/>
    <col min="1796" max="1796" width="5.5" style="160" customWidth="1"/>
    <col min="1797" max="1797" width="15.83203125" style="160" customWidth="1"/>
    <col min="1798" max="1798" width="20.83203125" style="160" customWidth="1"/>
    <col min="1799" max="1799" width="5" style="160" customWidth="1"/>
    <col min="1800" max="1800" width="14" style="160" bestFit="1" customWidth="1"/>
    <col min="1801" max="2048" width="9.33203125" style="160" customWidth="1"/>
    <col min="2049" max="2049" width="13.83203125" style="160" customWidth="1"/>
    <col min="2050" max="2050" width="36.5" style="160" customWidth="1"/>
    <col min="2051" max="2051" width="11.16015625" style="160" customWidth="1"/>
    <col min="2052" max="2052" width="5.5" style="160" customWidth="1"/>
    <col min="2053" max="2053" width="15.83203125" style="160" customWidth="1"/>
    <col min="2054" max="2054" width="20.83203125" style="160" customWidth="1"/>
    <col min="2055" max="2055" width="5" style="160" customWidth="1"/>
    <col min="2056" max="2056" width="14" style="160" bestFit="1" customWidth="1"/>
    <col min="2057" max="2304" width="9.33203125" style="160" customWidth="1"/>
    <col min="2305" max="2305" width="13.83203125" style="160" customWidth="1"/>
    <col min="2306" max="2306" width="36.5" style="160" customWidth="1"/>
    <col min="2307" max="2307" width="11.16015625" style="160" customWidth="1"/>
    <col min="2308" max="2308" width="5.5" style="160" customWidth="1"/>
    <col min="2309" max="2309" width="15.83203125" style="160" customWidth="1"/>
    <col min="2310" max="2310" width="20.83203125" style="160" customWidth="1"/>
    <col min="2311" max="2311" width="5" style="160" customWidth="1"/>
    <col min="2312" max="2312" width="14" style="160" bestFit="1" customWidth="1"/>
    <col min="2313" max="2560" width="9.33203125" style="160" customWidth="1"/>
    <col min="2561" max="2561" width="13.83203125" style="160" customWidth="1"/>
    <col min="2562" max="2562" width="36.5" style="160" customWidth="1"/>
    <col min="2563" max="2563" width="11.16015625" style="160" customWidth="1"/>
    <col min="2564" max="2564" width="5.5" style="160" customWidth="1"/>
    <col min="2565" max="2565" width="15.83203125" style="160" customWidth="1"/>
    <col min="2566" max="2566" width="20.83203125" style="160" customWidth="1"/>
    <col min="2567" max="2567" width="5" style="160" customWidth="1"/>
    <col min="2568" max="2568" width="14" style="160" bestFit="1" customWidth="1"/>
    <col min="2569" max="2816" width="9.33203125" style="160" customWidth="1"/>
    <col min="2817" max="2817" width="13.83203125" style="160" customWidth="1"/>
    <col min="2818" max="2818" width="36.5" style="160" customWidth="1"/>
    <col min="2819" max="2819" width="11.16015625" style="160" customWidth="1"/>
    <col min="2820" max="2820" width="5.5" style="160" customWidth="1"/>
    <col min="2821" max="2821" width="15.83203125" style="160" customWidth="1"/>
    <col min="2822" max="2822" width="20.83203125" style="160" customWidth="1"/>
    <col min="2823" max="2823" width="5" style="160" customWidth="1"/>
    <col min="2824" max="2824" width="14" style="160" bestFit="1" customWidth="1"/>
    <col min="2825" max="3072" width="9.33203125" style="160" customWidth="1"/>
    <col min="3073" max="3073" width="13.83203125" style="160" customWidth="1"/>
    <col min="3074" max="3074" width="36.5" style="160" customWidth="1"/>
    <col min="3075" max="3075" width="11.16015625" style="160" customWidth="1"/>
    <col min="3076" max="3076" width="5.5" style="160" customWidth="1"/>
    <col min="3077" max="3077" width="15.83203125" style="160" customWidth="1"/>
    <col min="3078" max="3078" width="20.83203125" style="160" customWidth="1"/>
    <col min="3079" max="3079" width="5" style="160" customWidth="1"/>
    <col min="3080" max="3080" width="14" style="160" bestFit="1" customWidth="1"/>
    <col min="3081" max="3328" width="9.33203125" style="160" customWidth="1"/>
    <col min="3329" max="3329" width="13.83203125" style="160" customWidth="1"/>
    <col min="3330" max="3330" width="36.5" style="160" customWidth="1"/>
    <col min="3331" max="3331" width="11.16015625" style="160" customWidth="1"/>
    <col min="3332" max="3332" width="5.5" style="160" customWidth="1"/>
    <col min="3333" max="3333" width="15.83203125" style="160" customWidth="1"/>
    <col min="3334" max="3334" width="20.83203125" style="160" customWidth="1"/>
    <col min="3335" max="3335" width="5" style="160" customWidth="1"/>
    <col min="3336" max="3336" width="14" style="160" bestFit="1" customWidth="1"/>
    <col min="3337" max="3584" width="9.33203125" style="160" customWidth="1"/>
    <col min="3585" max="3585" width="13.83203125" style="160" customWidth="1"/>
    <col min="3586" max="3586" width="36.5" style="160" customWidth="1"/>
    <col min="3587" max="3587" width="11.16015625" style="160" customWidth="1"/>
    <col min="3588" max="3588" width="5.5" style="160" customWidth="1"/>
    <col min="3589" max="3589" width="15.83203125" style="160" customWidth="1"/>
    <col min="3590" max="3590" width="20.83203125" style="160" customWidth="1"/>
    <col min="3591" max="3591" width="5" style="160" customWidth="1"/>
    <col min="3592" max="3592" width="14" style="160" bestFit="1" customWidth="1"/>
    <col min="3593" max="3840" width="9.33203125" style="160" customWidth="1"/>
    <col min="3841" max="3841" width="13.83203125" style="160" customWidth="1"/>
    <col min="3842" max="3842" width="36.5" style="160" customWidth="1"/>
    <col min="3843" max="3843" width="11.16015625" style="160" customWidth="1"/>
    <col min="3844" max="3844" width="5.5" style="160" customWidth="1"/>
    <col min="3845" max="3845" width="15.83203125" style="160" customWidth="1"/>
    <col min="3846" max="3846" width="20.83203125" style="160" customWidth="1"/>
    <col min="3847" max="3847" width="5" style="160" customWidth="1"/>
    <col min="3848" max="3848" width="14" style="160" bestFit="1" customWidth="1"/>
    <col min="3849" max="4096" width="9.33203125" style="160" customWidth="1"/>
    <col min="4097" max="4097" width="13.83203125" style="160" customWidth="1"/>
    <col min="4098" max="4098" width="36.5" style="160" customWidth="1"/>
    <col min="4099" max="4099" width="11.16015625" style="160" customWidth="1"/>
    <col min="4100" max="4100" width="5.5" style="160" customWidth="1"/>
    <col min="4101" max="4101" width="15.83203125" style="160" customWidth="1"/>
    <col min="4102" max="4102" width="20.83203125" style="160" customWidth="1"/>
    <col min="4103" max="4103" width="5" style="160" customWidth="1"/>
    <col min="4104" max="4104" width="14" style="160" bestFit="1" customWidth="1"/>
    <col min="4105" max="4352" width="9.33203125" style="160" customWidth="1"/>
    <col min="4353" max="4353" width="13.83203125" style="160" customWidth="1"/>
    <col min="4354" max="4354" width="36.5" style="160" customWidth="1"/>
    <col min="4355" max="4355" width="11.16015625" style="160" customWidth="1"/>
    <col min="4356" max="4356" width="5.5" style="160" customWidth="1"/>
    <col min="4357" max="4357" width="15.83203125" style="160" customWidth="1"/>
    <col min="4358" max="4358" width="20.83203125" style="160" customWidth="1"/>
    <col min="4359" max="4359" width="5" style="160" customWidth="1"/>
    <col min="4360" max="4360" width="14" style="160" bestFit="1" customWidth="1"/>
    <col min="4361" max="4608" width="9.33203125" style="160" customWidth="1"/>
    <col min="4609" max="4609" width="13.83203125" style="160" customWidth="1"/>
    <col min="4610" max="4610" width="36.5" style="160" customWidth="1"/>
    <col min="4611" max="4611" width="11.16015625" style="160" customWidth="1"/>
    <col min="4612" max="4612" width="5.5" style="160" customWidth="1"/>
    <col min="4613" max="4613" width="15.83203125" style="160" customWidth="1"/>
    <col min="4614" max="4614" width="20.83203125" style="160" customWidth="1"/>
    <col min="4615" max="4615" width="5" style="160" customWidth="1"/>
    <col min="4616" max="4616" width="14" style="160" bestFit="1" customWidth="1"/>
    <col min="4617" max="4864" width="9.33203125" style="160" customWidth="1"/>
    <col min="4865" max="4865" width="13.83203125" style="160" customWidth="1"/>
    <col min="4866" max="4866" width="36.5" style="160" customWidth="1"/>
    <col min="4867" max="4867" width="11.16015625" style="160" customWidth="1"/>
    <col min="4868" max="4868" width="5.5" style="160" customWidth="1"/>
    <col min="4869" max="4869" width="15.83203125" style="160" customWidth="1"/>
    <col min="4870" max="4870" width="20.83203125" style="160" customWidth="1"/>
    <col min="4871" max="4871" width="5" style="160" customWidth="1"/>
    <col min="4872" max="4872" width="14" style="160" bestFit="1" customWidth="1"/>
    <col min="4873" max="5120" width="9.33203125" style="160" customWidth="1"/>
    <col min="5121" max="5121" width="13.83203125" style="160" customWidth="1"/>
    <col min="5122" max="5122" width="36.5" style="160" customWidth="1"/>
    <col min="5123" max="5123" width="11.16015625" style="160" customWidth="1"/>
    <col min="5124" max="5124" width="5.5" style="160" customWidth="1"/>
    <col min="5125" max="5125" width="15.83203125" style="160" customWidth="1"/>
    <col min="5126" max="5126" width="20.83203125" style="160" customWidth="1"/>
    <col min="5127" max="5127" width="5" style="160" customWidth="1"/>
    <col min="5128" max="5128" width="14" style="160" bestFit="1" customWidth="1"/>
    <col min="5129" max="5376" width="9.33203125" style="160" customWidth="1"/>
    <col min="5377" max="5377" width="13.83203125" style="160" customWidth="1"/>
    <col min="5378" max="5378" width="36.5" style="160" customWidth="1"/>
    <col min="5379" max="5379" width="11.16015625" style="160" customWidth="1"/>
    <col min="5380" max="5380" width="5.5" style="160" customWidth="1"/>
    <col min="5381" max="5381" width="15.83203125" style="160" customWidth="1"/>
    <col min="5382" max="5382" width="20.83203125" style="160" customWidth="1"/>
    <col min="5383" max="5383" width="5" style="160" customWidth="1"/>
    <col min="5384" max="5384" width="14" style="160" bestFit="1" customWidth="1"/>
    <col min="5385" max="5632" width="9.33203125" style="160" customWidth="1"/>
    <col min="5633" max="5633" width="13.83203125" style="160" customWidth="1"/>
    <col min="5634" max="5634" width="36.5" style="160" customWidth="1"/>
    <col min="5635" max="5635" width="11.16015625" style="160" customWidth="1"/>
    <col min="5636" max="5636" width="5.5" style="160" customWidth="1"/>
    <col min="5637" max="5637" width="15.83203125" style="160" customWidth="1"/>
    <col min="5638" max="5638" width="20.83203125" style="160" customWidth="1"/>
    <col min="5639" max="5639" width="5" style="160" customWidth="1"/>
    <col min="5640" max="5640" width="14" style="160" bestFit="1" customWidth="1"/>
    <col min="5641" max="5888" width="9.33203125" style="160" customWidth="1"/>
    <col min="5889" max="5889" width="13.83203125" style="160" customWidth="1"/>
    <col min="5890" max="5890" width="36.5" style="160" customWidth="1"/>
    <col min="5891" max="5891" width="11.16015625" style="160" customWidth="1"/>
    <col min="5892" max="5892" width="5.5" style="160" customWidth="1"/>
    <col min="5893" max="5893" width="15.83203125" style="160" customWidth="1"/>
    <col min="5894" max="5894" width="20.83203125" style="160" customWidth="1"/>
    <col min="5895" max="5895" width="5" style="160" customWidth="1"/>
    <col min="5896" max="5896" width="14" style="160" bestFit="1" customWidth="1"/>
    <col min="5897" max="6144" width="9.33203125" style="160" customWidth="1"/>
    <col min="6145" max="6145" width="13.83203125" style="160" customWidth="1"/>
    <col min="6146" max="6146" width="36.5" style="160" customWidth="1"/>
    <col min="6147" max="6147" width="11.16015625" style="160" customWidth="1"/>
    <col min="6148" max="6148" width="5.5" style="160" customWidth="1"/>
    <col min="6149" max="6149" width="15.83203125" style="160" customWidth="1"/>
    <col min="6150" max="6150" width="20.83203125" style="160" customWidth="1"/>
    <col min="6151" max="6151" width="5" style="160" customWidth="1"/>
    <col min="6152" max="6152" width="14" style="160" bestFit="1" customWidth="1"/>
    <col min="6153" max="6400" width="9.33203125" style="160" customWidth="1"/>
    <col min="6401" max="6401" width="13.83203125" style="160" customWidth="1"/>
    <col min="6402" max="6402" width="36.5" style="160" customWidth="1"/>
    <col min="6403" max="6403" width="11.16015625" style="160" customWidth="1"/>
    <col min="6404" max="6404" width="5.5" style="160" customWidth="1"/>
    <col min="6405" max="6405" width="15.83203125" style="160" customWidth="1"/>
    <col min="6406" max="6406" width="20.83203125" style="160" customWidth="1"/>
    <col min="6407" max="6407" width="5" style="160" customWidth="1"/>
    <col min="6408" max="6408" width="14" style="160" bestFit="1" customWidth="1"/>
    <col min="6409" max="6656" width="9.33203125" style="160" customWidth="1"/>
    <col min="6657" max="6657" width="13.83203125" style="160" customWidth="1"/>
    <col min="6658" max="6658" width="36.5" style="160" customWidth="1"/>
    <col min="6659" max="6659" width="11.16015625" style="160" customWidth="1"/>
    <col min="6660" max="6660" width="5.5" style="160" customWidth="1"/>
    <col min="6661" max="6661" width="15.83203125" style="160" customWidth="1"/>
    <col min="6662" max="6662" width="20.83203125" style="160" customWidth="1"/>
    <col min="6663" max="6663" width="5" style="160" customWidth="1"/>
    <col min="6664" max="6664" width="14" style="160" bestFit="1" customWidth="1"/>
    <col min="6665" max="6912" width="9.33203125" style="160" customWidth="1"/>
    <col min="6913" max="6913" width="13.83203125" style="160" customWidth="1"/>
    <col min="6914" max="6914" width="36.5" style="160" customWidth="1"/>
    <col min="6915" max="6915" width="11.16015625" style="160" customWidth="1"/>
    <col min="6916" max="6916" width="5.5" style="160" customWidth="1"/>
    <col min="6917" max="6917" width="15.83203125" style="160" customWidth="1"/>
    <col min="6918" max="6918" width="20.83203125" style="160" customWidth="1"/>
    <col min="6919" max="6919" width="5" style="160" customWidth="1"/>
    <col min="6920" max="6920" width="14" style="160" bestFit="1" customWidth="1"/>
    <col min="6921" max="7168" width="9.33203125" style="160" customWidth="1"/>
    <col min="7169" max="7169" width="13.83203125" style="160" customWidth="1"/>
    <col min="7170" max="7170" width="36.5" style="160" customWidth="1"/>
    <col min="7171" max="7171" width="11.16015625" style="160" customWidth="1"/>
    <col min="7172" max="7172" width="5.5" style="160" customWidth="1"/>
    <col min="7173" max="7173" width="15.83203125" style="160" customWidth="1"/>
    <col min="7174" max="7174" width="20.83203125" style="160" customWidth="1"/>
    <col min="7175" max="7175" width="5" style="160" customWidth="1"/>
    <col min="7176" max="7176" width="14" style="160" bestFit="1" customWidth="1"/>
    <col min="7177" max="7424" width="9.33203125" style="160" customWidth="1"/>
    <col min="7425" max="7425" width="13.83203125" style="160" customWidth="1"/>
    <col min="7426" max="7426" width="36.5" style="160" customWidth="1"/>
    <col min="7427" max="7427" width="11.16015625" style="160" customWidth="1"/>
    <col min="7428" max="7428" width="5.5" style="160" customWidth="1"/>
    <col min="7429" max="7429" width="15.83203125" style="160" customWidth="1"/>
    <col min="7430" max="7430" width="20.83203125" style="160" customWidth="1"/>
    <col min="7431" max="7431" width="5" style="160" customWidth="1"/>
    <col min="7432" max="7432" width="14" style="160" bestFit="1" customWidth="1"/>
    <col min="7433" max="7680" width="9.33203125" style="160" customWidth="1"/>
    <col min="7681" max="7681" width="13.83203125" style="160" customWidth="1"/>
    <col min="7682" max="7682" width="36.5" style="160" customWidth="1"/>
    <col min="7683" max="7683" width="11.16015625" style="160" customWidth="1"/>
    <col min="7684" max="7684" width="5.5" style="160" customWidth="1"/>
    <col min="7685" max="7685" width="15.83203125" style="160" customWidth="1"/>
    <col min="7686" max="7686" width="20.83203125" style="160" customWidth="1"/>
    <col min="7687" max="7687" width="5" style="160" customWidth="1"/>
    <col min="7688" max="7688" width="14" style="160" bestFit="1" customWidth="1"/>
    <col min="7689" max="7936" width="9.33203125" style="160" customWidth="1"/>
    <col min="7937" max="7937" width="13.83203125" style="160" customWidth="1"/>
    <col min="7938" max="7938" width="36.5" style="160" customWidth="1"/>
    <col min="7939" max="7939" width="11.16015625" style="160" customWidth="1"/>
    <col min="7940" max="7940" width="5.5" style="160" customWidth="1"/>
    <col min="7941" max="7941" width="15.83203125" style="160" customWidth="1"/>
    <col min="7942" max="7942" width="20.83203125" style="160" customWidth="1"/>
    <col min="7943" max="7943" width="5" style="160" customWidth="1"/>
    <col min="7944" max="7944" width="14" style="160" bestFit="1" customWidth="1"/>
    <col min="7945" max="8192" width="9.33203125" style="160" customWidth="1"/>
    <col min="8193" max="8193" width="13.83203125" style="160" customWidth="1"/>
    <col min="8194" max="8194" width="36.5" style="160" customWidth="1"/>
    <col min="8195" max="8195" width="11.16015625" style="160" customWidth="1"/>
    <col min="8196" max="8196" width="5.5" style="160" customWidth="1"/>
    <col min="8197" max="8197" width="15.83203125" style="160" customWidth="1"/>
    <col min="8198" max="8198" width="20.83203125" style="160" customWidth="1"/>
    <col min="8199" max="8199" width="5" style="160" customWidth="1"/>
    <col min="8200" max="8200" width="14" style="160" bestFit="1" customWidth="1"/>
    <col min="8201" max="8448" width="9.33203125" style="160" customWidth="1"/>
    <col min="8449" max="8449" width="13.83203125" style="160" customWidth="1"/>
    <col min="8450" max="8450" width="36.5" style="160" customWidth="1"/>
    <col min="8451" max="8451" width="11.16015625" style="160" customWidth="1"/>
    <col min="8452" max="8452" width="5.5" style="160" customWidth="1"/>
    <col min="8453" max="8453" width="15.83203125" style="160" customWidth="1"/>
    <col min="8454" max="8454" width="20.83203125" style="160" customWidth="1"/>
    <col min="8455" max="8455" width="5" style="160" customWidth="1"/>
    <col min="8456" max="8456" width="14" style="160" bestFit="1" customWidth="1"/>
    <col min="8457" max="8704" width="9.33203125" style="160" customWidth="1"/>
    <col min="8705" max="8705" width="13.83203125" style="160" customWidth="1"/>
    <col min="8706" max="8706" width="36.5" style="160" customWidth="1"/>
    <col min="8707" max="8707" width="11.16015625" style="160" customWidth="1"/>
    <col min="8708" max="8708" width="5.5" style="160" customWidth="1"/>
    <col min="8709" max="8709" width="15.83203125" style="160" customWidth="1"/>
    <col min="8710" max="8710" width="20.83203125" style="160" customWidth="1"/>
    <col min="8711" max="8711" width="5" style="160" customWidth="1"/>
    <col min="8712" max="8712" width="14" style="160" bestFit="1" customWidth="1"/>
    <col min="8713" max="8960" width="9.33203125" style="160" customWidth="1"/>
    <col min="8961" max="8961" width="13.83203125" style="160" customWidth="1"/>
    <col min="8962" max="8962" width="36.5" style="160" customWidth="1"/>
    <col min="8963" max="8963" width="11.16015625" style="160" customWidth="1"/>
    <col min="8964" max="8964" width="5.5" style="160" customWidth="1"/>
    <col min="8965" max="8965" width="15.83203125" style="160" customWidth="1"/>
    <col min="8966" max="8966" width="20.83203125" style="160" customWidth="1"/>
    <col min="8967" max="8967" width="5" style="160" customWidth="1"/>
    <col min="8968" max="8968" width="14" style="160" bestFit="1" customWidth="1"/>
    <col min="8969" max="9216" width="9.33203125" style="160" customWidth="1"/>
    <col min="9217" max="9217" width="13.83203125" style="160" customWidth="1"/>
    <col min="9218" max="9218" width="36.5" style="160" customWidth="1"/>
    <col min="9219" max="9219" width="11.16015625" style="160" customWidth="1"/>
    <col min="9220" max="9220" width="5.5" style="160" customWidth="1"/>
    <col min="9221" max="9221" width="15.83203125" style="160" customWidth="1"/>
    <col min="9222" max="9222" width="20.83203125" style="160" customWidth="1"/>
    <col min="9223" max="9223" width="5" style="160" customWidth="1"/>
    <col min="9224" max="9224" width="14" style="160" bestFit="1" customWidth="1"/>
    <col min="9225" max="9472" width="9.33203125" style="160" customWidth="1"/>
    <col min="9473" max="9473" width="13.83203125" style="160" customWidth="1"/>
    <col min="9474" max="9474" width="36.5" style="160" customWidth="1"/>
    <col min="9475" max="9475" width="11.16015625" style="160" customWidth="1"/>
    <col min="9476" max="9476" width="5.5" style="160" customWidth="1"/>
    <col min="9477" max="9477" width="15.83203125" style="160" customWidth="1"/>
    <col min="9478" max="9478" width="20.83203125" style="160" customWidth="1"/>
    <col min="9479" max="9479" width="5" style="160" customWidth="1"/>
    <col min="9480" max="9480" width="14" style="160" bestFit="1" customWidth="1"/>
    <col min="9481" max="9728" width="9.33203125" style="160" customWidth="1"/>
    <col min="9729" max="9729" width="13.83203125" style="160" customWidth="1"/>
    <col min="9730" max="9730" width="36.5" style="160" customWidth="1"/>
    <col min="9731" max="9731" width="11.16015625" style="160" customWidth="1"/>
    <col min="9732" max="9732" width="5.5" style="160" customWidth="1"/>
    <col min="9733" max="9733" width="15.83203125" style="160" customWidth="1"/>
    <col min="9734" max="9734" width="20.83203125" style="160" customWidth="1"/>
    <col min="9735" max="9735" width="5" style="160" customWidth="1"/>
    <col min="9736" max="9736" width="14" style="160" bestFit="1" customWidth="1"/>
    <col min="9737" max="9984" width="9.33203125" style="160" customWidth="1"/>
    <col min="9985" max="9985" width="13.83203125" style="160" customWidth="1"/>
    <col min="9986" max="9986" width="36.5" style="160" customWidth="1"/>
    <col min="9987" max="9987" width="11.16015625" style="160" customWidth="1"/>
    <col min="9988" max="9988" width="5.5" style="160" customWidth="1"/>
    <col min="9989" max="9989" width="15.83203125" style="160" customWidth="1"/>
    <col min="9990" max="9990" width="20.83203125" style="160" customWidth="1"/>
    <col min="9991" max="9991" width="5" style="160" customWidth="1"/>
    <col min="9992" max="9992" width="14" style="160" bestFit="1" customWidth="1"/>
    <col min="9993" max="10240" width="9.33203125" style="160" customWidth="1"/>
    <col min="10241" max="10241" width="13.83203125" style="160" customWidth="1"/>
    <col min="10242" max="10242" width="36.5" style="160" customWidth="1"/>
    <col min="10243" max="10243" width="11.16015625" style="160" customWidth="1"/>
    <col min="10244" max="10244" width="5.5" style="160" customWidth="1"/>
    <col min="10245" max="10245" width="15.83203125" style="160" customWidth="1"/>
    <col min="10246" max="10246" width="20.83203125" style="160" customWidth="1"/>
    <col min="10247" max="10247" width="5" style="160" customWidth="1"/>
    <col min="10248" max="10248" width="14" style="160" bestFit="1" customWidth="1"/>
    <col min="10249" max="10496" width="9.33203125" style="160" customWidth="1"/>
    <col min="10497" max="10497" width="13.83203125" style="160" customWidth="1"/>
    <col min="10498" max="10498" width="36.5" style="160" customWidth="1"/>
    <col min="10499" max="10499" width="11.16015625" style="160" customWidth="1"/>
    <col min="10500" max="10500" width="5.5" style="160" customWidth="1"/>
    <col min="10501" max="10501" width="15.83203125" style="160" customWidth="1"/>
    <col min="10502" max="10502" width="20.83203125" style="160" customWidth="1"/>
    <col min="10503" max="10503" width="5" style="160" customWidth="1"/>
    <col min="10504" max="10504" width="14" style="160" bestFit="1" customWidth="1"/>
    <col min="10505" max="10752" width="9.33203125" style="160" customWidth="1"/>
    <col min="10753" max="10753" width="13.83203125" style="160" customWidth="1"/>
    <col min="10754" max="10754" width="36.5" style="160" customWidth="1"/>
    <col min="10755" max="10755" width="11.16015625" style="160" customWidth="1"/>
    <col min="10756" max="10756" width="5.5" style="160" customWidth="1"/>
    <col min="10757" max="10757" width="15.83203125" style="160" customWidth="1"/>
    <col min="10758" max="10758" width="20.83203125" style="160" customWidth="1"/>
    <col min="10759" max="10759" width="5" style="160" customWidth="1"/>
    <col min="10760" max="10760" width="14" style="160" bestFit="1" customWidth="1"/>
    <col min="10761" max="11008" width="9.33203125" style="160" customWidth="1"/>
    <col min="11009" max="11009" width="13.83203125" style="160" customWidth="1"/>
    <col min="11010" max="11010" width="36.5" style="160" customWidth="1"/>
    <col min="11011" max="11011" width="11.16015625" style="160" customWidth="1"/>
    <col min="11012" max="11012" width="5.5" style="160" customWidth="1"/>
    <col min="11013" max="11013" width="15.83203125" style="160" customWidth="1"/>
    <col min="11014" max="11014" width="20.83203125" style="160" customWidth="1"/>
    <col min="11015" max="11015" width="5" style="160" customWidth="1"/>
    <col min="11016" max="11016" width="14" style="160" bestFit="1" customWidth="1"/>
    <col min="11017" max="11264" width="9.33203125" style="160" customWidth="1"/>
    <col min="11265" max="11265" width="13.83203125" style="160" customWidth="1"/>
    <col min="11266" max="11266" width="36.5" style="160" customWidth="1"/>
    <col min="11267" max="11267" width="11.16015625" style="160" customWidth="1"/>
    <col min="11268" max="11268" width="5.5" style="160" customWidth="1"/>
    <col min="11269" max="11269" width="15.83203125" style="160" customWidth="1"/>
    <col min="11270" max="11270" width="20.83203125" style="160" customWidth="1"/>
    <col min="11271" max="11271" width="5" style="160" customWidth="1"/>
    <col min="11272" max="11272" width="14" style="160" bestFit="1" customWidth="1"/>
    <col min="11273" max="11520" width="9.33203125" style="160" customWidth="1"/>
    <col min="11521" max="11521" width="13.83203125" style="160" customWidth="1"/>
    <col min="11522" max="11522" width="36.5" style="160" customWidth="1"/>
    <col min="11523" max="11523" width="11.16015625" style="160" customWidth="1"/>
    <col min="11524" max="11524" width="5.5" style="160" customWidth="1"/>
    <col min="11525" max="11525" width="15.83203125" style="160" customWidth="1"/>
    <col min="11526" max="11526" width="20.83203125" style="160" customWidth="1"/>
    <col min="11527" max="11527" width="5" style="160" customWidth="1"/>
    <col min="11528" max="11528" width="14" style="160" bestFit="1" customWidth="1"/>
    <col min="11529" max="11776" width="9.33203125" style="160" customWidth="1"/>
    <col min="11777" max="11777" width="13.83203125" style="160" customWidth="1"/>
    <col min="11778" max="11778" width="36.5" style="160" customWidth="1"/>
    <col min="11779" max="11779" width="11.16015625" style="160" customWidth="1"/>
    <col min="11780" max="11780" width="5.5" style="160" customWidth="1"/>
    <col min="11781" max="11781" width="15.83203125" style="160" customWidth="1"/>
    <col min="11782" max="11782" width="20.83203125" style="160" customWidth="1"/>
    <col min="11783" max="11783" width="5" style="160" customWidth="1"/>
    <col min="11784" max="11784" width="14" style="160" bestFit="1" customWidth="1"/>
    <col min="11785" max="12032" width="9.33203125" style="160" customWidth="1"/>
    <col min="12033" max="12033" width="13.83203125" style="160" customWidth="1"/>
    <col min="12034" max="12034" width="36.5" style="160" customWidth="1"/>
    <col min="12035" max="12035" width="11.16015625" style="160" customWidth="1"/>
    <col min="12036" max="12036" width="5.5" style="160" customWidth="1"/>
    <col min="12037" max="12037" width="15.83203125" style="160" customWidth="1"/>
    <col min="12038" max="12038" width="20.83203125" style="160" customWidth="1"/>
    <col min="12039" max="12039" width="5" style="160" customWidth="1"/>
    <col min="12040" max="12040" width="14" style="160" bestFit="1" customWidth="1"/>
    <col min="12041" max="12288" width="9.33203125" style="160" customWidth="1"/>
    <col min="12289" max="12289" width="13.83203125" style="160" customWidth="1"/>
    <col min="12290" max="12290" width="36.5" style="160" customWidth="1"/>
    <col min="12291" max="12291" width="11.16015625" style="160" customWidth="1"/>
    <col min="12292" max="12292" width="5.5" style="160" customWidth="1"/>
    <col min="12293" max="12293" width="15.83203125" style="160" customWidth="1"/>
    <col min="12294" max="12294" width="20.83203125" style="160" customWidth="1"/>
    <col min="12295" max="12295" width="5" style="160" customWidth="1"/>
    <col min="12296" max="12296" width="14" style="160" bestFit="1" customWidth="1"/>
    <col min="12297" max="12544" width="9.33203125" style="160" customWidth="1"/>
    <col min="12545" max="12545" width="13.83203125" style="160" customWidth="1"/>
    <col min="12546" max="12546" width="36.5" style="160" customWidth="1"/>
    <col min="12547" max="12547" width="11.16015625" style="160" customWidth="1"/>
    <col min="12548" max="12548" width="5.5" style="160" customWidth="1"/>
    <col min="12549" max="12549" width="15.83203125" style="160" customWidth="1"/>
    <col min="12550" max="12550" width="20.83203125" style="160" customWidth="1"/>
    <col min="12551" max="12551" width="5" style="160" customWidth="1"/>
    <col min="12552" max="12552" width="14" style="160" bestFit="1" customWidth="1"/>
    <col min="12553" max="12800" width="9.33203125" style="160" customWidth="1"/>
    <col min="12801" max="12801" width="13.83203125" style="160" customWidth="1"/>
    <col min="12802" max="12802" width="36.5" style="160" customWidth="1"/>
    <col min="12803" max="12803" width="11.16015625" style="160" customWidth="1"/>
    <col min="12804" max="12804" width="5.5" style="160" customWidth="1"/>
    <col min="12805" max="12805" width="15.83203125" style="160" customWidth="1"/>
    <col min="12806" max="12806" width="20.83203125" style="160" customWidth="1"/>
    <col min="12807" max="12807" width="5" style="160" customWidth="1"/>
    <col min="12808" max="12808" width="14" style="160" bestFit="1" customWidth="1"/>
    <col min="12809" max="13056" width="9.33203125" style="160" customWidth="1"/>
    <col min="13057" max="13057" width="13.83203125" style="160" customWidth="1"/>
    <col min="13058" max="13058" width="36.5" style="160" customWidth="1"/>
    <col min="13059" max="13059" width="11.16015625" style="160" customWidth="1"/>
    <col min="13060" max="13060" width="5.5" style="160" customWidth="1"/>
    <col min="13061" max="13061" width="15.83203125" style="160" customWidth="1"/>
    <col min="13062" max="13062" width="20.83203125" style="160" customWidth="1"/>
    <col min="13063" max="13063" width="5" style="160" customWidth="1"/>
    <col min="13064" max="13064" width="14" style="160" bestFit="1" customWidth="1"/>
    <col min="13065" max="13312" width="9.33203125" style="160" customWidth="1"/>
    <col min="13313" max="13313" width="13.83203125" style="160" customWidth="1"/>
    <col min="13314" max="13314" width="36.5" style="160" customWidth="1"/>
    <col min="13315" max="13315" width="11.16015625" style="160" customWidth="1"/>
    <col min="13316" max="13316" width="5.5" style="160" customWidth="1"/>
    <col min="13317" max="13317" width="15.83203125" style="160" customWidth="1"/>
    <col min="13318" max="13318" width="20.83203125" style="160" customWidth="1"/>
    <col min="13319" max="13319" width="5" style="160" customWidth="1"/>
    <col min="13320" max="13320" width="14" style="160" bestFit="1" customWidth="1"/>
    <col min="13321" max="13568" width="9.33203125" style="160" customWidth="1"/>
    <col min="13569" max="13569" width="13.83203125" style="160" customWidth="1"/>
    <col min="13570" max="13570" width="36.5" style="160" customWidth="1"/>
    <col min="13571" max="13571" width="11.16015625" style="160" customWidth="1"/>
    <col min="13572" max="13572" width="5.5" style="160" customWidth="1"/>
    <col min="13573" max="13573" width="15.83203125" style="160" customWidth="1"/>
    <col min="13574" max="13574" width="20.83203125" style="160" customWidth="1"/>
    <col min="13575" max="13575" width="5" style="160" customWidth="1"/>
    <col min="13576" max="13576" width="14" style="160" bestFit="1" customWidth="1"/>
    <col min="13577" max="13824" width="9.33203125" style="160" customWidth="1"/>
    <col min="13825" max="13825" width="13.83203125" style="160" customWidth="1"/>
    <col min="13826" max="13826" width="36.5" style="160" customWidth="1"/>
    <col min="13827" max="13827" width="11.16015625" style="160" customWidth="1"/>
    <col min="13828" max="13828" width="5.5" style="160" customWidth="1"/>
    <col min="13829" max="13829" width="15.83203125" style="160" customWidth="1"/>
    <col min="13830" max="13830" width="20.83203125" style="160" customWidth="1"/>
    <col min="13831" max="13831" width="5" style="160" customWidth="1"/>
    <col min="13832" max="13832" width="14" style="160" bestFit="1" customWidth="1"/>
    <col min="13833" max="14080" width="9.33203125" style="160" customWidth="1"/>
    <col min="14081" max="14081" width="13.83203125" style="160" customWidth="1"/>
    <col min="14082" max="14082" width="36.5" style="160" customWidth="1"/>
    <col min="14083" max="14083" width="11.16015625" style="160" customWidth="1"/>
    <col min="14084" max="14084" width="5.5" style="160" customWidth="1"/>
    <col min="14085" max="14085" width="15.83203125" style="160" customWidth="1"/>
    <col min="14086" max="14086" width="20.83203125" style="160" customWidth="1"/>
    <col min="14087" max="14087" width="5" style="160" customWidth="1"/>
    <col min="14088" max="14088" width="14" style="160" bestFit="1" customWidth="1"/>
    <col min="14089" max="14336" width="9.33203125" style="160" customWidth="1"/>
    <col min="14337" max="14337" width="13.83203125" style="160" customWidth="1"/>
    <col min="14338" max="14338" width="36.5" style="160" customWidth="1"/>
    <col min="14339" max="14339" width="11.16015625" style="160" customWidth="1"/>
    <col min="14340" max="14340" width="5.5" style="160" customWidth="1"/>
    <col min="14341" max="14341" width="15.83203125" style="160" customWidth="1"/>
    <col min="14342" max="14342" width="20.83203125" style="160" customWidth="1"/>
    <col min="14343" max="14343" width="5" style="160" customWidth="1"/>
    <col min="14344" max="14344" width="14" style="160" bestFit="1" customWidth="1"/>
    <col min="14345" max="14592" width="9.33203125" style="160" customWidth="1"/>
    <col min="14593" max="14593" width="13.83203125" style="160" customWidth="1"/>
    <col min="14594" max="14594" width="36.5" style="160" customWidth="1"/>
    <col min="14595" max="14595" width="11.16015625" style="160" customWidth="1"/>
    <col min="14596" max="14596" width="5.5" style="160" customWidth="1"/>
    <col min="14597" max="14597" width="15.83203125" style="160" customWidth="1"/>
    <col min="14598" max="14598" width="20.83203125" style="160" customWidth="1"/>
    <col min="14599" max="14599" width="5" style="160" customWidth="1"/>
    <col min="14600" max="14600" width="14" style="160" bestFit="1" customWidth="1"/>
    <col min="14601" max="14848" width="9.33203125" style="160" customWidth="1"/>
    <col min="14849" max="14849" width="13.83203125" style="160" customWidth="1"/>
    <col min="14850" max="14850" width="36.5" style="160" customWidth="1"/>
    <col min="14851" max="14851" width="11.16015625" style="160" customWidth="1"/>
    <col min="14852" max="14852" width="5.5" style="160" customWidth="1"/>
    <col min="14853" max="14853" width="15.83203125" style="160" customWidth="1"/>
    <col min="14854" max="14854" width="20.83203125" style="160" customWidth="1"/>
    <col min="14855" max="14855" width="5" style="160" customWidth="1"/>
    <col min="14856" max="14856" width="14" style="160" bestFit="1" customWidth="1"/>
    <col min="14857" max="15104" width="9.33203125" style="160" customWidth="1"/>
    <col min="15105" max="15105" width="13.83203125" style="160" customWidth="1"/>
    <col min="15106" max="15106" width="36.5" style="160" customWidth="1"/>
    <col min="15107" max="15107" width="11.16015625" style="160" customWidth="1"/>
    <col min="15108" max="15108" width="5.5" style="160" customWidth="1"/>
    <col min="15109" max="15109" width="15.83203125" style="160" customWidth="1"/>
    <col min="15110" max="15110" width="20.83203125" style="160" customWidth="1"/>
    <col min="15111" max="15111" width="5" style="160" customWidth="1"/>
    <col min="15112" max="15112" width="14" style="160" bestFit="1" customWidth="1"/>
    <col min="15113" max="15360" width="9.33203125" style="160" customWidth="1"/>
    <col min="15361" max="15361" width="13.83203125" style="160" customWidth="1"/>
    <col min="15362" max="15362" width="36.5" style="160" customWidth="1"/>
    <col min="15363" max="15363" width="11.16015625" style="160" customWidth="1"/>
    <col min="15364" max="15364" width="5.5" style="160" customWidth="1"/>
    <col min="15365" max="15365" width="15.83203125" style="160" customWidth="1"/>
    <col min="15366" max="15366" width="20.83203125" style="160" customWidth="1"/>
    <col min="15367" max="15367" width="5" style="160" customWidth="1"/>
    <col min="15368" max="15368" width="14" style="160" bestFit="1" customWidth="1"/>
    <col min="15369" max="15616" width="9.33203125" style="160" customWidth="1"/>
    <col min="15617" max="15617" width="13.83203125" style="160" customWidth="1"/>
    <col min="15618" max="15618" width="36.5" style="160" customWidth="1"/>
    <col min="15619" max="15619" width="11.16015625" style="160" customWidth="1"/>
    <col min="15620" max="15620" width="5.5" style="160" customWidth="1"/>
    <col min="15621" max="15621" width="15.83203125" style="160" customWidth="1"/>
    <col min="15622" max="15622" width="20.83203125" style="160" customWidth="1"/>
    <col min="15623" max="15623" width="5" style="160" customWidth="1"/>
    <col min="15624" max="15624" width="14" style="160" bestFit="1" customWidth="1"/>
    <col min="15625" max="15872" width="9.33203125" style="160" customWidth="1"/>
    <col min="15873" max="15873" width="13.83203125" style="160" customWidth="1"/>
    <col min="15874" max="15874" width="36.5" style="160" customWidth="1"/>
    <col min="15875" max="15875" width="11.16015625" style="160" customWidth="1"/>
    <col min="15876" max="15876" width="5.5" style="160" customWidth="1"/>
    <col min="15877" max="15877" width="15.83203125" style="160" customWidth="1"/>
    <col min="15878" max="15878" width="20.83203125" style="160" customWidth="1"/>
    <col min="15879" max="15879" width="5" style="160" customWidth="1"/>
    <col min="15880" max="15880" width="14" style="160" bestFit="1" customWidth="1"/>
    <col min="15881" max="16128" width="9.33203125" style="160" customWidth="1"/>
    <col min="16129" max="16129" width="13.83203125" style="160" customWidth="1"/>
    <col min="16130" max="16130" width="36.5" style="160" customWidth="1"/>
    <col min="16131" max="16131" width="11.16015625" style="160" customWidth="1"/>
    <col min="16132" max="16132" width="5.5" style="160" customWidth="1"/>
    <col min="16133" max="16133" width="15.83203125" style="160" customWidth="1"/>
    <col min="16134" max="16134" width="20.83203125" style="160" customWidth="1"/>
    <col min="16135" max="16135" width="5" style="160" customWidth="1"/>
    <col min="16136" max="16136" width="14" style="160" bestFit="1" customWidth="1"/>
    <col min="16137" max="16384" width="9.33203125" style="160" customWidth="1"/>
  </cols>
  <sheetData>
    <row r="1" spans="1:6" ht="16.5">
      <c r="A1" s="479" t="s">
        <v>2551</v>
      </c>
      <c r="B1" s="479"/>
      <c r="C1" s="479"/>
      <c r="D1" s="479"/>
      <c r="E1" s="479"/>
      <c r="F1" s="479"/>
    </row>
    <row r="2" spans="1:6" ht="16.5">
      <c r="A2" s="480" t="s">
        <v>2582</v>
      </c>
      <c r="B2" s="480"/>
      <c r="C2" s="480"/>
      <c r="D2" s="480"/>
      <c r="E2" s="480"/>
      <c r="F2" s="480"/>
    </row>
    <row r="3" spans="3:4" ht="13.5">
      <c r="C3" s="161"/>
      <c r="D3" s="161"/>
    </row>
    <row r="4" spans="1:6" ht="14.25">
      <c r="A4" s="162"/>
      <c r="B4" s="163"/>
      <c r="C4" s="163"/>
      <c r="D4" s="163"/>
      <c r="E4" s="163"/>
      <c r="F4" s="163"/>
    </row>
    <row r="5" spans="1:6" ht="14.25">
      <c r="A5" s="162"/>
      <c r="B5" s="163"/>
      <c r="C5" s="163"/>
      <c r="D5" s="163"/>
      <c r="E5" s="163"/>
      <c r="F5" s="163"/>
    </row>
    <row r="6" spans="1:6" ht="13.5">
      <c r="A6" s="164"/>
      <c r="B6" s="163"/>
      <c r="C6" s="163"/>
      <c r="D6" s="163"/>
      <c r="E6" s="163"/>
      <c r="F6" s="163"/>
    </row>
    <row r="7" spans="1:6" ht="14.25">
      <c r="A7" s="162"/>
      <c r="B7" s="163"/>
      <c r="C7" s="163"/>
      <c r="D7" s="163"/>
      <c r="E7" s="163"/>
      <c r="F7" s="163"/>
    </row>
    <row r="8" spans="1:6" ht="17.25" thickBot="1">
      <c r="A8" s="424"/>
      <c r="B8" s="425" t="s">
        <v>2429</v>
      </c>
      <c r="C8" s="424"/>
      <c r="D8" s="424"/>
      <c r="E8" s="424"/>
      <c r="F8" s="424"/>
    </row>
    <row r="9" spans="1:6" ht="16.5" thickTop="1">
      <c r="A9" s="165" t="s">
        <v>2430</v>
      </c>
      <c r="B9" s="165" t="s">
        <v>2431</v>
      </c>
      <c r="C9" s="166"/>
      <c r="D9" s="166"/>
      <c r="E9" s="166"/>
      <c r="F9" s="166"/>
    </row>
    <row r="10" spans="2:6" ht="13.5">
      <c r="B10" s="160" t="s">
        <v>2432</v>
      </c>
      <c r="F10" s="167">
        <f>F51+F64</f>
        <v>0</v>
      </c>
    </row>
    <row r="11" spans="2:6" ht="13.5">
      <c r="B11" s="160" t="s">
        <v>2433</v>
      </c>
      <c r="F11" s="167">
        <f>(F76+F82+F99+F107)</f>
        <v>0</v>
      </c>
    </row>
    <row r="12" spans="2:6" ht="13.5">
      <c r="B12" s="160" t="s">
        <v>2434</v>
      </c>
      <c r="C12" s="160">
        <v>1</v>
      </c>
      <c r="D12" s="160" t="s">
        <v>281</v>
      </c>
      <c r="E12" s="423">
        <v>0</v>
      </c>
      <c r="F12" s="167">
        <f>C12*E12</f>
        <v>0</v>
      </c>
    </row>
    <row r="13" spans="2:6" ht="13.5">
      <c r="B13" s="160" t="s">
        <v>2435</v>
      </c>
      <c r="C13" s="160">
        <v>5</v>
      </c>
      <c r="D13" s="160" t="s">
        <v>1134</v>
      </c>
      <c r="E13" s="423">
        <v>0</v>
      </c>
      <c r="F13" s="167">
        <f>C13*E13</f>
        <v>0</v>
      </c>
    </row>
    <row r="14" spans="1:6" ht="16.5" thickBot="1">
      <c r="A14" s="168"/>
      <c r="B14" s="169" t="s">
        <v>2436</v>
      </c>
      <c r="C14" s="170"/>
      <c r="D14" s="170"/>
      <c r="E14" s="170"/>
      <c r="F14" s="171">
        <f>SUM(F10:F13)</f>
        <v>0</v>
      </c>
    </row>
    <row r="15" spans="1:6" ht="15.75">
      <c r="A15" s="165" t="s">
        <v>2437</v>
      </c>
      <c r="B15" s="165" t="s">
        <v>2438</v>
      </c>
      <c r="C15" s="166"/>
      <c r="D15" s="166"/>
      <c r="E15" s="166"/>
      <c r="F15" s="166"/>
    </row>
    <row r="16" spans="2:6" ht="13.5">
      <c r="B16" s="160" t="s">
        <v>2439</v>
      </c>
      <c r="C16" s="160">
        <v>1</v>
      </c>
      <c r="D16" s="160" t="s">
        <v>281</v>
      </c>
      <c r="E16" s="423">
        <v>0</v>
      </c>
      <c r="F16" s="167">
        <f>C16*E16</f>
        <v>0</v>
      </c>
    </row>
    <row r="17" spans="1:6" ht="16.5" thickBot="1">
      <c r="A17" s="168"/>
      <c r="B17" s="169" t="s">
        <v>2436</v>
      </c>
      <c r="C17" s="170"/>
      <c r="D17" s="170"/>
      <c r="E17" s="170"/>
      <c r="F17" s="171">
        <f>SUM(F16)</f>
        <v>0</v>
      </c>
    </row>
    <row r="18" spans="1:6" ht="16.5" thickBot="1">
      <c r="A18" s="168"/>
      <c r="B18" s="172" t="s">
        <v>2440</v>
      </c>
      <c r="C18" s="168"/>
      <c r="D18" s="168"/>
      <c r="E18" s="168"/>
      <c r="F18" s="173">
        <f>SUM(F17+F14)</f>
        <v>0</v>
      </c>
    </row>
    <row r="20" spans="2:6" ht="15.75">
      <c r="B20" s="174" t="s">
        <v>2441</v>
      </c>
      <c r="C20" s="175"/>
      <c r="D20" s="175"/>
      <c r="E20" s="175"/>
      <c r="F20" s="175"/>
    </row>
    <row r="21" spans="2:6" ht="14.25">
      <c r="B21" s="160" t="s">
        <v>2417</v>
      </c>
      <c r="C21" s="176">
        <v>21</v>
      </c>
      <c r="D21" s="160" t="s">
        <v>2442</v>
      </c>
      <c r="E21" s="167">
        <f>F18</f>
        <v>0</v>
      </c>
      <c r="F21" s="177">
        <f>E21*0.21</f>
        <v>0</v>
      </c>
    </row>
    <row r="22" spans="2:6" ht="15.75">
      <c r="B22" s="178" t="s">
        <v>2443</v>
      </c>
      <c r="C22" s="179"/>
      <c r="D22" s="179"/>
      <c r="E22" s="179"/>
      <c r="F22" s="180">
        <f>F21</f>
        <v>0</v>
      </c>
    </row>
    <row r="23" spans="1:6" ht="16.5" thickBot="1">
      <c r="A23" s="170"/>
      <c r="B23" s="169" t="s">
        <v>2444</v>
      </c>
      <c r="C23" s="170"/>
      <c r="D23" s="170"/>
      <c r="E23" s="170"/>
      <c r="F23" s="171">
        <f>F18+F22</f>
        <v>0</v>
      </c>
    </row>
    <row r="24" spans="1:6" ht="15.75">
      <c r="A24" s="181"/>
      <c r="B24" s="182"/>
      <c r="C24" s="181"/>
      <c r="D24" s="181"/>
      <c r="E24" s="181"/>
      <c r="F24" s="183"/>
    </row>
    <row r="25" spans="1:6" ht="15.75">
      <c r="A25" s="181"/>
      <c r="B25" s="182"/>
      <c r="C25" s="181"/>
      <c r="D25" s="181"/>
      <c r="E25" s="181"/>
      <c r="F25" s="183"/>
    </row>
    <row r="27" spans="1:6" ht="17.25" thickBot="1">
      <c r="A27" s="424"/>
      <c r="B27" s="425" t="s">
        <v>2445</v>
      </c>
      <c r="C27" s="424"/>
      <c r="D27" s="424"/>
      <c r="E27" s="424"/>
      <c r="F27" s="424"/>
    </row>
    <row r="28" spans="1:6" ht="17.25" thickTop="1">
      <c r="A28" s="184"/>
      <c r="B28" s="185" t="s">
        <v>2446</v>
      </c>
      <c r="C28" s="184"/>
      <c r="D28" s="184"/>
      <c r="E28" s="184"/>
      <c r="F28" s="184"/>
    </row>
    <row r="29" spans="1:6" ht="13.5">
      <c r="A29" s="186" t="s">
        <v>2447</v>
      </c>
      <c r="B29" s="186" t="s">
        <v>2448</v>
      </c>
      <c r="C29" s="187" t="s">
        <v>2449</v>
      </c>
      <c r="D29" s="187" t="s">
        <v>125</v>
      </c>
      <c r="E29" s="188" t="s">
        <v>2450</v>
      </c>
      <c r="F29" s="188" t="s">
        <v>2436</v>
      </c>
    </row>
    <row r="30" spans="1:6" ht="25.5" customHeight="1">
      <c r="A30" s="189" t="s">
        <v>2552</v>
      </c>
      <c r="B30" s="205" t="s">
        <v>2553</v>
      </c>
      <c r="C30" s="191">
        <v>15</v>
      </c>
      <c r="D30" s="192" t="s">
        <v>2453</v>
      </c>
      <c r="E30" s="422">
        <v>0</v>
      </c>
      <c r="F30" s="193">
        <f>C30*E30</f>
        <v>0</v>
      </c>
    </row>
    <row r="31" ht="74.25" customHeight="1">
      <c r="B31" s="206" t="s">
        <v>2554</v>
      </c>
    </row>
    <row r="32" spans="1:6" ht="24">
      <c r="A32" s="189" t="s">
        <v>2555</v>
      </c>
      <c r="B32" s="205" t="s">
        <v>2556</v>
      </c>
      <c r="C32" s="191">
        <v>1</v>
      </c>
      <c r="D32" s="192" t="s">
        <v>2453</v>
      </c>
      <c r="E32" s="422">
        <v>0</v>
      </c>
      <c r="F32" s="193">
        <f aca="true" t="shared" si="0" ref="F32:F46">C32*E32</f>
        <v>0</v>
      </c>
    </row>
    <row r="33" spans="2:6" ht="96">
      <c r="B33" s="206" t="s">
        <v>2557</v>
      </c>
      <c r="F33" s="193">
        <f t="shared" si="0"/>
        <v>0</v>
      </c>
    </row>
    <row r="34" spans="1:6" ht="13.5">
      <c r="A34" s="189" t="s">
        <v>2558</v>
      </c>
      <c r="B34" s="205" t="s">
        <v>2559</v>
      </c>
      <c r="C34" s="191">
        <v>1</v>
      </c>
      <c r="D34" s="192" t="s">
        <v>2453</v>
      </c>
      <c r="E34" s="422">
        <v>0</v>
      </c>
      <c r="F34" s="193">
        <f t="shared" si="0"/>
        <v>0</v>
      </c>
    </row>
    <row r="35" spans="1:6" ht="13.5">
      <c r="A35" s="189" t="s">
        <v>2451</v>
      </c>
      <c r="B35" s="205" t="s">
        <v>2452</v>
      </c>
      <c r="C35" s="191">
        <v>150</v>
      </c>
      <c r="D35" s="192" t="s">
        <v>2453</v>
      </c>
      <c r="E35" s="422">
        <v>0</v>
      </c>
      <c r="F35" s="193">
        <f t="shared" si="0"/>
        <v>0</v>
      </c>
    </row>
    <row r="36" spans="1:6" ht="13.5">
      <c r="A36" s="189" t="s">
        <v>2560</v>
      </c>
      <c r="B36" s="205" t="s">
        <v>2561</v>
      </c>
      <c r="C36" s="191">
        <v>1</v>
      </c>
      <c r="D36" s="192" t="s">
        <v>2453</v>
      </c>
      <c r="E36" s="422">
        <v>0</v>
      </c>
      <c r="F36" s="193">
        <f t="shared" si="0"/>
        <v>0</v>
      </c>
    </row>
    <row r="37" spans="1:6" ht="13.5">
      <c r="A37" s="189" t="s">
        <v>2454</v>
      </c>
      <c r="B37" s="205" t="s">
        <v>2455</v>
      </c>
      <c r="C37" s="191">
        <v>50</v>
      </c>
      <c r="D37" s="192" t="s">
        <v>338</v>
      </c>
      <c r="E37" s="422">
        <v>0</v>
      </c>
      <c r="F37" s="193">
        <f t="shared" si="0"/>
        <v>0</v>
      </c>
    </row>
    <row r="38" spans="1:6" ht="13.5">
      <c r="A38" s="189" t="s">
        <v>2456</v>
      </c>
      <c r="B38" s="205" t="s">
        <v>2457</v>
      </c>
      <c r="C38" s="191">
        <v>50</v>
      </c>
      <c r="D38" s="192" t="s">
        <v>338</v>
      </c>
      <c r="E38" s="422">
        <v>0</v>
      </c>
      <c r="F38" s="193">
        <f t="shared" si="0"/>
        <v>0</v>
      </c>
    </row>
    <row r="39" spans="1:6" ht="13.5">
      <c r="A39" s="189" t="s">
        <v>2458</v>
      </c>
      <c r="B39" s="205" t="s">
        <v>2459</v>
      </c>
      <c r="C39" s="191">
        <v>60</v>
      </c>
      <c r="D39" s="192" t="s">
        <v>338</v>
      </c>
      <c r="E39" s="422">
        <v>0</v>
      </c>
      <c r="F39" s="193">
        <f t="shared" si="0"/>
        <v>0</v>
      </c>
    </row>
    <row r="40" spans="1:6" ht="13.5">
      <c r="A40" s="189" t="s">
        <v>2460</v>
      </c>
      <c r="B40" s="205" t="s">
        <v>2461</v>
      </c>
      <c r="C40" s="191">
        <v>60</v>
      </c>
      <c r="D40" s="192" t="s">
        <v>338</v>
      </c>
      <c r="E40" s="422">
        <v>0</v>
      </c>
      <c r="F40" s="193">
        <f t="shared" si="0"/>
        <v>0</v>
      </c>
    </row>
    <row r="41" spans="1:6" ht="24">
      <c r="A41" s="189" t="s">
        <v>2464</v>
      </c>
      <c r="B41" s="205" t="s">
        <v>2465</v>
      </c>
      <c r="C41" s="191">
        <v>140</v>
      </c>
      <c r="D41" s="192" t="s">
        <v>338</v>
      </c>
      <c r="E41" s="422">
        <v>0</v>
      </c>
      <c r="F41" s="193">
        <f t="shared" si="0"/>
        <v>0</v>
      </c>
    </row>
    <row r="42" spans="1:6" ht="13.5">
      <c r="A42" s="189" t="s">
        <v>2466</v>
      </c>
      <c r="B42" s="205" t="s">
        <v>2467</v>
      </c>
      <c r="C42" s="191">
        <v>100</v>
      </c>
      <c r="D42" s="192" t="s">
        <v>338</v>
      </c>
      <c r="E42" s="422">
        <v>0</v>
      </c>
      <c r="F42" s="193">
        <f t="shared" si="0"/>
        <v>0</v>
      </c>
    </row>
    <row r="43" spans="1:6" ht="13.5">
      <c r="A43" s="189" t="s">
        <v>2468</v>
      </c>
      <c r="B43" s="205" t="s">
        <v>2469</v>
      </c>
      <c r="C43" s="191">
        <v>50</v>
      </c>
      <c r="D43" s="192" t="s">
        <v>338</v>
      </c>
      <c r="E43" s="422">
        <v>0</v>
      </c>
      <c r="F43" s="193">
        <f t="shared" si="0"/>
        <v>0</v>
      </c>
    </row>
    <row r="44" spans="1:6" ht="13.5">
      <c r="A44" s="189" t="s">
        <v>2470</v>
      </c>
      <c r="B44" s="205" t="s">
        <v>2471</v>
      </c>
      <c r="C44" s="191">
        <v>50</v>
      </c>
      <c r="D44" s="192" t="s">
        <v>338</v>
      </c>
      <c r="E44" s="422">
        <v>0</v>
      </c>
      <c r="F44" s="193">
        <f t="shared" si="0"/>
        <v>0</v>
      </c>
    </row>
    <row r="45" spans="1:8" ht="48">
      <c r="A45" s="189" t="s">
        <v>2472</v>
      </c>
      <c r="B45" s="207" t="s">
        <v>2473</v>
      </c>
      <c r="C45" s="191">
        <v>1</v>
      </c>
      <c r="D45" s="192" t="s">
        <v>2474</v>
      </c>
      <c r="E45" s="422">
        <v>0</v>
      </c>
      <c r="F45" s="193">
        <f t="shared" si="0"/>
        <v>0</v>
      </c>
      <c r="H45" s="208"/>
    </row>
    <row r="46" spans="1:6" ht="24">
      <c r="A46" s="189" t="s">
        <v>2562</v>
      </c>
      <c r="B46" s="207" t="s">
        <v>2563</v>
      </c>
      <c r="C46" s="191">
        <v>1</v>
      </c>
      <c r="D46" s="192" t="s">
        <v>2453</v>
      </c>
      <c r="E46" s="422">
        <v>0</v>
      </c>
      <c r="F46" s="193">
        <f t="shared" si="0"/>
        <v>0</v>
      </c>
    </row>
    <row r="47" ht="231" customHeight="1">
      <c r="B47" s="194" t="s">
        <v>2564</v>
      </c>
    </row>
    <row r="48" spans="1:6" ht="13.5">
      <c r="A48" s="189" t="s">
        <v>2475</v>
      </c>
      <c r="B48" s="205" t="s">
        <v>2476</v>
      </c>
      <c r="C48" s="191">
        <v>120</v>
      </c>
      <c r="D48" s="192" t="s">
        <v>2453</v>
      </c>
      <c r="E48" s="422">
        <v>0</v>
      </c>
      <c r="F48" s="193">
        <f>C48*E48</f>
        <v>0</v>
      </c>
    </row>
    <row r="49" spans="1:6" ht="48">
      <c r="A49" s="189" t="s">
        <v>2477</v>
      </c>
      <c r="B49" s="205" t="s">
        <v>2478</v>
      </c>
      <c r="C49" s="191">
        <v>30</v>
      </c>
      <c r="D49" s="192" t="s">
        <v>338</v>
      </c>
      <c r="E49" s="422">
        <v>0</v>
      </c>
      <c r="F49" s="193">
        <f>C49*E49</f>
        <v>0</v>
      </c>
    </row>
    <row r="50" spans="1:6" ht="48">
      <c r="A50" s="189" t="s">
        <v>2479</v>
      </c>
      <c r="B50" s="205" t="s">
        <v>2480</v>
      </c>
      <c r="C50" s="191">
        <v>45</v>
      </c>
      <c r="D50" s="192" t="s">
        <v>338</v>
      </c>
      <c r="E50" s="422">
        <v>0</v>
      </c>
      <c r="F50" s="193">
        <f>C50*E50</f>
        <v>0</v>
      </c>
    </row>
    <row r="51" spans="1:6" ht="15.75">
      <c r="A51" s="195"/>
      <c r="B51" s="178" t="s">
        <v>2436</v>
      </c>
      <c r="C51" s="196"/>
      <c r="D51" s="196"/>
      <c r="E51" s="196"/>
      <c r="F51" s="197">
        <f>SUM(F30:F50)</f>
        <v>0</v>
      </c>
    </row>
    <row r="52" spans="1:6" ht="15.75">
      <c r="A52" s="198" t="s">
        <v>2488</v>
      </c>
      <c r="B52" s="199" t="s">
        <v>2417</v>
      </c>
      <c r="C52" s="200"/>
      <c r="D52" s="200"/>
      <c r="E52" s="201"/>
      <c r="F52" s="202">
        <f>F51*0.21</f>
        <v>0</v>
      </c>
    </row>
    <row r="54" spans="1:6" ht="16.5">
      <c r="A54" s="184"/>
      <c r="B54" s="185" t="s">
        <v>2489</v>
      </c>
      <c r="C54" s="184"/>
      <c r="D54" s="184"/>
      <c r="E54" s="184"/>
      <c r="F54" s="184"/>
    </row>
    <row r="55" spans="1:6" ht="13.5">
      <c r="A55" s="186" t="s">
        <v>2447</v>
      </c>
      <c r="B55" s="186" t="s">
        <v>2448</v>
      </c>
      <c r="C55" s="187" t="s">
        <v>2449</v>
      </c>
      <c r="D55" s="187" t="s">
        <v>125</v>
      </c>
      <c r="E55" s="188" t="s">
        <v>2450</v>
      </c>
      <c r="F55" s="188" t="s">
        <v>2436</v>
      </c>
    </row>
    <row r="56" spans="1:6" ht="17.1" customHeight="1">
      <c r="A56" s="189" t="s">
        <v>2492</v>
      </c>
      <c r="B56" s="205" t="s">
        <v>2565</v>
      </c>
      <c r="C56" s="191">
        <v>32</v>
      </c>
      <c r="D56" s="192" t="s">
        <v>2453</v>
      </c>
      <c r="E56" s="422">
        <v>0</v>
      </c>
      <c r="F56" s="193">
        <f aca="true" t="shared" si="1" ref="F56:F63">C56*E56</f>
        <v>0</v>
      </c>
    </row>
    <row r="57" spans="1:6" ht="17.1" customHeight="1">
      <c r="A57" s="189" t="s">
        <v>2494</v>
      </c>
      <c r="B57" s="205" t="s">
        <v>2566</v>
      </c>
      <c r="C57" s="191">
        <v>60</v>
      </c>
      <c r="D57" s="192" t="s">
        <v>2453</v>
      </c>
      <c r="E57" s="422">
        <v>0</v>
      </c>
      <c r="F57" s="193">
        <f t="shared" si="1"/>
        <v>0</v>
      </c>
    </row>
    <row r="58" spans="1:6" ht="17.1" customHeight="1">
      <c r="A58" s="189" t="s">
        <v>2496</v>
      </c>
      <c r="B58" s="205" t="s">
        <v>2497</v>
      </c>
      <c r="C58" s="191">
        <v>6840</v>
      </c>
      <c r="D58" s="192" t="s">
        <v>338</v>
      </c>
      <c r="E58" s="422">
        <v>0</v>
      </c>
      <c r="F58" s="193">
        <f t="shared" si="1"/>
        <v>0</v>
      </c>
    </row>
    <row r="59" spans="1:6" ht="17.1" customHeight="1">
      <c r="A59" s="189" t="s">
        <v>2498</v>
      </c>
      <c r="B59" s="205" t="s">
        <v>2499</v>
      </c>
      <c r="C59" s="191">
        <v>96</v>
      </c>
      <c r="D59" s="192" t="s">
        <v>2453</v>
      </c>
      <c r="E59" s="422">
        <v>0</v>
      </c>
      <c r="F59" s="193">
        <f t="shared" si="1"/>
        <v>0</v>
      </c>
    </row>
    <row r="60" spans="1:6" ht="17.1" customHeight="1">
      <c r="A60" s="189" t="s">
        <v>2567</v>
      </c>
      <c r="B60" s="205" t="s">
        <v>2568</v>
      </c>
      <c r="C60" s="191">
        <v>4</v>
      </c>
      <c r="D60" s="192" t="s">
        <v>2453</v>
      </c>
      <c r="E60" s="422">
        <v>0</v>
      </c>
      <c r="F60" s="193">
        <f t="shared" si="1"/>
        <v>0</v>
      </c>
    </row>
    <row r="61" spans="1:6" ht="17.1" customHeight="1">
      <c r="A61" s="189" t="s">
        <v>2502</v>
      </c>
      <c r="B61" s="205" t="s">
        <v>2503</v>
      </c>
      <c r="C61" s="191">
        <v>3</v>
      </c>
      <c r="D61" s="192" t="s">
        <v>2453</v>
      </c>
      <c r="E61" s="422">
        <v>0</v>
      </c>
      <c r="F61" s="193">
        <f t="shared" si="1"/>
        <v>0</v>
      </c>
    </row>
    <row r="62" spans="1:6" ht="17.1" customHeight="1">
      <c r="A62" s="189" t="s">
        <v>2569</v>
      </c>
      <c r="B62" s="205" t="s">
        <v>2570</v>
      </c>
      <c r="C62" s="191">
        <v>1</v>
      </c>
      <c r="D62" s="192" t="s">
        <v>2453</v>
      </c>
      <c r="E62" s="422">
        <v>0</v>
      </c>
      <c r="F62" s="193">
        <f t="shared" si="1"/>
        <v>0</v>
      </c>
    </row>
    <row r="63" spans="1:6" ht="17.1" customHeight="1">
      <c r="A63" s="189" t="s">
        <v>2504</v>
      </c>
      <c r="B63" s="205" t="s">
        <v>2505</v>
      </c>
      <c r="C63" s="191">
        <v>1</v>
      </c>
      <c r="D63" s="192" t="s">
        <v>2453</v>
      </c>
      <c r="E63" s="422">
        <v>0</v>
      </c>
      <c r="F63" s="193">
        <f t="shared" si="1"/>
        <v>0</v>
      </c>
    </row>
    <row r="64" spans="1:6" ht="15.75">
      <c r="A64" s="195"/>
      <c r="B64" s="178" t="s">
        <v>2436</v>
      </c>
      <c r="C64" s="196"/>
      <c r="D64" s="196"/>
      <c r="E64" s="196"/>
      <c r="F64" s="197">
        <f>SUM(F56:F63)</f>
        <v>0</v>
      </c>
    </row>
    <row r="65" spans="1:6" ht="15.75">
      <c r="A65" s="198" t="s">
        <v>2488</v>
      </c>
      <c r="B65" s="199" t="s">
        <v>2417</v>
      </c>
      <c r="C65" s="200"/>
      <c r="D65" s="200"/>
      <c r="E65" s="201"/>
      <c r="F65" s="202">
        <f>F64*0.21</f>
        <v>0</v>
      </c>
    </row>
    <row r="67" spans="1:6" ht="16.5">
      <c r="A67" s="184"/>
      <c r="B67" s="185" t="s">
        <v>2506</v>
      </c>
      <c r="C67" s="184"/>
      <c r="D67" s="184"/>
      <c r="E67" s="184"/>
      <c r="F67" s="184"/>
    </row>
    <row r="68" spans="1:6" ht="13.5">
      <c r="A68" s="186" t="s">
        <v>2447</v>
      </c>
      <c r="B68" s="186" t="s">
        <v>2448</v>
      </c>
      <c r="C68" s="187" t="s">
        <v>2449</v>
      </c>
      <c r="D68" s="187" t="s">
        <v>125</v>
      </c>
      <c r="E68" s="188" t="s">
        <v>2450</v>
      </c>
      <c r="F68" s="188" t="s">
        <v>2436</v>
      </c>
    </row>
    <row r="69" spans="1:6" ht="13.5">
      <c r="A69" s="189" t="s">
        <v>2507</v>
      </c>
      <c r="B69" s="205" t="s">
        <v>2508</v>
      </c>
      <c r="C69" s="191">
        <v>150</v>
      </c>
      <c r="D69" s="192" t="s">
        <v>338</v>
      </c>
      <c r="E69" s="422">
        <v>0</v>
      </c>
      <c r="F69" s="193">
        <f aca="true" t="shared" si="2" ref="F69:F75">C69*E69</f>
        <v>0</v>
      </c>
    </row>
    <row r="70" spans="1:6" ht="13.5">
      <c r="A70" s="189" t="s">
        <v>2509</v>
      </c>
      <c r="B70" s="205" t="s">
        <v>2510</v>
      </c>
      <c r="C70" s="191">
        <v>260</v>
      </c>
      <c r="D70" s="192" t="s">
        <v>338</v>
      </c>
      <c r="E70" s="422">
        <v>0</v>
      </c>
      <c r="F70" s="193">
        <f t="shared" si="2"/>
        <v>0</v>
      </c>
    </row>
    <row r="71" spans="1:6" ht="13.5">
      <c r="A71" s="189" t="s">
        <v>2511</v>
      </c>
      <c r="B71" s="205" t="s">
        <v>2512</v>
      </c>
      <c r="C71" s="191">
        <v>150</v>
      </c>
      <c r="D71" s="192" t="s">
        <v>2453</v>
      </c>
      <c r="E71" s="422">
        <v>0</v>
      </c>
      <c r="F71" s="193">
        <f t="shared" si="2"/>
        <v>0</v>
      </c>
    </row>
    <row r="72" spans="1:6" ht="13.5">
      <c r="A72" s="189" t="s">
        <v>2517</v>
      </c>
      <c r="B72" s="205" t="s">
        <v>2518</v>
      </c>
      <c r="C72" s="191">
        <v>30</v>
      </c>
      <c r="D72" s="192" t="s">
        <v>338</v>
      </c>
      <c r="E72" s="422">
        <v>0</v>
      </c>
      <c r="F72" s="193">
        <f t="shared" si="2"/>
        <v>0</v>
      </c>
    </row>
    <row r="73" spans="1:6" ht="13.5">
      <c r="A73" s="189" t="s">
        <v>2571</v>
      </c>
      <c r="B73" s="205" t="s">
        <v>2572</v>
      </c>
      <c r="C73" s="191">
        <v>45</v>
      </c>
      <c r="D73" s="192" t="s">
        <v>338</v>
      </c>
      <c r="E73" s="422">
        <v>0</v>
      </c>
      <c r="F73" s="193">
        <f t="shared" si="2"/>
        <v>0</v>
      </c>
    </row>
    <row r="74" spans="1:6" ht="13.5">
      <c r="A74" s="189" t="s">
        <v>2515</v>
      </c>
      <c r="B74" s="205" t="s">
        <v>2516</v>
      </c>
      <c r="C74" s="191">
        <v>92</v>
      </c>
      <c r="D74" s="192" t="s">
        <v>2453</v>
      </c>
      <c r="E74" s="422">
        <v>0</v>
      </c>
      <c r="F74" s="193">
        <f>C74*E74</f>
        <v>0</v>
      </c>
    </row>
    <row r="75" spans="1:6" ht="13.5">
      <c r="A75" s="189" t="s">
        <v>2519</v>
      </c>
      <c r="B75" s="205" t="s">
        <v>2520</v>
      </c>
      <c r="C75" s="191">
        <v>380</v>
      </c>
      <c r="D75" s="192" t="s">
        <v>338</v>
      </c>
      <c r="E75" s="422">
        <v>0</v>
      </c>
      <c r="F75" s="193">
        <f t="shared" si="2"/>
        <v>0</v>
      </c>
    </row>
    <row r="76" spans="1:6" ht="15.75">
      <c r="A76" s="195"/>
      <c r="B76" s="178" t="s">
        <v>2436</v>
      </c>
      <c r="C76" s="196"/>
      <c r="D76" s="196"/>
      <c r="E76" s="196"/>
      <c r="F76" s="197">
        <f>SUM(F69:F75)</f>
        <v>0</v>
      </c>
    </row>
    <row r="77" spans="1:6" ht="15.75">
      <c r="A77" s="198" t="s">
        <v>2488</v>
      </c>
      <c r="B77" s="199" t="s">
        <v>2417</v>
      </c>
      <c r="C77" s="200"/>
      <c r="D77" s="200"/>
      <c r="E77" s="201"/>
      <c r="F77" s="202">
        <f>F76*0.21</f>
        <v>0</v>
      </c>
    </row>
    <row r="79" spans="1:6" ht="16.5">
      <c r="A79" s="184"/>
      <c r="B79" s="185" t="s">
        <v>2521</v>
      </c>
      <c r="C79" s="184"/>
      <c r="D79" s="184"/>
      <c r="E79" s="184"/>
      <c r="F79" s="184"/>
    </row>
    <row r="80" spans="1:6" ht="13.5">
      <c r="A80" s="186" t="s">
        <v>2447</v>
      </c>
      <c r="B80" s="186" t="s">
        <v>2448</v>
      </c>
      <c r="C80" s="187" t="s">
        <v>2449</v>
      </c>
      <c r="D80" s="187" t="s">
        <v>125</v>
      </c>
      <c r="E80" s="188" t="s">
        <v>2450</v>
      </c>
      <c r="F80" s="188" t="s">
        <v>2436</v>
      </c>
    </row>
    <row r="81" spans="1:6" ht="25.5">
      <c r="A81" s="189" t="s">
        <v>2522</v>
      </c>
      <c r="B81" s="190" t="s">
        <v>2523</v>
      </c>
      <c r="C81" s="191">
        <v>120</v>
      </c>
      <c r="D81" s="192" t="s">
        <v>338</v>
      </c>
      <c r="E81" s="422">
        <v>0</v>
      </c>
      <c r="F81" s="193">
        <f>C81*E81</f>
        <v>0</v>
      </c>
    </row>
    <row r="82" spans="1:6" ht="15.75">
      <c r="A82" s="195"/>
      <c r="B82" s="178" t="s">
        <v>2436</v>
      </c>
      <c r="C82" s="196"/>
      <c r="D82" s="196"/>
      <c r="E82" s="196"/>
      <c r="F82" s="197">
        <f>SUM(F81)</f>
        <v>0</v>
      </c>
    </row>
    <row r="83" spans="1:6" ht="15.75">
      <c r="A83" s="198" t="s">
        <v>2488</v>
      </c>
      <c r="B83" s="199" t="s">
        <v>2417</v>
      </c>
      <c r="C83" s="200"/>
      <c r="D83" s="200"/>
      <c r="E83" s="201"/>
      <c r="F83" s="202">
        <f>F82*0.21</f>
        <v>0</v>
      </c>
    </row>
    <row r="85" spans="1:6" ht="16.5">
      <c r="A85" s="184"/>
      <c r="B85" s="185" t="s">
        <v>2524</v>
      </c>
      <c r="C85" s="184"/>
      <c r="D85" s="184"/>
      <c r="E85" s="184"/>
      <c r="F85" s="184"/>
    </row>
    <row r="86" spans="1:6" ht="13.5">
      <c r="A86" s="186" t="s">
        <v>2447</v>
      </c>
      <c r="B86" s="186" t="s">
        <v>2448</v>
      </c>
      <c r="C86" s="187" t="s">
        <v>2449</v>
      </c>
      <c r="D86" s="187" t="s">
        <v>125</v>
      </c>
      <c r="E86" s="188" t="s">
        <v>2450</v>
      </c>
      <c r="F86" s="188" t="s">
        <v>2436</v>
      </c>
    </row>
    <row r="87" spans="1:6" ht="13.5">
      <c r="A87" s="189" t="s">
        <v>2525</v>
      </c>
      <c r="B87" s="205" t="s">
        <v>2526</v>
      </c>
      <c r="C87" s="191">
        <v>152</v>
      </c>
      <c r="D87" s="192" t="s">
        <v>2453</v>
      </c>
      <c r="E87" s="422">
        <v>0</v>
      </c>
      <c r="F87" s="193">
        <f aca="true" t="shared" si="3" ref="F87:F98">C87*E87</f>
        <v>0</v>
      </c>
    </row>
    <row r="88" spans="1:6" ht="15.75" customHeight="1">
      <c r="A88" s="189" t="s">
        <v>2527</v>
      </c>
      <c r="B88" s="205" t="s">
        <v>2528</v>
      </c>
      <c r="C88" s="191">
        <v>32</v>
      </c>
      <c r="D88" s="192" t="s">
        <v>2453</v>
      </c>
      <c r="E88" s="422">
        <v>0</v>
      </c>
      <c r="F88" s="193">
        <f t="shared" si="3"/>
        <v>0</v>
      </c>
    </row>
    <row r="89" spans="1:6" ht="13.5">
      <c r="A89" s="189" t="s">
        <v>2573</v>
      </c>
      <c r="B89" s="205" t="s">
        <v>2574</v>
      </c>
      <c r="C89" s="191">
        <v>17</v>
      </c>
      <c r="D89" s="192" t="s">
        <v>2453</v>
      </c>
      <c r="E89" s="422">
        <v>0</v>
      </c>
      <c r="F89" s="193">
        <f t="shared" si="3"/>
        <v>0</v>
      </c>
    </row>
    <row r="90" spans="1:6" ht="13.5">
      <c r="A90" s="189" t="s">
        <v>2575</v>
      </c>
      <c r="B90" s="205" t="s">
        <v>2576</v>
      </c>
      <c r="C90" s="191">
        <v>1</v>
      </c>
      <c r="D90" s="192" t="s">
        <v>2453</v>
      </c>
      <c r="E90" s="422">
        <v>0</v>
      </c>
      <c r="F90" s="193">
        <f t="shared" si="3"/>
        <v>0</v>
      </c>
    </row>
    <row r="91" spans="1:6" ht="15.75" customHeight="1">
      <c r="A91" s="189" t="s">
        <v>2529</v>
      </c>
      <c r="B91" s="205" t="s">
        <v>2530</v>
      </c>
      <c r="C91" s="191">
        <v>6840</v>
      </c>
      <c r="D91" s="192" t="s">
        <v>338</v>
      </c>
      <c r="E91" s="422">
        <v>0</v>
      </c>
      <c r="F91" s="193">
        <f t="shared" si="3"/>
        <v>0</v>
      </c>
    </row>
    <row r="92" spans="1:6" ht="13.5">
      <c r="A92" s="189" t="s">
        <v>2531</v>
      </c>
      <c r="B92" s="205" t="s">
        <v>2532</v>
      </c>
      <c r="C92" s="191">
        <v>4</v>
      </c>
      <c r="D92" s="192" t="s">
        <v>2453</v>
      </c>
      <c r="E92" s="422">
        <v>0</v>
      </c>
      <c r="F92" s="193">
        <f t="shared" si="3"/>
        <v>0</v>
      </c>
    </row>
    <row r="93" spans="1:6" ht="13.5">
      <c r="A93" s="189" t="s">
        <v>2577</v>
      </c>
      <c r="B93" s="205" t="s">
        <v>2578</v>
      </c>
      <c r="C93" s="191">
        <v>1</v>
      </c>
      <c r="D93" s="192" t="s">
        <v>2453</v>
      </c>
      <c r="E93" s="422">
        <v>0</v>
      </c>
      <c r="F93" s="193">
        <f t="shared" si="3"/>
        <v>0</v>
      </c>
    </row>
    <row r="94" spans="1:6" ht="13.5">
      <c r="A94" s="189" t="s">
        <v>2533</v>
      </c>
      <c r="B94" s="205" t="s">
        <v>2579</v>
      </c>
      <c r="C94" s="191">
        <v>1</v>
      </c>
      <c r="D94" s="192" t="s">
        <v>2453</v>
      </c>
      <c r="E94" s="422">
        <v>0</v>
      </c>
      <c r="F94" s="193">
        <f t="shared" si="3"/>
        <v>0</v>
      </c>
    </row>
    <row r="95" spans="1:6" ht="13.5">
      <c r="A95" s="189" t="s">
        <v>2537</v>
      </c>
      <c r="B95" s="205" t="s">
        <v>2538</v>
      </c>
      <c r="C95" s="191">
        <v>140</v>
      </c>
      <c r="D95" s="192" t="s">
        <v>338</v>
      </c>
      <c r="E95" s="422">
        <v>0</v>
      </c>
      <c r="F95" s="193">
        <f t="shared" si="3"/>
        <v>0</v>
      </c>
    </row>
    <row r="96" spans="1:6" ht="13.5">
      <c r="A96" s="189" t="s">
        <v>2539</v>
      </c>
      <c r="B96" s="205" t="s">
        <v>2540</v>
      </c>
      <c r="C96" s="191">
        <v>6</v>
      </c>
      <c r="D96" s="192" t="s">
        <v>2453</v>
      </c>
      <c r="E96" s="422">
        <v>0</v>
      </c>
      <c r="F96" s="193">
        <f t="shared" si="3"/>
        <v>0</v>
      </c>
    </row>
    <row r="97" spans="1:6" ht="13.5">
      <c r="A97" s="189" t="s">
        <v>2541</v>
      </c>
      <c r="B97" s="205" t="s">
        <v>2542</v>
      </c>
      <c r="C97" s="191">
        <v>8</v>
      </c>
      <c r="D97" s="192" t="s">
        <v>2453</v>
      </c>
      <c r="E97" s="422">
        <v>0</v>
      </c>
      <c r="F97" s="193">
        <f t="shared" si="3"/>
        <v>0</v>
      </c>
    </row>
    <row r="98" spans="1:6" ht="13.5">
      <c r="A98" s="189" t="s">
        <v>2543</v>
      </c>
      <c r="B98" s="205" t="s">
        <v>2520</v>
      </c>
      <c r="C98" s="191">
        <v>500</v>
      </c>
      <c r="D98" s="192" t="s">
        <v>338</v>
      </c>
      <c r="E98" s="422">
        <v>0</v>
      </c>
      <c r="F98" s="193">
        <f t="shared" si="3"/>
        <v>0</v>
      </c>
    </row>
    <row r="99" spans="1:6" ht="15.75">
      <c r="A99" s="195"/>
      <c r="B99" s="178" t="s">
        <v>2436</v>
      </c>
      <c r="C99" s="196"/>
      <c r="D99" s="196"/>
      <c r="E99" s="196"/>
      <c r="F99" s="197">
        <f>SUM(F87:F98)</f>
        <v>0</v>
      </c>
    </row>
    <row r="100" spans="1:6" ht="15.75">
      <c r="A100" s="198" t="s">
        <v>2488</v>
      </c>
      <c r="B100" s="199" t="s">
        <v>2417</v>
      </c>
      <c r="C100" s="200"/>
      <c r="D100" s="200"/>
      <c r="E100" s="201"/>
      <c r="F100" s="202">
        <f>F99*0.21</f>
        <v>0</v>
      </c>
    </row>
    <row r="102" spans="1:6" ht="16.5">
      <c r="A102" s="184"/>
      <c r="B102" s="185" t="s">
        <v>2544</v>
      </c>
      <c r="C102" s="184"/>
      <c r="D102" s="184"/>
      <c r="E102" s="184"/>
      <c r="F102" s="184"/>
    </row>
    <row r="103" spans="1:6" ht="13.5">
      <c r="A103" s="186" t="s">
        <v>2447</v>
      </c>
      <c r="B103" s="186" t="s">
        <v>2448</v>
      </c>
      <c r="C103" s="187" t="s">
        <v>2449</v>
      </c>
      <c r="D103" s="187" t="s">
        <v>125</v>
      </c>
      <c r="E103" s="188" t="s">
        <v>2450</v>
      </c>
      <c r="F103" s="188" t="s">
        <v>2436</v>
      </c>
    </row>
    <row r="104" spans="1:6" ht="13.5">
      <c r="A104" s="189" t="s">
        <v>2545</v>
      </c>
      <c r="B104" s="205" t="s">
        <v>2546</v>
      </c>
      <c r="C104" s="191">
        <v>3</v>
      </c>
      <c r="D104" s="192" t="s">
        <v>2453</v>
      </c>
      <c r="E104" s="422">
        <v>0</v>
      </c>
      <c r="F104" s="193">
        <f>C104*E104</f>
        <v>0</v>
      </c>
    </row>
    <row r="105" spans="1:6" ht="24">
      <c r="A105" s="189" t="s">
        <v>2547</v>
      </c>
      <c r="B105" s="205" t="s">
        <v>2548</v>
      </c>
      <c r="C105" s="191">
        <v>12</v>
      </c>
      <c r="D105" s="192" t="s">
        <v>2453</v>
      </c>
      <c r="E105" s="422">
        <v>0</v>
      </c>
      <c r="F105" s="193">
        <f>C105*E105</f>
        <v>0</v>
      </c>
    </row>
    <row r="106" spans="1:6" ht="24">
      <c r="A106" s="189" t="s">
        <v>2549</v>
      </c>
      <c r="B106" s="205" t="s">
        <v>2550</v>
      </c>
      <c r="C106" s="191">
        <v>10</v>
      </c>
      <c r="D106" s="192" t="s">
        <v>2453</v>
      </c>
      <c r="E106" s="422">
        <v>0</v>
      </c>
      <c r="F106" s="193">
        <f>C106*E106</f>
        <v>0</v>
      </c>
    </row>
    <row r="107" spans="1:6" ht="15.75">
      <c r="A107" s="195"/>
      <c r="B107" s="178" t="s">
        <v>2436</v>
      </c>
      <c r="C107" s="196"/>
      <c r="D107" s="196"/>
      <c r="E107" s="196"/>
      <c r="F107" s="197">
        <f>SUM(F104:F106)</f>
        <v>0</v>
      </c>
    </row>
    <row r="108" spans="1:6" ht="15.75">
      <c r="A108" s="198" t="s">
        <v>2488</v>
      </c>
      <c r="B108" s="199" t="s">
        <v>2417</v>
      </c>
      <c r="C108" s="200"/>
      <c r="D108" s="200"/>
      <c r="E108" s="201"/>
      <c r="F108" s="202">
        <f>F107*0.21</f>
        <v>0</v>
      </c>
    </row>
    <row r="110" spans="1:6" ht="13.5">
      <c r="A110" s="203"/>
      <c r="B110" s="203"/>
      <c r="C110" s="203"/>
      <c r="D110" s="203"/>
      <c r="E110" s="203"/>
      <c r="F110" s="204"/>
    </row>
  </sheetData>
  <mergeCells count="2">
    <mergeCell ref="A1:F1"/>
    <mergeCell ref="A2:F2"/>
  </mergeCells>
  <printOptions/>
  <pageMargins left="0.5118110236220472" right="0.5118110236220472"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election activeCell="F17" sqref="F17:J17"/>
    </sheetView>
  </sheetViews>
  <sheetFormatPr defaultColWidth="9.33203125" defaultRowHeight="13.5"/>
  <cols>
    <col min="1" max="1" width="8.33203125" style="82" customWidth="1"/>
    <col min="2" max="2" width="1.66796875" style="82" customWidth="1"/>
    <col min="3" max="4" width="5" style="82" customWidth="1"/>
    <col min="5" max="5" width="11.66015625" style="82" customWidth="1"/>
    <col min="6" max="6" width="9.16015625" style="82" customWidth="1"/>
    <col min="7" max="7" width="5" style="82" customWidth="1"/>
    <col min="8" max="8" width="77.83203125" style="82" customWidth="1"/>
    <col min="9" max="10" width="20" style="82" customWidth="1"/>
    <col min="11" max="11" width="1.66796875" style="82" customWidth="1"/>
  </cols>
  <sheetData>
    <row r="1" ht="37.5" customHeight="1"/>
    <row r="2" spans="2:11" ht="7.5" customHeight="1">
      <c r="B2" s="83"/>
      <c r="C2" s="84"/>
      <c r="D2" s="84"/>
      <c r="E2" s="84"/>
      <c r="F2" s="84"/>
      <c r="G2" s="84"/>
      <c r="H2" s="84"/>
      <c r="I2" s="84"/>
      <c r="J2" s="84"/>
      <c r="K2" s="85"/>
    </row>
    <row r="3" spans="2:11" s="6" customFormat="1" ht="45" customHeight="1">
      <c r="B3" s="86"/>
      <c r="C3" s="481" t="s">
        <v>2246</v>
      </c>
      <c r="D3" s="481"/>
      <c r="E3" s="481"/>
      <c r="F3" s="481"/>
      <c r="G3" s="481"/>
      <c r="H3" s="481"/>
      <c r="I3" s="481"/>
      <c r="J3" s="481"/>
      <c r="K3" s="87"/>
    </row>
    <row r="4" spans="2:11" ht="25.5" customHeight="1">
      <c r="B4" s="88"/>
      <c r="C4" s="482" t="s">
        <v>2247</v>
      </c>
      <c r="D4" s="482"/>
      <c r="E4" s="482"/>
      <c r="F4" s="482"/>
      <c r="G4" s="482"/>
      <c r="H4" s="482"/>
      <c r="I4" s="482"/>
      <c r="J4" s="482"/>
      <c r="K4" s="89"/>
    </row>
    <row r="5" spans="2:11" ht="5.25" customHeight="1">
      <c r="B5" s="88"/>
      <c r="C5" s="90"/>
      <c r="D5" s="90"/>
      <c r="E5" s="90"/>
      <c r="F5" s="90"/>
      <c r="G5" s="90"/>
      <c r="H5" s="90"/>
      <c r="I5" s="90"/>
      <c r="J5" s="90"/>
      <c r="K5" s="89"/>
    </row>
    <row r="6" spans="2:11" ht="15" customHeight="1">
      <c r="B6" s="88"/>
      <c r="C6" s="483" t="s">
        <v>2248</v>
      </c>
      <c r="D6" s="483"/>
      <c r="E6" s="483"/>
      <c r="F6" s="483"/>
      <c r="G6" s="483"/>
      <c r="H6" s="483"/>
      <c r="I6" s="483"/>
      <c r="J6" s="483"/>
      <c r="K6" s="89"/>
    </row>
    <row r="7" spans="2:11" ht="15" customHeight="1">
      <c r="B7" s="92"/>
      <c r="C7" s="483" t="s">
        <v>2249</v>
      </c>
      <c r="D7" s="483"/>
      <c r="E7" s="483"/>
      <c r="F7" s="483"/>
      <c r="G7" s="483"/>
      <c r="H7" s="483"/>
      <c r="I7" s="483"/>
      <c r="J7" s="483"/>
      <c r="K7" s="89"/>
    </row>
    <row r="8" spans="2:11" ht="12.75" customHeight="1">
      <c r="B8" s="92"/>
      <c r="C8" s="91"/>
      <c r="D8" s="91"/>
      <c r="E8" s="91"/>
      <c r="F8" s="91"/>
      <c r="G8" s="91"/>
      <c r="H8" s="91"/>
      <c r="I8" s="91"/>
      <c r="J8" s="91"/>
      <c r="K8" s="89"/>
    </row>
    <row r="9" spans="2:11" ht="15" customHeight="1">
      <c r="B9" s="92"/>
      <c r="C9" s="483" t="s">
        <v>2250</v>
      </c>
      <c r="D9" s="483"/>
      <c r="E9" s="483"/>
      <c r="F9" s="483"/>
      <c r="G9" s="483"/>
      <c r="H9" s="483"/>
      <c r="I9" s="483"/>
      <c r="J9" s="483"/>
      <c r="K9" s="89"/>
    </row>
    <row r="10" spans="2:11" ht="15" customHeight="1">
      <c r="B10" s="92"/>
      <c r="C10" s="91"/>
      <c r="D10" s="483" t="s">
        <v>2251</v>
      </c>
      <c r="E10" s="483"/>
      <c r="F10" s="483"/>
      <c r="G10" s="483"/>
      <c r="H10" s="483"/>
      <c r="I10" s="483"/>
      <c r="J10" s="483"/>
      <c r="K10" s="89"/>
    </row>
    <row r="11" spans="2:11" ht="15" customHeight="1">
      <c r="B11" s="92"/>
      <c r="C11" s="93"/>
      <c r="D11" s="483" t="s">
        <v>2252</v>
      </c>
      <c r="E11" s="483"/>
      <c r="F11" s="483"/>
      <c r="G11" s="483"/>
      <c r="H11" s="483"/>
      <c r="I11" s="483"/>
      <c r="J11" s="483"/>
      <c r="K11" s="89"/>
    </row>
    <row r="12" spans="2:11" ht="12.75" customHeight="1">
      <c r="B12" s="92"/>
      <c r="C12" s="93"/>
      <c r="D12" s="93"/>
      <c r="E12" s="93"/>
      <c r="F12" s="93"/>
      <c r="G12" s="93"/>
      <c r="H12" s="93"/>
      <c r="I12" s="93"/>
      <c r="J12" s="93"/>
      <c r="K12" s="89"/>
    </row>
    <row r="13" spans="2:11" ht="15" customHeight="1">
      <c r="B13" s="92"/>
      <c r="C13" s="93"/>
      <c r="D13" s="483" t="s">
        <v>2253</v>
      </c>
      <c r="E13" s="483"/>
      <c r="F13" s="483"/>
      <c r="G13" s="483"/>
      <c r="H13" s="483"/>
      <c r="I13" s="483"/>
      <c r="J13" s="483"/>
      <c r="K13" s="89"/>
    </row>
    <row r="14" spans="2:11" ht="15" customHeight="1">
      <c r="B14" s="92"/>
      <c r="C14" s="93"/>
      <c r="D14" s="483" t="s">
        <v>2254</v>
      </c>
      <c r="E14" s="483"/>
      <c r="F14" s="483"/>
      <c r="G14" s="483"/>
      <c r="H14" s="483"/>
      <c r="I14" s="483"/>
      <c r="J14" s="483"/>
      <c r="K14" s="89"/>
    </row>
    <row r="15" spans="2:11" ht="15" customHeight="1">
      <c r="B15" s="92"/>
      <c r="C15" s="93"/>
      <c r="D15" s="483" t="s">
        <v>2255</v>
      </c>
      <c r="E15" s="483"/>
      <c r="F15" s="483"/>
      <c r="G15" s="483"/>
      <c r="H15" s="483"/>
      <c r="I15" s="483"/>
      <c r="J15" s="483"/>
      <c r="K15" s="89"/>
    </row>
    <row r="16" spans="2:11" ht="15" customHeight="1">
      <c r="B16" s="92"/>
      <c r="C16" s="93"/>
      <c r="D16" s="93"/>
      <c r="E16" s="94" t="s">
        <v>78</v>
      </c>
      <c r="F16" s="483" t="s">
        <v>2256</v>
      </c>
      <c r="G16" s="483"/>
      <c r="H16" s="483"/>
      <c r="I16" s="483"/>
      <c r="J16" s="483"/>
      <c r="K16" s="89"/>
    </row>
    <row r="17" spans="2:11" ht="15" customHeight="1">
      <c r="B17" s="92"/>
      <c r="C17" s="93"/>
      <c r="D17" s="93"/>
      <c r="E17" s="94" t="s">
        <v>2257</v>
      </c>
      <c r="F17" s="483" t="s">
        <v>2258</v>
      </c>
      <c r="G17" s="483"/>
      <c r="H17" s="483"/>
      <c r="I17" s="483"/>
      <c r="J17" s="483"/>
      <c r="K17" s="89"/>
    </row>
    <row r="18" spans="2:11" ht="15" customHeight="1">
      <c r="B18" s="92"/>
      <c r="C18" s="93"/>
      <c r="D18" s="93"/>
      <c r="E18" s="94" t="s">
        <v>2259</v>
      </c>
      <c r="F18" s="483" t="s">
        <v>2260</v>
      </c>
      <c r="G18" s="483"/>
      <c r="H18" s="483"/>
      <c r="I18" s="483"/>
      <c r="J18" s="483"/>
      <c r="K18" s="89"/>
    </row>
    <row r="19" spans="2:11" ht="15" customHeight="1">
      <c r="B19" s="92"/>
      <c r="C19" s="93"/>
      <c r="D19" s="93"/>
      <c r="E19" s="94" t="s">
        <v>2261</v>
      </c>
      <c r="F19" s="483" t="s">
        <v>2262</v>
      </c>
      <c r="G19" s="483"/>
      <c r="H19" s="483"/>
      <c r="I19" s="483"/>
      <c r="J19" s="483"/>
      <c r="K19" s="89"/>
    </row>
    <row r="20" spans="2:11" ht="15" customHeight="1">
      <c r="B20" s="92"/>
      <c r="C20" s="93"/>
      <c r="D20" s="93"/>
      <c r="E20" s="94" t="s">
        <v>2263</v>
      </c>
      <c r="F20" s="483" t="s">
        <v>2264</v>
      </c>
      <c r="G20" s="483"/>
      <c r="H20" s="483"/>
      <c r="I20" s="483"/>
      <c r="J20" s="483"/>
      <c r="K20" s="89"/>
    </row>
    <row r="21" spans="2:11" ht="15" customHeight="1">
      <c r="B21" s="92"/>
      <c r="C21" s="93"/>
      <c r="D21" s="93"/>
      <c r="E21" s="94" t="s">
        <v>2265</v>
      </c>
      <c r="F21" s="483" t="s">
        <v>2266</v>
      </c>
      <c r="G21" s="483"/>
      <c r="H21" s="483"/>
      <c r="I21" s="483"/>
      <c r="J21" s="483"/>
      <c r="K21" s="89"/>
    </row>
    <row r="22" spans="2:11" ht="12.75" customHeight="1">
      <c r="B22" s="92"/>
      <c r="C22" s="93"/>
      <c r="D22" s="93"/>
      <c r="E22" s="93"/>
      <c r="F22" s="93"/>
      <c r="G22" s="93"/>
      <c r="H22" s="93"/>
      <c r="I22" s="93"/>
      <c r="J22" s="93"/>
      <c r="K22" s="89"/>
    </row>
    <row r="23" spans="2:11" ht="15" customHeight="1">
      <c r="B23" s="92"/>
      <c r="C23" s="483" t="s">
        <v>2267</v>
      </c>
      <c r="D23" s="483"/>
      <c r="E23" s="483"/>
      <c r="F23" s="483"/>
      <c r="G23" s="483"/>
      <c r="H23" s="483"/>
      <c r="I23" s="483"/>
      <c r="J23" s="483"/>
      <c r="K23" s="89"/>
    </row>
    <row r="24" spans="2:11" ht="15" customHeight="1">
      <c r="B24" s="92"/>
      <c r="C24" s="483" t="s">
        <v>2268</v>
      </c>
      <c r="D24" s="483"/>
      <c r="E24" s="483"/>
      <c r="F24" s="483"/>
      <c r="G24" s="483"/>
      <c r="H24" s="483"/>
      <c r="I24" s="483"/>
      <c r="J24" s="483"/>
      <c r="K24" s="89"/>
    </row>
    <row r="25" spans="2:11" ht="15" customHeight="1">
      <c r="B25" s="92"/>
      <c r="C25" s="91"/>
      <c r="D25" s="483" t="s">
        <v>2269</v>
      </c>
      <c r="E25" s="483"/>
      <c r="F25" s="483"/>
      <c r="G25" s="483"/>
      <c r="H25" s="483"/>
      <c r="I25" s="483"/>
      <c r="J25" s="483"/>
      <c r="K25" s="89"/>
    </row>
    <row r="26" spans="2:11" ht="15" customHeight="1">
      <c r="B26" s="92"/>
      <c r="C26" s="93"/>
      <c r="D26" s="483" t="s">
        <v>2270</v>
      </c>
      <c r="E26" s="483"/>
      <c r="F26" s="483"/>
      <c r="G26" s="483"/>
      <c r="H26" s="483"/>
      <c r="I26" s="483"/>
      <c r="J26" s="483"/>
      <c r="K26" s="89"/>
    </row>
    <row r="27" spans="2:11" ht="12.75" customHeight="1">
      <c r="B27" s="92"/>
      <c r="C27" s="93"/>
      <c r="D27" s="93"/>
      <c r="E27" s="93"/>
      <c r="F27" s="93"/>
      <c r="G27" s="93"/>
      <c r="H27" s="93"/>
      <c r="I27" s="93"/>
      <c r="J27" s="93"/>
      <c r="K27" s="89"/>
    </row>
    <row r="28" spans="2:11" ht="15" customHeight="1">
      <c r="B28" s="92"/>
      <c r="C28" s="93"/>
      <c r="D28" s="483" t="s">
        <v>2271</v>
      </c>
      <c r="E28" s="483"/>
      <c r="F28" s="483"/>
      <c r="G28" s="483"/>
      <c r="H28" s="483"/>
      <c r="I28" s="483"/>
      <c r="J28" s="483"/>
      <c r="K28" s="89"/>
    </row>
    <row r="29" spans="2:11" ht="15" customHeight="1">
      <c r="B29" s="92"/>
      <c r="C29" s="93"/>
      <c r="D29" s="483" t="s">
        <v>2272</v>
      </c>
      <c r="E29" s="483"/>
      <c r="F29" s="483"/>
      <c r="G29" s="483"/>
      <c r="H29" s="483"/>
      <c r="I29" s="483"/>
      <c r="J29" s="483"/>
      <c r="K29" s="89"/>
    </row>
    <row r="30" spans="2:11" ht="12.75" customHeight="1">
      <c r="B30" s="92"/>
      <c r="C30" s="93"/>
      <c r="D30" s="93"/>
      <c r="E30" s="93"/>
      <c r="F30" s="93"/>
      <c r="G30" s="93"/>
      <c r="H30" s="93"/>
      <c r="I30" s="93"/>
      <c r="J30" s="93"/>
      <c r="K30" s="89"/>
    </row>
    <row r="31" spans="2:11" ht="15" customHeight="1">
      <c r="B31" s="92"/>
      <c r="C31" s="93"/>
      <c r="D31" s="483" t="s">
        <v>2273</v>
      </c>
      <c r="E31" s="483"/>
      <c r="F31" s="483"/>
      <c r="G31" s="483"/>
      <c r="H31" s="483"/>
      <c r="I31" s="483"/>
      <c r="J31" s="483"/>
      <c r="K31" s="89"/>
    </row>
    <row r="32" spans="2:11" ht="15" customHeight="1">
      <c r="B32" s="92"/>
      <c r="C32" s="93"/>
      <c r="D32" s="483" t="s">
        <v>2274</v>
      </c>
      <c r="E32" s="483"/>
      <c r="F32" s="483"/>
      <c r="G32" s="483"/>
      <c r="H32" s="483"/>
      <c r="I32" s="483"/>
      <c r="J32" s="483"/>
      <c r="K32" s="89"/>
    </row>
    <row r="33" spans="2:11" ht="15" customHeight="1">
      <c r="B33" s="92"/>
      <c r="C33" s="93"/>
      <c r="D33" s="483" t="s">
        <v>2275</v>
      </c>
      <c r="E33" s="483"/>
      <c r="F33" s="483"/>
      <c r="G33" s="483"/>
      <c r="H33" s="483"/>
      <c r="I33" s="483"/>
      <c r="J33" s="483"/>
      <c r="K33" s="89"/>
    </row>
    <row r="34" spans="2:11" ht="15" customHeight="1">
      <c r="B34" s="92"/>
      <c r="C34" s="93"/>
      <c r="D34" s="91"/>
      <c r="E34" s="95" t="s">
        <v>123</v>
      </c>
      <c r="F34" s="91"/>
      <c r="G34" s="483" t="s">
        <v>2276</v>
      </c>
      <c r="H34" s="483"/>
      <c r="I34" s="483"/>
      <c r="J34" s="483"/>
      <c r="K34" s="89"/>
    </row>
    <row r="35" spans="2:11" ht="30.75" customHeight="1">
      <c r="B35" s="92"/>
      <c r="C35" s="93"/>
      <c r="D35" s="91"/>
      <c r="E35" s="95" t="s">
        <v>2277</v>
      </c>
      <c r="F35" s="91"/>
      <c r="G35" s="483" t="s">
        <v>2278</v>
      </c>
      <c r="H35" s="483"/>
      <c r="I35" s="483"/>
      <c r="J35" s="483"/>
      <c r="K35" s="89"/>
    </row>
    <row r="36" spans="2:11" ht="15" customHeight="1">
      <c r="B36" s="92"/>
      <c r="C36" s="93"/>
      <c r="D36" s="91"/>
      <c r="E36" s="95" t="s">
        <v>52</v>
      </c>
      <c r="F36" s="91"/>
      <c r="G36" s="483" t="s">
        <v>2279</v>
      </c>
      <c r="H36" s="483"/>
      <c r="I36" s="483"/>
      <c r="J36" s="483"/>
      <c r="K36" s="89"/>
    </row>
    <row r="37" spans="2:11" ht="15" customHeight="1">
      <c r="B37" s="92"/>
      <c r="C37" s="93"/>
      <c r="D37" s="91"/>
      <c r="E37" s="95" t="s">
        <v>124</v>
      </c>
      <c r="F37" s="91"/>
      <c r="G37" s="483" t="s">
        <v>2280</v>
      </c>
      <c r="H37" s="483"/>
      <c r="I37" s="483"/>
      <c r="J37" s="483"/>
      <c r="K37" s="89"/>
    </row>
    <row r="38" spans="2:11" ht="15" customHeight="1">
      <c r="B38" s="92"/>
      <c r="C38" s="93"/>
      <c r="D38" s="91"/>
      <c r="E38" s="95" t="s">
        <v>125</v>
      </c>
      <c r="F38" s="91"/>
      <c r="G38" s="483" t="s">
        <v>2281</v>
      </c>
      <c r="H38" s="483"/>
      <c r="I38" s="483"/>
      <c r="J38" s="483"/>
      <c r="K38" s="89"/>
    </row>
    <row r="39" spans="2:11" ht="15" customHeight="1">
      <c r="B39" s="92"/>
      <c r="C39" s="93"/>
      <c r="D39" s="91"/>
      <c r="E39" s="95" t="s">
        <v>126</v>
      </c>
      <c r="F39" s="91"/>
      <c r="G39" s="483" t="s">
        <v>2282</v>
      </c>
      <c r="H39" s="483"/>
      <c r="I39" s="483"/>
      <c r="J39" s="483"/>
      <c r="K39" s="89"/>
    </row>
    <row r="40" spans="2:11" ht="15" customHeight="1">
      <c r="B40" s="92"/>
      <c r="C40" s="93"/>
      <c r="D40" s="91"/>
      <c r="E40" s="95" t="s">
        <v>2283</v>
      </c>
      <c r="F40" s="91"/>
      <c r="G40" s="483" t="s">
        <v>2284</v>
      </c>
      <c r="H40" s="483"/>
      <c r="I40" s="483"/>
      <c r="J40" s="483"/>
      <c r="K40" s="89"/>
    </row>
    <row r="41" spans="2:11" ht="15" customHeight="1">
      <c r="B41" s="92"/>
      <c r="C41" s="93"/>
      <c r="D41" s="91"/>
      <c r="E41" s="95"/>
      <c r="F41" s="91"/>
      <c r="G41" s="483" t="s">
        <v>2285</v>
      </c>
      <c r="H41" s="483"/>
      <c r="I41" s="483"/>
      <c r="J41" s="483"/>
      <c r="K41" s="89"/>
    </row>
    <row r="42" spans="2:11" ht="15" customHeight="1">
      <c r="B42" s="92"/>
      <c r="C42" s="93"/>
      <c r="D42" s="91"/>
      <c r="E42" s="95" t="s">
        <v>2286</v>
      </c>
      <c r="F42" s="91"/>
      <c r="G42" s="483" t="s">
        <v>2287</v>
      </c>
      <c r="H42" s="483"/>
      <c r="I42" s="483"/>
      <c r="J42" s="483"/>
      <c r="K42" s="89"/>
    </row>
    <row r="43" spans="2:11" ht="15" customHeight="1">
      <c r="B43" s="92"/>
      <c r="C43" s="93"/>
      <c r="D43" s="91"/>
      <c r="E43" s="95" t="s">
        <v>128</v>
      </c>
      <c r="F43" s="91"/>
      <c r="G43" s="483" t="s">
        <v>2288</v>
      </c>
      <c r="H43" s="483"/>
      <c r="I43" s="483"/>
      <c r="J43" s="483"/>
      <c r="K43" s="89"/>
    </row>
    <row r="44" spans="2:11" ht="12.75" customHeight="1">
      <c r="B44" s="92"/>
      <c r="C44" s="93"/>
      <c r="D44" s="91"/>
      <c r="E44" s="91"/>
      <c r="F44" s="91"/>
      <c r="G44" s="91"/>
      <c r="H44" s="91"/>
      <c r="I44" s="91"/>
      <c r="J44" s="91"/>
      <c r="K44" s="89"/>
    </row>
    <row r="45" spans="2:11" ht="15" customHeight="1">
      <c r="B45" s="92"/>
      <c r="C45" s="93"/>
      <c r="D45" s="483" t="s">
        <v>2289</v>
      </c>
      <c r="E45" s="483"/>
      <c r="F45" s="483"/>
      <c r="G45" s="483"/>
      <c r="H45" s="483"/>
      <c r="I45" s="483"/>
      <c r="J45" s="483"/>
      <c r="K45" s="89"/>
    </row>
    <row r="46" spans="2:11" ht="15" customHeight="1">
      <c r="B46" s="92"/>
      <c r="C46" s="93"/>
      <c r="D46" s="93"/>
      <c r="E46" s="483" t="s">
        <v>2290</v>
      </c>
      <c r="F46" s="483"/>
      <c r="G46" s="483"/>
      <c r="H46" s="483"/>
      <c r="I46" s="483"/>
      <c r="J46" s="483"/>
      <c r="K46" s="89"/>
    </row>
    <row r="47" spans="2:11" ht="15" customHeight="1">
      <c r="B47" s="92"/>
      <c r="C47" s="93"/>
      <c r="D47" s="93"/>
      <c r="E47" s="483" t="s">
        <v>2291</v>
      </c>
      <c r="F47" s="483"/>
      <c r="G47" s="483"/>
      <c r="H47" s="483"/>
      <c r="I47" s="483"/>
      <c r="J47" s="483"/>
      <c r="K47" s="89"/>
    </row>
    <row r="48" spans="2:11" ht="15" customHeight="1">
      <c r="B48" s="92"/>
      <c r="C48" s="93"/>
      <c r="D48" s="93"/>
      <c r="E48" s="483" t="s">
        <v>2292</v>
      </c>
      <c r="F48" s="483"/>
      <c r="G48" s="483"/>
      <c r="H48" s="483"/>
      <c r="I48" s="483"/>
      <c r="J48" s="483"/>
      <c r="K48" s="89"/>
    </row>
    <row r="49" spans="2:11" ht="15" customHeight="1">
      <c r="B49" s="92"/>
      <c r="C49" s="93"/>
      <c r="D49" s="483" t="s">
        <v>2293</v>
      </c>
      <c r="E49" s="483"/>
      <c r="F49" s="483"/>
      <c r="G49" s="483"/>
      <c r="H49" s="483"/>
      <c r="I49" s="483"/>
      <c r="J49" s="483"/>
      <c r="K49" s="89"/>
    </row>
    <row r="50" spans="2:11" ht="25.5" customHeight="1">
      <c r="B50" s="88"/>
      <c r="C50" s="482" t="s">
        <v>2294</v>
      </c>
      <c r="D50" s="482"/>
      <c r="E50" s="482"/>
      <c r="F50" s="482"/>
      <c r="G50" s="482"/>
      <c r="H50" s="482"/>
      <c r="I50" s="482"/>
      <c r="J50" s="482"/>
      <c r="K50" s="89"/>
    </row>
    <row r="51" spans="2:11" ht="5.25" customHeight="1">
      <c r="B51" s="88"/>
      <c r="C51" s="90"/>
      <c r="D51" s="90"/>
      <c r="E51" s="90"/>
      <c r="F51" s="90"/>
      <c r="G51" s="90"/>
      <c r="H51" s="90"/>
      <c r="I51" s="90"/>
      <c r="J51" s="90"/>
      <c r="K51" s="89"/>
    </row>
    <row r="52" spans="2:11" ht="15" customHeight="1">
      <c r="B52" s="88"/>
      <c r="C52" s="483" t="s">
        <v>2295</v>
      </c>
      <c r="D52" s="483"/>
      <c r="E52" s="483"/>
      <c r="F52" s="483"/>
      <c r="G52" s="483"/>
      <c r="H52" s="483"/>
      <c r="I52" s="483"/>
      <c r="J52" s="483"/>
      <c r="K52" s="89"/>
    </row>
    <row r="53" spans="2:11" ht="15" customHeight="1">
      <c r="B53" s="88"/>
      <c r="C53" s="483" t="s">
        <v>2296</v>
      </c>
      <c r="D53" s="483"/>
      <c r="E53" s="483"/>
      <c r="F53" s="483"/>
      <c r="G53" s="483"/>
      <c r="H53" s="483"/>
      <c r="I53" s="483"/>
      <c r="J53" s="483"/>
      <c r="K53" s="89"/>
    </row>
    <row r="54" spans="2:11" ht="12.75" customHeight="1">
      <c r="B54" s="88"/>
      <c r="C54" s="91"/>
      <c r="D54" s="91"/>
      <c r="E54" s="91"/>
      <c r="F54" s="91"/>
      <c r="G54" s="91"/>
      <c r="H54" s="91"/>
      <c r="I54" s="91"/>
      <c r="J54" s="91"/>
      <c r="K54" s="89"/>
    </row>
    <row r="55" spans="2:11" ht="15" customHeight="1">
      <c r="B55" s="88"/>
      <c r="C55" s="483" t="s">
        <v>2297</v>
      </c>
      <c r="D55" s="483"/>
      <c r="E55" s="483"/>
      <c r="F55" s="483"/>
      <c r="G55" s="483"/>
      <c r="H55" s="483"/>
      <c r="I55" s="483"/>
      <c r="J55" s="483"/>
      <c r="K55" s="89"/>
    </row>
    <row r="56" spans="2:11" ht="15" customHeight="1">
      <c r="B56" s="88"/>
      <c r="C56" s="93"/>
      <c r="D56" s="483" t="s">
        <v>2298</v>
      </c>
      <c r="E56" s="483"/>
      <c r="F56" s="483"/>
      <c r="G56" s="483"/>
      <c r="H56" s="483"/>
      <c r="I56" s="483"/>
      <c r="J56" s="483"/>
      <c r="K56" s="89"/>
    </row>
    <row r="57" spans="2:11" ht="15" customHeight="1">
      <c r="B57" s="88"/>
      <c r="C57" s="93"/>
      <c r="D57" s="483" t="s">
        <v>2299</v>
      </c>
      <c r="E57" s="483"/>
      <c r="F57" s="483"/>
      <c r="G57" s="483"/>
      <c r="H57" s="483"/>
      <c r="I57" s="483"/>
      <c r="J57" s="483"/>
      <c r="K57" s="89"/>
    </row>
    <row r="58" spans="2:11" ht="15" customHeight="1">
      <c r="B58" s="88"/>
      <c r="C58" s="93"/>
      <c r="D58" s="483" t="s">
        <v>2300</v>
      </c>
      <c r="E58" s="483"/>
      <c r="F58" s="483"/>
      <c r="G58" s="483"/>
      <c r="H58" s="483"/>
      <c r="I58" s="483"/>
      <c r="J58" s="483"/>
      <c r="K58" s="89"/>
    </row>
    <row r="59" spans="2:11" ht="15" customHeight="1">
      <c r="B59" s="88"/>
      <c r="C59" s="93"/>
      <c r="D59" s="483" t="s">
        <v>2301</v>
      </c>
      <c r="E59" s="483"/>
      <c r="F59" s="483"/>
      <c r="G59" s="483"/>
      <c r="H59" s="483"/>
      <c r="I59" s="483"/>
      <c r="J59" s="483"/>
      <c r="K59" s="89"/>
    </row>
    <row r="60" spans="2:11" ht="15" customHeight="1">
      <c r="B60" s="88"/>
      <c r="C60" s="93"/>
      <c r="D60" s="485" t="s">
        <v>2302</v>
      </c>
      <c r="E60" s="485"/>
      <c r="F60" s="485"/>
      <c r="G60" s="485"/>
      <c r="H60" s="485"/>
      <c r="I60" s="485"/>
      <c r="J60" s="485"/>
      <c r="K60" s="89"/>
    </row>
    <row r="61" spans="2:11" ht="15" customHeight="1">
      <c r="B61" s="88"/>
      <c r="C61" s="93"/>
      <c r="D61" s="483" t="s">
        <v>2303</v>
      </c>
      <c r="E61" s="483"/>
      <c r="F61" s="483"/>
      <c r="G61" s="483"/>
      <c r="H61" s="483"/>
      <c r="I61" s="483"/>
      <c r="J61" s="483"/>
      <c r="K61" s="89"/>
    </row>
    <row r="62" spans="2:11" ht="12.75" customHeight="1">
      <c r="B62" s="88"/>
      <c r="C62" s="93"/>
      <c r="D62" s="93"/>
      <c r="E62" s="96"/>
      <c r="F62" s="93"/>
      <c r="G62" s="93"/>
      <c r="H62" s="93"/>
      <c r="I62" s="93"/>
      <c r="J62" s="93"/>
      <c r="K62" s="89"/>
    </row>
    <row r="63" spans="2:11" ht="15" customHeight="1">
      <c r="B63" s="88"/>
      <c r="C63" s="93"/>
      <c r="D63" s="483" t="s">
        <v>2304</v>
      </c>
      <c r="E63" s="483"/>
      <c r="F63" s="483"/>
      <c r="G63" s="483"/>
      <c r="H63" s="483"/>
      <c r="I63" s="483"/>
      <c r="J63" s="483"/>
      <c r="K63" s="89"/>
    </row>
    <row r="64" spans="2:11" ht="15" customHeight="1">
      <c r="B64" s="88"/>
      <c r="C64" s="93"/>
      <c r="D64" s="485" t="s">
        <v>2305</v>
      </c>
      <c r="E64" s="485"/>
      <c r="F64" s="485"/>
      <c r="G64" s="485"/>
      <c r="H64" s="485"/>
      <c r="I64" s="485"/>
      <c r="J64" s="485"/>
      <c r="K64" s="89"/>
    </row>
    <row r="65" spans="2:11" ht="15" customHeight="1">
      <c r="B65" s="88"/>
      <c r="C65" s="93"/>
      <c r="D65" s="483" t="s">
        <v>2306</v>
      </c>
      <c r="E65" s="483"/>
      <c r="F65" s="483"/>
      <c r="G65" s="483"/>
      <c r="H65" s="483"/>
      <c r="I65" s="483"/>
      <c r="J65" s="483"/>
      <c r="K65" s="89"/>
    </row>
    <row r="66" spans="2:11" ht="15" customHeight="1">
      <c r="B66" s="88"/>
      <c r="C66" s="93"/>
      <c r="D66" s="483" t="s">
        <v>2307</v>
      </c>
      <c r="E66" s="483"/>
      <c r="F66" s="483"/>
      <c r="G66" s="483"/>
      <c r="H66" s="483"/>
      <c r="I66" s="483"/>
      <c r="J66" s="483"/>
      <c r="K66" s="89"/>
    </row>
    <row r="67" spans="2:11" ht="15" customHeight="1">
      <c r="B67" s="88"/>
      <c r="C67" s="93"/>
      <c r="D67" s="483" t="s">
        <v>2308</v>
      </c>
      <c r="E67" s="483"/>
      <c r="F67" s="483"/>
      <c r="G67" s="483"/>
      <c r="H67" s="483"/>
      <c r="I67" s="483"/>
      <c r="J67" s="483"/>
      <c r="K67" s="89"/>
    </row>
    <row r="68" spans="2:11" ht="15" customHeight="1">
      <c r="B68" s="88"/>
      <c r="C68" s="93"/>
      <c r="D68" s="483" t="s">
        <v>2309</v>
      </c>
      <c r="E68" s="483"/>
      <c r="F68" s="483"/>
      <c r="G68" s="483"/>
      <c r="H68" s="483"/>
      <c r="I68" s="483"/>
      <c r="J68" s="483"/>
      <c r="K68" s="89"/>
    </row>
    <row r="69" spans="2:11" ht="12.75" customHeight="1">
      <c r="B69" s="97"/>
      <c r="C69" s="98"/>
      <c r="D69" s="98"/>
      <c r="E69" s="98"/>
      <c r="F69" s="98"/>
      <c r="G69" s="98"/>
      <c r="H69" s="98"/>
      <c r="I69" s="98"/>
      <c r="J69" s="98"/>
      <c r="K69" s="99"/>
    </row>
    <row r="70" spans="2:11" ht="18.75" customHeight="1">
      <c r="B70" s="100"/>
      <c r="C70" s="100"/>
      <c r="D70" s="100"/>
      <c r="E70" s="100"/>
      <c r="F70" s="100"/>
      <c r="G70" s="100"/>
      <c r="H70" s="100"/>
      <c r="I70" s="100"/>
      <c r="J70" s="100"/>
      <c r="K70" s="101"/>
    </row>
    <row r="71" spans="2:11" ht="18.75" customHeight="1">
      <c r="B71" s="101"/>
      <c r="C71" s="101"/>
      <c r="D71" s="101"/>
      <c r="E71" s="101"/>
      <c r="F71" s="101"/>
      <c r="G71" s="101"/>
      <c r="H71" s="101"/>
      <c r="I71" s="101"/>
      <c r="J71" s="101"/>
      <c r="K71" s="101"/>
    </row>
    <row r="72" spans="2:11" ht="7.5" customHeight="1">
      <c r="B72" s="102"/>
      <c r="C72" s="103"/>
      <c r="D72" s="103"/>
      <c r="E72" s="103"/>
      <c r="F72" s="103"/>
      <c r="G72" s="103"/>
      <c r="H72" s="103"/>
      <c r="I72" s="103"/>
      <c r="J72" s="103"/>
      <c r="K72" s="104"/>
    </row>
    <row r="73" spans="2:11" ht="45" customHeight="1">
      <c r="B73" s="105"/>
      <c r="C73" s="486" t="s">
        <v>86</v>
      </c>
      <c r="D73" s="486"/>
      <c r="E73" s="486"/>
      <c r="F73" s="486"/>
      <c r="G73" s="486"/>
      <c r="H73" s="486"/>
      <c r="I73" s="486"/>
      <c r="J73" s="486"/>
      <c r="K73" s="106"/>
    </row>
    <row r="74" spans="2:11" ht="17.25" customHeight="1">
      <c r="B74" s="105"/>
      <c r="C74" s="107" t="s">
        <v>2310</v>
      </c>
      <c r="D74" s="107"/>
      <c r="E74" s="107"/>
      <c r="F74" s="107" t="s">
        <v>2311</v>
      </c>
      <c r="G74" s="108"/>
      <c r="H74" s="107" t="s">
        <v>124</v>
      </c>
      <c r="I74" s="107" t="s">
        <v>56</v>
      </c>
      <c r="J74" s="107" t="s">
        <v>2312</v>
      </c>
      <c r="K74" s="106"/>
    </row>
    <row r="75" spans="2:11" ht="17.25" customHeight="1">
      <c r="B75" s="105"/>
      <c r="C75" s="109" t="s">
        <v>2313</v>
      </c>
      <c r="D75" s="109"/>
      <c r="E75" s="109"/>
      <c r="F75" s="110" t="s">
        <v>2314</v>
      </c>
      <c r="G75" s="111"/>
      <c r="H75" s="109"/>
      <c r="I75" s="109"/>
      <c r="J75" s="109" t="s">
        <v>2315</v>
      </c>
      <c r="K75" s="106"/>
    </row>
    <row r="76" spans="2:11" ht="5.25" customHeight="1">
      <c r="B76" s="105"/>
      <c r="C76" s="112"/>
      <c r="D76" s="112"/>
      <c r="E76" s="112"/>
      <c r="F76" s="112"/>
      <c r="G76" s="113"/>
      <c r="H76" s="112"/>
      <c r="I76" s="112"/>
      <c r="J76" s="112"/>
      <c r="K76" s="106"/>
    </row>
    <row r="77" spans="2:11" ht="15" customHeight="1">
      <c r="B77" s="105"/>
      <c r="C77" s="95" t="s">
        <v>52</v>
      </c>
      <c r="D77" s="112"/>
      <c r="E77" s="112"/>
      <c r="F77" s="114" t="s">
        <v>2316</v>
      </c>
      <c r="G77" s="113"/>
      <c r="H77" s="95" t="s">
        <v>2317</v>
      </c>
      <c r="I77" s="95" t="s">
        <v>2318</v>
      </c>
      <c r="J77" s="95">
        <v>20</v>
      </c>
      <c r="K77" s="106"/>
    </row>
    <row r="78" spans="2:11" ht="15" customHeight="1">
      <c r="B78" s="105"/>
      <c r="C78" s="95" t="s">
        <v>2319</v>
      </c>
      <c r="D78" s="95"/>
      <c r="E78" s="95"/>
      <c r="F78" s="114" t="s">
        <v>2316</v>
      </c>
      <c r="G78" s="113"/>
      <c r="H78" s="95" t="s">
        <v>2320</v>
      </c>
      <c r="I78" s="95" t="s">
        <v>2318</v>
      </c>
      <c r="J78" s="95">
        <v>120</v>
      </c>
      <c r="K78" s="106"/>
    </row>
    <row r="79" spans="2:11" ht="15" customHeight="1">
      <c r="B79" s="115"/>
      <c r="C79" s="95" t="s">
        <v>2321</v>
      </c>
      <c r="D79" s="95"/>
      <c r="E79" s="95"/>
      <c r="F79" s="114" t="s">
        <v>2322</v>
      </c>
      <c r="G79" s="113"/>
      <c r="H79" s="95" t="s">
        <v>2323</v>
      </c>
      <c r="I79" s="95" t="s">
        <v>2318</v>
      </c>
      <c r="J79" s="95">
        <v>50</v>
      </c>
      <c r="K79" s="106"/>
    </row>
    <row r="80" spans="2:11" ht="15" customHeight="1">
      <c r="B80" s="115"/>
      <c r="C80" s="95" t="s">
        <v>2324</v>
      </c>
      <c r="D80" s="95"/>
      <c r="E80" s="95"/>
      <c r="F80" s="114" t="s">
        <v>2316</v>
      </c>
      <c r="G80" s="113"/>
      <c r="H80" s="95" t="s">
        <v>2325</v>
      </c>
      <c r="I80" s="95" t="s">
        <v>2326</v>
      </c>
      <c r="J80" s="95"/>
      <c r="K80" s="106"/>
    </row>
    <row r="81" spans="2:11" ht="15" customHeight="1">
      <c r="B81" s="115"/>
      <c r="C81" s="116" t="s">
        <v>2327</v>
      </c>
      <c r="D81" s="116"/>
      <c r="E81" s="116"/>
      <c r="F81" s="117" t="s">
        <v>2322</v>
      </c>
      <c r="G81" s="116"/>
      <c r="H81" s="116" t="s">
        <v>2328</v>
      </c>
      <c r="I81" s="116" t="s">
        <v>2318</v>
      </c>
      <c r="J81" s="116">
        <v>15</v>
      </c>
      <c r="K81" s="106"/>
    </row>
    <row r="82" spans="2:11" ht="15" customHeight="1">
      <c r="B82" s="115"/>
      <c r="C82" s="116" t="s">
        <v>2329</v>
      </c>
      <c r="D82" s="116"/>
      <c r="E82" s="116"/>
      <c r="F82" s="117" t="s">
        <v>2322</v>
      </c>
      <c r="G82" s="116"/>
      <c r="H82" s="116" t="s">
        <v>2330</v>
      </c>
      <c r="I82" s="116" t="s">
        <v>2318</v>
      </c>
      <c r="J82" s="116">
        <v>15</v>
      </c>
      <c r="K82" s="106"/>
    </row>
    <row r="83" spans="2:11" ht="15" customHeight="1">
      <c r="B83" s="115"/>
      <c r="C83" s="116" t="s">
        <v>2331</v>
      </c>
      <c r="D83" s="116"/>
      <c r="E83" s="116"/>
      <c r="F83" s="117" t="s">
        <v>2322</v>
      </c>
      <c r="G83" s="116"/>
      <c r="H83" s="116" t="s">
        <v>2332</v>
      </c>
      <c r="I83" s="116" t="s">
        <v>2318</v>
      </c>
      <c r="J83" s="116">
        <v>20</v>
      </c>
      <c r="K83" s="106"/>
    </row>
    <row r="84" spans="2:11" ht="15" customHeight="1">
      <c r="B84" s="115"/>
      <c r="C84" s="116" t="s">
        <v>2333</v>
      </c>
      <c r="D84" s="116"/>
      <c r="E84" s="116"/>
      <c r="F84" s="117" t="s">
        <v>2322</v>
      </c>
      <c r="G84" s="116"/>
      <c r="H84" s="116" t="s">
        <v>2334</v>
      </c>
      <c r="I84" s="116" t="s">
        <v>2318</v>
      </c>
      <c r="J84" s="116">
        <v>20</v>
      </c>
      <c r="K84" s="106"/>
    </row>
    <row r="85" spans="2:11" ht="15" customHeight="1">
      <c r="B85" s="115"/>
      <c r="C85" s="95" t="s">
        <v>2335</v>
      </c>
      <c r="D85" s="95"/>
      <c r="E85" s="95"/>
      <c r="F85" s="114" t="s">
        <v>2322</v>
      </c>
      <c r="G85" s="113"/>
      <c r="H85" s="95" t="s">
        <v>2336</v>
      </c>
      <c r="I85" s="95" t="s">
        <v>2318</v>
      </c>
      <c r="J85" s="95">
        <v>50</v>
      </c>
      <c r="K85" s="106"/>
    </row>
    <row r="86" spans="2:11" ht="15" customHeight="1">
      <c r="B86" s="115"/>
      <c r="C86" s="95" t="s">
        <v>2337</v>
      </c>
      <c r="D86" s="95"/>
      <c r="E86" s="95"/>
      <c r="F86" s="114" t="s">
        <v>2322</v>
      </c>
      <c r="G86" s="113"/>
      <c r="H86" s="95" t="s">
        <v>2338</v>
      </c>
      <c r="I86" s="95" t="s">
        <v>2318</v>
      </c>
      <c r="J86" s="95">
        <v>20</v>
      </c>
      <c r="K86" s="106"/>
    </row>
    <row r="87" spans="2:11" ht="15" customHeight="1">
      <c r="B87" s="115"/>
      <c r="C87" s="95" t="s">
        <v>2339</v>
      </c>
      <c r="D87" s="95"/>
      <c r="E87" s="95"/>
      <c r="F87" s="114" t="s">
        <v>2322</v>
      </c>
      <c r="G87" s="113"/>
      <c r="H87" s="95" t="s">
        <v>2340</v>
      </c>
      <c r="I87" s="95" t="s">
        <v>2318</v>
      </c>
      <c r="J87" s="95">
        <v>20</v>
      </c>
      <c r="K87" s="106"/>
    </row>
    <row r="88" spans="2:11" ht="15" customHeight="1">
      <c r="B88" s="115"/>
      <c r="C88" s="95" t="s">
        <v>2341</v>
      </c>
      <c r="D88" s="95"/>
      <c r="E88" s="95"/>
      <c r="F88" s="114" t="s">
        <v>2322</v>
      </c>
      <c r="G88" s="113"/>
      <c r="H88" s="95" t="s">
        <v>2342</v>
      </c>
      <c r="I88" s="95" t="s">
        <v>2318</v>
      </c>
      <c r="J88" s="95">
        <v>50</v>
      </c>
      <c r="K88" s="106"/>
    </row>
    <row r="89" spans="2:11" ht="15" customHeight="1">
      <c r="B89" s="115"/>
      <c r="C89" s="95" t="s">
        <v>2343</v>
      </c>
      <c r="D89" s="95"/>
      <c r="E89" s="95"/>
      <c r="F89" s="114" t="s">
        <v>2322</v>
      </c>
      <c r="G89" s="113"/>
      <c r="H89" s="95" t="s">
        <v>2343</v>
      </c>
      <c r="I89" s="95" t="s">
        <v>2318</v>
      </c>
      <c r="J89" s="95">
        <v>50</v>
      </c>
      <c r="K89" s="106"/>
    </row>
    <row r="90" spans="2:11" ht="15" customHeight="1">
      <c r="B90" s="115"/>
      <c r="C90" s="95" t="s">
        <v>129</v>
      </c>
      <c r="D90" s="95"/>
      <c r="E90" s="95"/>
      <c r="F90" s="114" t="s">
        <v>2322</v>
      </c>
      <c r="G90" s="113"/>
      <c r="H90" s="95" t="s">
        <v>2344</v>
      </c>
      <c r="I90" s="95" t="s">
        <v>2318</v>
      </c>
      <c r="J90" s="95">
        <v>255</v>
      </c>
      <c r="K90" s="106"/>
    </row>
    <row r="91" spans="2:11" ht="15" customHeight="1">
      <c r="B91" s="115"/>
      <c r="C91" s="95" t="s">
        <v>2345</v>
      </c>
      <c r="D91" s="95"/>
      <c r="E91" s="95"/>
      <c r="F91" s="114" t="s">
        <v>2316</v>
      </c>
      <c r="G91" s="113"/>
      <c r="H91" s="95" t="s">
        <v>2346</v>
      </c>
      <c r="I91" s="95" t="s">
        <v>2347</v>
      </c>
      <c r="J91" s="95"/>
      <c r="K91" s="106"/>
    </row>
    <row r="92" spans="2:11" ht="15" customHeight="1">
      <c r="B92" s="115"/>
      <c r="C92" s="95" t="s">
        <v>2348</v>
      </c>
      <c r="D92" s="95"/>
      <c r="E92" s="95"/>
      <c r="F92" s="114" t="s">
        <v>2316</v>
      </c>
      <c r="G92" s="113"/>
      <c r="H92" s="95" t="s">
        <v>2349</v>
      </c>
      <c r="I92" s="95" t="s">
        <v>2350</v>
      </c>
      <c r="J92" s="95"/>
      <c r="K92" s="106"/>
    </row>
    <row r="93" spans="2:11" ht="15" customHeight="1">
      <c r="B93" s="115"/>
      <c r="C93" s="95" t="s">
        <v>2351</v>
      </c>
      <c r="D93" s="95"/>
      <c r="E93" s="95"/>
      <c r="F93" s="114" t="s">
        <v>2316</v>
      </c>
      <c r="G93" s="113"/>
      <c r="H93" s="95" t="s">
        <v>2351</v>
      </c>
      <c r="I93" s="95" t="s">
        <v>2350</v>
      </c>
      <c r="J93" s="95"/>
      <c r="K93" s="106"/>
    </row>
    <row r="94" spans="2:11" ht="15" customHeight="1">
      <c r="B94" s="115"/>
      <c r="C94" s="95" t="s">
        <v>37</v>
      </c>
      <c r="D94" s="95"/>
      <c r="E94" s="95"/>
      <c r="F94" s="114" t="s">
        <v>2316</v>
      </c>
      <c r="G94" s="113"/>
      <c r="H94" s="95" t="s">
        <v>2352</v>
      </c>
      <c r="I94" s="95" t="s">
        <v>2350</v>
      </c>
      <c r="J94" s="95"/>
      <c r="K94" s="106"/>
    </row>
    <row r="95" spans="2:11" ht="15" customHeight="1">
      <c r="B95" s="115"/>
      <c r="C95" s="95" t="s">
        <v>47</v>
      </c>
      <c r="D95" s="95"/>
      <c r="E95" s="95"/>
      <c r="F95" s="114" t="s">
        <v>2316</v>
      </c>
      <c r="G95" s="113"/>
      <c r="H95" s="95" t="s">
        <v>2353</v>
      </c>
      <c r="I95" s="95" t="s">
        <v>2350</v>
      </c>
      <c r="J95" s="95"/>
      <c r="K95" s="106"/>
    </row>
    <row r="96" spans="2:11" ht="15" customHeight="1">
      <c r="B96" s="118"/>
      <c r="C96" s="119"/>
      <c r="D96" s="119"/>
      <c r="E96" s="119"/>
      <c r="F96" s="119"/>
      <c r="G96" s="119"/>
      <c r="H96" s="119"/>
      <c r="I96" s="119"/>
      <c r="J96" s="119"/>
      <c r="K96" s="120"/>
    </row>
    <row r="97" spans="2:11" ht="18.75" customHeight="1">
      <c r="B97" s="121"/>
      <c r="C97" s="122"/>
      <c r="D97" s="122"/>
      <c r="E97" s="122"/>
      <c r="F97" s="122"/>
      <c r="G97" s="122"/>
      <c r="H97" s="122"/>
      <c r="I97" s="122"/>
      <c r="J97" s="122"/>
      <c r="K97" s="121"/>
    </row>
    <row r="98" spans="2:11" ht="18.75" customHeight="1">
      <c r="B98" s="101"/>
      <c r="C98" s="101"/>
      <c r="D98" s="101"/>
      <c r="E98" s="101"/>
      <c r="F98" s="101"/>
      <c r="G98" s="101"/>
      <c r="H98" s="101"/>
      <c r="I98" s="101"/>
      <c r="J98" s="101"/>
      <c r="K98" s="101"/>
    </row>
    <row r="99" spans="2:11" ht="7.5" customHeight="1">
      <c r="B99" s="102"/>
      <c r="C99" s="103"/>
      <c r="D99" s="103"/>
      <c r="E99" s="103"/>
      <c r="F99" s="103"/>
      <c r="G99" s="103"/>
      <c r="H99" s="103"/>
      <c r="I99" s="103"/>
      <c r="J99" s="103"/>
      <c r="K99" s="104"/>
    </row>
    <row r="100" spans="2:11" ht="45" customHeight="1">
      <c r="B100" s="105"/>
      <c r="C100" s="486" t="s">
        <v>2354</v>
      </c>
      <c r="D100" s="486"/>
      <c r="E100" s="486"/>
      <c r="F100" s="486"/>
      <c r="G100" s="486"/>
      <c r="H100" s="486"/>
      <c r="I100" s="486"/>
      <c r="J100" s="486"/>
      <c r="K100" s="106"/>
    </row>
    <row r="101" spans="2:11" ht="17.25" customHeight="1">
      <c r="B101" s="105"/>
      <c r="C101" s="107" t="s">
        <v>2310</v>
      </c>
      <c r="D101" s="107"/>
      <c r="E101" s="107"/>
      <c r="F101" s="107" t="s">
        <v>2311</v>
      </c>
      <c r="G101" s="108"/>
      <c r="H101" s="107" t="s">
        <v>124</v>
      </c>
      <c r="I101" s="107" t="s">
        <v>56</v>
      </c>
      <c r="J101" s="107" t="s">
        <v>2312</v>
      </c>
      <c r="K101" s="106"/>
    </row>
    <row r="102" spans="2:11" ht="17.25" customHeight="1">
      <c r="B102" s="105"/>
      <c r="C102" s="109" t="s">
        <v>2313</v>
      </c>
      <c r="D102" s="109"/>
      <c r="E102" s="109"/>
      <c r="F102" s="110" t="s">
        <v>2314</v>
      </c>
      <c r="G102" s="111"/>
      <c r="H102" s="109"/>
      <c r="I102" s="109"/>
      <c r="J102" s="109" t="s">
        <v>2315</v>
      </c>
      <c r="K102" s="106"/>
    </row>
    <row r="103" spans="2:11" ht="5.25" customHeight="1">
      <c r="B103" s="105"/>
      <c r="C103" s="107"/>
      <c r="D103" s="107"/>
      <c r="E103" s="107"/>
      <c r="F103" s="107"/>
      <c r="G103" s="123"/>
      <c r="H103" s="107"/>
      <c r="I103" s="107"/>
      <c r="J103" s="107"/>
      <c r="K103" s="106"/>
    </row>
    <row r="104" spans="2:11" ht="15" customHeight="1">
      <c r="B104" s="105"/>
      <c r="C104" s="95" t="s">
        <v>52</v>
      </c>
      <c r="D104" s="112"/>
      <c r="E104" s="112"/>
      <c r="F104" s="114" t="s">
        <v>2316</v>
      </c>
      <c r="G104" s="123"/>
      <c r="H104" s="95" t="s">
        <v>2355</v>
      </c>
      <c r="I104" s="95" t="s">
        <v>2318</v>
      </c>
      <c r="J104" s="95">
        <v>20</v>
      </c>
      <c r="K104" s="106"/>
    </row>
    <row r="105" spans="2:11" ht="15" customHeight="1">
      <c r="B105" s="105"/>
      <c r="C105" s="95" t="s">
        <v>2319</v>
      </c>
      <c r="D105" s="95"/>
      <c r="E105" s="95"/>
      <c r="F105" s="114" t="s">
        <v>2316</v>
      </c>
      <c r="G105" s="95"/>
      <c r="H105" s="95" t="s">
        <v>2355</v>
      </c>
      <c r="I105" s="95" t="s">
        <v>2318</v>
      </c>
      <c r="J105" s="95">
        <v>120</v>
      </c>
      <c r="K105" s="106"/>
    </row>
    <row r="106" spans="2:11" ht="15" customHeight="1">
      <c r="B106" s="115"/>
      <c r="C106" s="95" t="s">
        <v>2321</v>
      </c>
      <c r="D106" s="95"/>
      <c r="E106" s="95"/>
      <c r="F106" s="114" t="s">
        <v>2322</v>
      </c>
      <c r="G106" s="95"/>
      <c r="H106" s="95" t="s">
        <v>2355</v>
      </c>
      <c r="I106" s="95" t="s">
        <v>2318</v>
      </c>
      <c r="J106" s="95">
        <v>50</v>
      </c>
      <c r="K106" s="106"/>
    </row>
    <row r="107" spans="2:11" ht="15" customHeight="1">
      <c r="B107" s="115"/>
      <c r="C107" s="95" t="s">
        <v>2324</v>
      </c>
      <c r="D107" s="95"/>
      <c r="E107" s="95"/>
      <c r="F107" s="114" t="s">
        <v>2316</v>
      </c>
      <c r="G107" s="95"/>
      <c r="H107" s="95" t="s">
        <v>2355</v>
      </c>
      <c r="I107" s="95" t="s">
        <v>2326</v>
      </c>
      <c r="J107" s="95"/>
      <c r="K107" s="106"/>
    </row>
    <row r="108" spans="2:11" ht="15" customHeight="1">
      <c r="B108" s="115"/>
      <c r="C108" s="95" t="s">
        <v>2335</v>
      </c>
      <c r="D108" s="95"/>
      <c r="E108" s="95"/>
      <c r="F108" s="114" t="s">
        <v>2322</v>
      </c>
      <c r="G108" s="95"/>
      <c r="H108" s="95" t="s">
        <v>2355</v>
      </c>
      <c r="I108" s="95" t="s">
        <v>2318</v>
      </c>
      <c r="J108" s="95">
        <v>50</v>
      </c>
      <c r="K108" s="106"/>
    </row>
    <row r="109" spans="2:11" ht="15" customHeight="1">
      <c r="B109" s="115"/>
      <c r="C109" s="95" t="s">
        <v>2343</v>
      </c>
      <c r="D109" s="95"/>
      <c r="E109" s="95"/>
      <c r="F109" s="114" t="s">
        <v>2322</v>
      </c>
      <c r="G109" s="95"/>
      <c r="H109" s="95" t="s">
        <v>2355</v>
      </c>
      <c r="I109" s="95" t="s">
        <v>2318</v>
      </c>
      <c r="J109" s="95">
        <v>50</v>
      </c>
      <c r="K109" s="106"/>
    </row>
    <row r="110" spans="2:11" ht="15" customHeight="1">
      <c r="B110" s="115"/>
      <c r="C110" s="95" t="s">
        <v>2341</v>
      </c>
      <c r="D110" s="95"/>
      <c r="E110" s="95"/>
      <c r="F110" s="114" t="s">
        <v>2322</v>
      </c>
      <c r="G110" s="95"/>
      <c r="H110" s="95" t="s">
        <v>2355</v>
      </c>
      <c r="I110" s="95" t="s">
        <v>2318</v>
      </c>
      <c r="J110" s="95">
        <v>50</v>
      </c>
      <c r="K110" s="106"/>
    </row>
    <row r="111" spans="2:11" ht="15" customHeight="1">
      <c r="B111" s="115"/>
      <c r="C111" s="95" t="s">
        <v>52</v>
      </c>
      <c r="D111" s="95"/>
      <c r="E111" s="95"/>
      <c r="F111" s="114" t="s">
        <v>2316</v>
      </c>
      <c r="G111" s="95"/>
      <c r="H111" s="95" t="s">
        <v>2356</v>
      </c>
      <c r="I111" s="95" t="s">
        <v>2318</v>
      </c>
      <c r="J111" s="95">
        <v>20</v>
      </c>
      <c r="K111" s="106"/>
    </row>
    <row r="112" spans="2:11" ht="15" customHeight="1">
      <c r="B112" s="115"/>
      <c r="C112" s="95" t="s">
        <v>2357</v>
      </c>
      <c r="D112" s="95"/>
      <c r="E112" s="95"/>
      <c r="F112" s="114" t="s">
        <v>2316</v>
      </c>
      <c r="G112" s="95"/>
      <c r="H112" s="95" t="s">
        <v>2358</v>
      </c>
      <c r="I112" s="95" t="s">
        <v>2318</v>
      </c>
      <c r="J112" s="95">
        <v>120</v>
      </c>
      <c r="K112" s="106"/>
    </row>
    <row r="113" spans="2:11" ht="15" customHeight="1">
      <c r="B113" s="115"/>
      <c r="C113" s="95" t="s">
        <v>37</v>
      </c>
      <c r="D113" s="95"/>
      <c r="E113" s="95"/>
      <c r="F113" s="114" t="s">
        <v>2316</v>
      </c>
      <c r="G113" s="95"/>
      <c r="H113" s="95" t="s">
        <v>2359</v>
      </c>
      <c r="I113" s="95" t="s">
        <v>2350</v>
      </c>
      <c r="J113" s="95"/>
      <c r="K113" s="106"/>
    </row>
    <row r="114" spans="2:11" ht="15" customHeight="1">
      <c r="B114" s="115"/>
      <c r="C114" s="95" t="s">
        <v>47</v>
      </c>
      <c r="D114" s="95"/>
      <c r="E114" s="95"/>
      <c r="F114" s="114" t="s">
        <v>2316</v>
      </c>
      <c r="G114" s="95"/>
      <c r="H114" s="95" t="s">
        <v>2360</v>
      </c>
      <c r="I114" s="95" t="s">
        <v>2350</v>
      </c>
      <c r="J114" s="95"/>
      <c r="K114" s="106"/>
    </row>
    <row r="115" spans="2:11" ht="15" customHeight="1">
      <c r="B115" s="115"/>
      <c r="C115" s="95" t="s">
        <v>56</v>
      </c>
      <c r="D115" s="95"/>
      <c r="E115" s="95"/>
      <c r="F115" s="114" t="s">
        <v>2316</v>
      </c>
      <c r="G115" s="95"/>
      <c r="H115" s="95" t="s">
        <v>2361</v>
      </c>
      <c r="I115" s="95" t="s">
        <v>2362</v>
      </c>
      <c r="J115" s="95"/>
      <c r="K115" s="106"/>
    </row>
    <row r="116" spans="2:11" ht="15" customHeight="1">
      <c r="B116" s="118"/>
      <c r="C116" s="124"/>
      <c r="D116" s="124"/>
      <c r="E116" s="124"/>
      <c r="F116" s="124"/>
      <c r="G116" s="124"/>
      <c r="H116" s="124"/>
      <c r="I116" s="124"/>
      <c r="J116" s="124"/>
      <c r="K116" s="120"/>
    </row>
    <row r="117" spans="2:11" ht="18.75" customHeight="1">
      <c r="B117" s="125"/>
      <c r="C117" s="91"/>
      <c r="D117" s="91"/>
      <c r="E117" s="91"/>
      <c r="F117" s="126"/>
      <c r="G117" s="91"/>
      <c r="H117" s="91"/>
      <c r="I117" s="91"/>
      <c r="J117" s="91"/>
      <c r="K117" s="125"/>
    </row>
    <row r="118" spans="2:11" ht="18.75" customHeight="1">
      <c r="B118" s="101"/>
      <c r="C118" s="101"/>
      <c r="D118" s="101"/>
      <c r="E118" s="101"/>
      <c r="F118" s="101"/>
      <c r="G118" s="101"/>
      <c r="H118" s="101"/>
      <c r="I118" s="101"/>
      <c r="J118" s="101"/>
      <c r="K118" s="101"/>
    </row>
    <row r="119" spans="2:11" ht="7.5" customHeight="1">
      <c r="B119" s="127"/>
      <c r="C119" s="128"/>
      <c r="D119" s="128"/>
      <c r="E119" s="128"/>
      <c r="F119" s="128"/>
      <c r="G119" s="128"/>
      <c r="H119" s="128"/>
      <c r="I119" s="128"/>
      <c r="J119" s="128"/>
      <c r="K119" s="129"/>
    </row>
    <row r="120" spans="2:11" ht="45" customHeight="1">
      <c r="B120" s="130"/>
      <c r="C120" s="481" t="s">
        <v>2363</v>
      </c>
      <c r="D120" s="481"/>
      <c r="E120" s="481"/>
      <c r="F120" s="481"/>
      <c r="G120" s="481"/>
      <c r="H120" s="481"/>
      <c r="I120" s="481"/>
      <c r="J120" s="481"/>
      <c r="K120" s="131"/>
    </row>
    <row r="121" spans="2:11" ht="17.25" customHeight="1">
      <c r="B121" s="132"/>
      <c r="C121" s="107" t="s">
        <v>2310</v>
      </c>
      <c r="D121" s="107"/>
      <c r="E121" s="107"/>
      <c r="F121" s="107" t="s">
        <v>2311</v>
      </c>
      <c r="G121" s="108"/>
      <c r="H121" s="107" t="s">
        <v>124</v>
      </c>
      <c r="I121" s="107" t="s">
        <v>56</v>
      </c>
      <c r="J121" s="107" t="s">
        <v>2312</v>
      </c>
      <c r="K121" s="133"/>
    </row>
    <row r="122" spans="2:11" ht="17.25" customHeight="1">
      <c r="B122" s="132"/>
      <c r="C122" s="109" t="s">
        <v>2313</v>
      </c>
      <c r="D122" s="109"/>
      <c r="E122" s="109"/>
      <c r="F122" s="110" t="s">
        <v>2314</v>
      </c>
      <c r="G122" s="111"/>
      <c r="H122" s="109"/>
      <c r="I122" s="109"/>
      <c r="J122" s="109" t="s">
        <v>2315</v>
      </c>
      <c r="K122" s="133"/>
    </row>
    <row r="123" spans="2:11" ht="5.25" customHeight="1">
      <c r="B123" s="134"/>
      <c r="C123" s="112"/>
      <c r="D123" s="112"/>
      <c r="E123" s="112"/>
      <c r="F123" s="112"/>
      <c r="G123" s="95"/>
      <c r="H123" s="112"/>
      <c r="I123" s="112"/>
      <c r="J123" s="112"/>
      <c r="K123" s="135"/>
    </row>
    <row r="124" spans="2:11" ht="15" customHeight="1">
      <c r="B124" s="134"/>
      <c r="C124" s="95" t="s">
        <v>2319</v>
      </c>
      <c r="D124" s="112"/>
      <c r="E124" s="112"/>
      <c r="F124" s="114" t="s">
        <v>2316</v>
      </c>
      <c r="G124" s="95"/>
      <c r="H124" s="95" t="s">
        <v>2355</v>
      </c>
      <c r="I124" s="95" t="s">
        <v>2318</v>
      </c>
      <c r="J124" s="95">
        <v>120</v>
      </c>
      <c r="K124" s="136"/>
    </row>
    <row r="125" spans="2:11" ht="15" customHeight="1">
      <c r="B125" s="134"/>
      <c r="C125" s="95" t="s">
        <v>2364</v>
      </c>
      <c r="D125" s="95"/>
      <c r="E125" s="95"/>
      <c r="F125" s="114" t="s">
        <v>2316</v>
      </c>
      <c r="G125" s="95"/>
      <c r="H125" s="95" t="s">
        <v>2365</v>
      </c>
      <c r="I125" s="95" t="s">
        <v>2318</v>
      </c>
      <c r="J125" s="95" t="s">
        <v>2366</v>
      </c>
      <c r="K125" s="136"/>
    </row>
    <row r="126" spans="2:11" ht="15" customHeight="1">
      <c r="B126" s="134"/>
      <c r="C126" s="95" t="s">
        <v>2265</v>
      </c>
      <c r="D126" s="95"/>
      <c r="E126" s="95"/>
      <c r="F126" s="114" t="s">
        <v>2316</v>
      </c>
      <c r="G126" s="95"/>
      <c r="H126" s="95" t="s">
        <v>2367</v>
      </c>
      <c r="I126" s="95" t="s">
        <v>2318</v>
      </c>
      <c r="J126" s="95" t="s">
        <v>2366</v>
      </c>
      <c r="K126" s="136"/>
    </row>
    <row r="127" spans="2:11" ht="15" customHeight="1">
      <c r="B127" s="134"/>
      <c r="C127" s="95" t="s">
        <v>2327</v>
      </c>
      <c r="D127" s="95"/>
      <c r="E127" s="95"/>
      <c r="F127" s="114" t="s">
        <v>2322</v>
      </c>
      <c r="G127" s="95"/>
      <c r="H127" s="95" t="s">
        <v>2328</v>
      </c>
      <c r="I127" s="95" t="s">
        <v>2318</v>
      </c>
      <c r="J127" s="95">
        <v>15</v>
      </c>
      <c r="K127" s="136"/>
    </row>
    <row r="128" spans="2:11" ht="15" customHeight="1">
      <c r="B128" s="134"/>
      <c r="C128" s="116" t="s">
        <v>2329</v>
      </c>
      <c r="D128" s="116"/>
      <c r="E128" s="116"/>
      <c r="F128" s="117" t="s">
        <v>2322</v>
      </c>
      <c r="G128" s="116"/>
      <c r="H128" s="116" t="s">
        <v>2330</v>
      </c>
      <c r="I128" s="116" t="s">
        <v>2318</v>
      </c>
      <c r="J128" s="116">
        <v>15</v>
      </c>
      <c r="K128" s="136"/>
    </row>
    <row r="129" spans="2:11" ht="15" customHeight="1">
      <c r="B129" s="134"/>
      <c r="C129" s="116" t="s">
        <v>2331</v>
      </c>
      <c r="D129" s="116"/>
      <c r="E129" s="116"/>
      <c r="F129" s="117" t="s">
        <v>2322</v>
      </c>
      <c r="G129" s="116"/>
      <c r="H129" s="116" t="s">
        <v>2332</v>
      </c>
      <c r="I129" s="116" t="s">
        <v>2318</v>
      </c>
      <c r="J129" s="116">
        <v>20</v>
      </c>
      <c r="K129" s="136"/>
    </row>
    <row r="130" spans="2:11" ht="15" customHeight="1">
      <c r="B130" s="134"/>
      <c r="C130" s="116" t="s">
        <v>2333</v>
      </c>
      <c r="D130" s="116"/>
      <c r="E130" s="116"/>
      <c r="F130" s="117" t="s">
        <v>2322</v>
      </c>
      <c r="G130" s="116"/>
      <c r="H130" s="116" t="s">
        <v>2334</v>
      </c>
      <c r="I130" s="116" t="s">
        <v>2318</v>
      </c>
      <c r="J130" s="116">
        <v>20</v>
      </c>
      <c r="K130" s="136"/>
    </row>
    <row r="131" spans="2:11" ht="15" customHeight="1">
      <c r="B131" s="134"/>
      <c r="C131" s="95" t="s">
        <v>2321</v>
      </c>
      <c r="D131" s="95"/>
      <c r="E131" s="95"/>
      <c r="F131" s="114" t="s">
        <v>2322</v>
      </c>
      <c r="G131" s="95"/>
      <c r="H131" s="95" t="s">
        <v>2355</v>
      </c>
      <c r="I131" s="95" t="s">
        <v>2318</v>
      </c>
      <c r="J131" s="95">
        <v>50</v>
      </c>
      <c r="K131" s="136"/>
    </row>
    <row r="132" spans="2:11" ht="15" customHeight="1">
      <c r="B132" s="134"/>
      <c r="C132" s="95" t="s">
        <v>2335</v>
      </c>
      <c r="D132" s="95"/>
      <c r="E132" s="95"/>
      <c r="F132" s="114" t="s">
        <v>2322</v>
      </c>
      <c r="G132" s="95"/>
      <c r="H132" s="95" t="s">
        <v>2355</v>
      </c>
      <c r="I132" s="95" t="s">
        <v>2318</v>
      </c>
      <c r="J132" s="95">
        <v>50</v>
      </c>
      <c r="K132" s="136"/>
    </row>
    <row r="133" spans="2:11" ht="15" customHeight="1">
      <c r="B133" s="134"/>
      <c r="C133" s="95" t="s">
        <v>2341</v>
      </c>
      <c r="D133" s="95"/>
      <c r="E133" s="95"/>
      <c r="F133" s="114" t="s">
        <v>2322</v>
      </c>
      <c r="G133" s="95"/>
      <c r="H133" s="95" t="s">
        <v>2355</v>
      </c>
      <c r="I133" s="95" t="s">
        <v>2318</v>
      </c>
      <c r="J133" s="95">
        <v>50</v>
      </c>
      <c r="K133" s="136"/>
    </row>
    <row r="134" spans="2:11" ht="15" customHeight="1">
      <c r="B134" s="134"/>
      <c r="C134" s="95" t="s">
        <v>2343</v>
      </c>
      <c r="D134" s="95"/>
      <c r="E134" s="95"/>
      <c r="F134" s="114" t="s">
        <v>2322</v>
      </c>
      <c r="G134" s="95"/>
      <c r="H134" s="95" t="s">
        <v>2355</v>
      </c>
      <c r="I134" s="95" t="s">
        <v>2318</v>
      </c>
      <c r="J134" s="95">
        <v>50</v>
      </c>
      <c r="K134" s="136"/>
    </row>
    <row r="135" spans="2:11" ht="15" customHeight="1">
      <c r="B135" s="134"/>
      <c r="C135" s="95" t="s">
        <v>129</v>
      </c>
      <c r="D135" s="95"/>
      <c r="E135" s="95"/>
      <c r="F135" s="114" t="s">
        <v>2322</v>
      </c>
      <c r="G135" s="95"/>
      <c r="H135" s="95" t="s">
        <v>2368</v>
      </c>
      <c r="I135" s="95" t="s">
        <v>2318</v>
      </c>
      <c r="J135" s="95">
        <v>255</v>
      </c>
      <c r="K135" s="136"/>
    </row>
    <row r="136" spans="2:11" ht="15" customHeight="1">
      <c r="B136" s="134"/>
      <c r="C136" s="95" t="s">
        <v>2345</v>
      </c>
      <c r="D136" s="95"/>
      <c r="E136" s="95"/>
      <c r="F136" s="114" t="s">
        <v>2316</v>
      </c>
      <c r="G136" s="95"/>
      <c r="H136" s="95" t="s">
        <v>2369</v>
      </c>
      <c r="I136" s="95" t="s">
        <v>2347</v>
      </c>
      <c r="J136" s="95"/>
      <c r="K136" s="136"/>
    </row>
    <row r="137" spans="2:11" ht="15" customHeight="1">
      <c r="B137" s="134"/>
      <c r="C137" s="95" t="s">
        <v>2348</v>
      </c>
      <c r="D137" s="95"/>
      <c r="E137" s="95"/>
      <c r="F137" s="114" t="s">
        <v>2316</v>
      </c>
      <c r="G137" s="95"/>
      <c r="H137" s="95" t="s">
        <v>2370</v>
      </c>
      <c r="I137" s="95" t="s">
        <v>2350</v>
      </c>
      <c r="J137" s="95"/>
      <c r="K137" s="136"/>
    </row>
    <row r="138" spans="2:11" ht="15" customHeight="1">
      <c r="B138" s="134"/>
      <c r="C138" s="95" t="s">
        <v>2351</v>
      </c>
      <c r="D138" s="95"/>
      <c r="E138" s="95"/>
      <c r="F138" s="114" t="s">
        <v>2316</v>
      </c>
      <c r="G138" s="95"/>
      <c r="H138" s="95" t="s">
        <v>2351</v>
      </c>
      <c r="I138" s="95" t="s">
        <v>2350</v>
      </c>
      <c r="J138" s="95"/>
      <c r="K138" s="136"/>
    </row>
    <row r="139" spans="2:11" ht="15" customHeight="1">
      <c r="B139" s="134"/>
      <c r="C139" s="95" t="s">
        <v>37</v>
      </c>
      <c r="D139" s="95"/>
      <c r="E139" s="95"/>
      <c r="F139" s="114" t="s">
        <v>2316</v>
      </c>
      <c r="G139" s="95"/>
      <c r="H139" s="95" t="s">
        <v>2371</v>
      </c>
      <c r="I139" s="95" t="s">
        <v>2350</v>
      </c>
      <c r="J139" s="95"/>
      <c r="K139" s="136"/>
    </row>
    <row r="140" spans="2:11" ht="15" customHeight="1">
      <c r="B140" s="134"/>
      <c r="C140" s="95" t="s">
        <v>2372</v>
      </c>
      <c r="D140" s="95"/>
      <c r="E140" s="95"/>
      <c r="F140" s="114" t="s">
        <v>2316</v>
      </c>
      <c r="G140" s="95"/>
      <c r="H140" s="95" t="s">
        <v>2373</v>
      </c>
      <c r="I140" s="95" t="s">
        <v>2350</v>
      </c>
      <c r="J140" s="95"/>
      <c r="K140" s="136"/>
    </row>
    <row r="141" spans="2:11" ht="15" customHeight="1">
      <c r="B141" s="137"/>
      <c r="C141" s="138"/>
      <c r="D141" s="138"/>
      <c r="E141" s="138"/>
      <c r="F141" s="138"/>
      <c r="G141" s="138"/>
      <c r="H141" s="138"/>
      <c r="I141" s="138"/>
      <c r="J141" s="138"/>
      <c r="K141" s="139"/>
    </row>
    <row r="142" spans="2:11" ht="18.75" customHeight="1">
      <c r="B142" s="91"/>
      <c r="C142" s="91"/>
      <c r="D142" s="91"/>
      <c r="E142" s="91"/>
      <c r="F142" s="126"/>
      <c r="G142" s="91"/>
      <c r="H142" s="91"/>
      <c r="I142" s="91"/>
      <c r="J142" s="91"/>
      <c r="K142" s="91"/>
    </row>
    <row r="143" spans="2:11" ht="18.75" customHeight="1">
      <c r="B143" s="101"/>
      <c r="C143" s="101"/>
      <c r="D143" s="101"/>
      <c r="E143" s="101"/>
      <c r="F143" s="101"/>
      <c r="G143" s="101"/>
      <c r="H143" s="101"/>
      <c r="I143" s="101"/>
      <c r="J143" s="101"/>
      <c r="K143" s="101"/>
    </row>
    <row r="144" spans="2:11" ht="7.5" customHeight="1">
      <c r="B144" s="102"/>
      <c r="C144" s="103"/>
      <c r="D144" s="103"/>
      <c r="E144" s="103"/>
      <c r="F144" s="103"/>
      <c r="G144" s="103"/>
      <c r="H144" s="103"/>
      <c r="I144" s="103"/>
      <c r="J144" s="103"/>
      <c r="K144" s="104"/>
    </row>
    <row r="145" spans="2:11" ht="45" customHeight="1">
      <c r="B145" s="105"/>
      <c r="C145" s="486" t="s">
        <v>2374</v>
      </c>
      <c r="D145" s="486"/>
      <c r="E145" s="486"/>
      <c r="F145" s="486"/>
      <c r="G145" s="486"/>
      <c r="H145" s="486"/>
      <c r="I145" s="486"/>
      <c r="J145" s="486"/>
      <c r="K145" s="106"/>
    </row>
    <row r="146" spans="2:11" ht="17.25" customHeight="1">
      <c r="B146" s="105"/>
      <c r="C146" s="107" t="s">
        <v>2310</v>
      </c>
      <c r="D146" s="107"/>
      <c r="E146" s="107"/>
      <c r="F146" s="107" t="s">
        <v>2311</v>
      </c>
      <c r="G146" s="108"/>
      <c r="H146" s="107" t="s">
        <v>124</v>
      </c>
      <c r="I146" s="107" t="s">
        <v>56</v>
      </c>
      <c r="J146" s="107" t="s">
        <v>2312</v>
      </c>
      <c r="K146" s="106"/>
    </row>
    <row r="147" spans="2:11" ht="17.25" customHeight="1">
      <c r="B147" s="105"/>
      <c r="C147" s="109" t="s">
        <v>2313</v>
      </c>
      <c r="D147" s="109"/>
      <c r="E147" s="109"/>
      <c r="F147" s="110" t="s">
        <v>2314</v>
      </c>
      <c r="G147" s="111"/>
      <c r="H147" s="109"/>
      <c r="I147" s="109"/>
      <c r="J147" s="109" t="s">
        <v>2315</v>
      </c>
      <c r="K147" s="106"/>
    </row>
    <row r="148" spans="2:11" ht="5.25" customHeight="1">
      <c r="B148" s="115"/>
      <c r="C148" s="112"/>
      <c r="D148" s="112"/>
      <c r="E148" s="112"/>
      <c r="F148" s="112"/>
      <c r="G148" s="113"/>
      <c r="H148" s="112"/>
      <c r="I148" s="112"/>
      <c r="J148" s="112"/>
      <c r="K148" s="136"/>
    </row>
    <row r="149" spans="2:11" ht="15" customHeight="1">
      <c r="B149" s="115"/>
      <c r="C149" s="140" t="s">
        <v>2319</v>
      </c>
      <c r="D149" s="95"/>
      <c r="E149" s="95"/>
      <c r="F149" s="141" t="s">
        <v>2316</v>
      </c>
      <c r="G149" s="95"/>
      <c r="H149" s="140" t="s">
        <v>2355</v>
      </c>
      <c r="I149" s="140" t="s">
        <v>2318</v>
      </c>
      <c r="J149" s="140">
        <v>120</v>
      </c>
      <c r="K149" s="136"/>
    </row>
    <row r="150" spans="2:11" ht="15" customHeight="1">
      <c r="B150" s="115"/>
      <c r="C150" s="140" t="s">
        <v>2364</v>
      </c>
      <c r="D150" s="95"/>
      <c r="E150" s="95"/>
      <c r="F150" s="141" t="s">
        <v>2316</v>
      </c>
      <c r="G150" s="95"/>
      <c r="H150" s="140" t="s">
        <v>2375</v>
      </c>
      <c r="I150" s="140" t="s">
        <v>2318</v>
      </c>
      <c r="J150" s="140" t="s">
        <v>2366</v>
      </c>
      <c r="K150" s="136"/>
    </row>
    <row r="151" spans="2:11" ht="15" customHeight="1">
      <c r="B151" s="115"/>
      <c r="C151" s="140" t="s">
        <v>2265</v>
      </c>
      <c r="D151" s="95"/>
      <c r="E151" s="95"/>
      <c r="F151" s="141" t="s">
        <v>2316</v>
      </c>
      <c r="G151" s="95"/>
      <c r="H151" s="140" t="s">
        <v>2376</v>
      </c>
      <c r="I151" s="140" t="s">
        <v>2318</v>
      </c>
      <c r="J151" s="140" t="s">
        <v>2366</v>
      </c>
      <c r="K151" s="136"/>
    </row>
    <row r="152" spans="2:11" ht="15" customHeight="1">
      <c r="B152" s="115"/>
      <c r="C152" s="140" t="s">
        <v>2321</v>
      </c>
      <c r="D152" s="95"/>
      <c r="E152" s="95"/>
      <c r="F152" s="141" t="s">
        <v>2322</v>
      </c>
      <c r="G152" s="95"/>
      <c r="H152" s="140" t="s">
        <v>2355</v>
      </c>
      <c r="I152" s="140" t="s">
        <v>2318</v>
      </c>
      <c r="J152" s="140">
        <v>50</v>
      </c>
      <c r="K152" s="136"/>
    </row>
    <row r="153" spans="2:11" ht="15" customHeight="1">
      <c r="B153" s="115"/>
      <c r="C153" s="140" t="s">
        <v>2324</v>
      </c>
      <c r="D153" s="95"/>
      <c r="E153" s="95"/>
      <c r="F153" s="141" t="s">
        <v>2316</v>
      </c>
      <c r="G153" s="95"/>
      <c r="H153" s="140" t="s">
        <v>2355</v>
      </c>
      <c r="I153" s="140" t="s">
        <v>2326</v>
      </c>
      <c r="J153" s="140"/>
      <c r="K153" s="136"/>
    </row>
    <row r="154" spans="2:11" ht="15" customHeight="1">
      <c r="B154" s="115"/>
      <c r="C154" s="140" t="s">
        <v>2335</v>
      </c>
      <c r="D154" s="95"/>
      <c r="E154" s="95"/>
      <c r="F154" s="141" t="s">
        <v>2322</v>
      </c>
      <c r="G154" s="95"/>
      <c r="H154" s="140" t="s">
        <v>2355</v>
      </c>
      <c r="I154" s="140" t="s">
        <v>2318</v>
      </c>
      <c r="J154" s="140">
        <v>50</v>
      </c>
      <c r="K154" s="136"/>
    </row>
    <row r="155" spans="2:11" ht="15" customHeight="1">
      <c r="B155" s="115"/>
      <c r="C155" s="140" t="s">
        <v>2343</v>
      </c>
      <c r="D155" s="95"/>
      <c r="E155" s="95"/>
      <c r="F155" s="141" t="s">
        <v>2322</v>
      </c>
      <c r="G155" s="95"/>
      <c r="H155" s="140" t="s">
        <v>2355</v>
      </c>
      <c r="I155" s="140" t="s">
        <v>2318</v>
      </c>
      <c r="J155" s="140">
        <v>50</v>
      </c>
      <c r="K155" s="136"/>
    </row>
    <row r="156" spans="2:11" ht="15" customHeight="1">
      <c r="B156" s="115"/>
      <c r="C156" s="140" t="s">
        <v>2341</v>
      </c>
      <c r="D156" s="95"/>
      <c r="E156" s="95"/>
      <c r="F156" s="141" t="s">
        <v>2322</v>
      </c>
      <c r="G156" s="95"/>
      <c r="H156" s="140" t="s">
        <v>2355</v>
      </c>
      <c r="I156" s="140" t="s">
        <v>2318</v>
      </c>
      <c r="J156" s="140">
        <v>50</v>
      </c>
      <c r="K156" s="136"/>
    </row>
    <row r="157" spans="2:11" ht="15" customHeight="1">
      <c r="B157" s="115"/>
      <c r="C157" s="140" t="s">
        <v>91</v>
      </c>
      <c r="D157" s="95"/>
      <c r="E157" s="95"/>
      <c r="F157" s="141" t="s">
        <v>2316</v>
      </c>
      <c r="G157" s="95"/>
      <c r="H157" s="140" t="s">
        <v>2377</v>
      </c>
      <c r="I157" s="140" t="s">
        <v>2318</v>
      </c>
      <c r="J157" s="140" t="s">
        <v>2378</v>
      </c>
      <c r="K157" s="136"/>
    </row>
    <row r="158" spans="2:11" ht="15" customHeight="1">
      <c r="B158" s="115"/>
      <c r="C158" s="140" t="s">
        <v>2379</v>
      </c>
      <c r="D158" s="95"/>
      <c r="E158" s="95"/>
      <c r="F158" s="141" t="s">
        <v>2316</v>
      </c>
      <c r="G158" s="95"/>
      <c r="H158" s="140" t="s">
        <v>2380</v>
      </c>
      <c r="I158" s="140" t="s">
        <v>2350</v>
      </c>
      <c r="J158" s="140"/>
      <c r="K158" s="136"/>
    </row>
    <row r="159" spans="2:11" ht="15" customHeight="1">
      <c r="B159" s="142"/>
      <c r="C159" s="124"/>
      <c r="D159" s="124"/>
      <c r="E159" s="124"/>
      <c r="F159" s="124"/>
      <c r="G159" s="124"/>
      <c r="H159" s="124"/>
      <c r="I159" s="124"/>
      <c r="J159" s="124"/>
      <c r="K159" s="143"/>
    </row>
    <row r="160" spans="2:11" ht="18.75" customHeight="1">
      <c r="B160" s="91"/>
      <c r="C160" s="95"/>
      <c r="D160" s="95"/>
      <c r="E160" s="95"/>
      <c r="F160" s="114"/>
      <c r="G160" s="95"/>
      <c r="H160" s="95"/>
      <c r="I160" s="95"/>
      <c r="J160" s="95"/>
      <c r="K160" s="91"/>
    </row>
    <row r="161" spans="2:11" ht="18.75" customHeight="1">
      <c r="B161" s="101"/>
      <c r="C161" s="101"/>
      <c r="D161" s="101"/>
      <c r="E161" s="101"/>
      <c r="F161" s="101"/>
      <c r="G161" s="101"/>
      <c r="H161" s="101"/>
      <c r="I161" s="101"/>
      <c r="J161" s="101"/>
      <c r="K161" s="101"/>
    </row>
    <row r="162" spans="2:11" ht="7.5" customHeight="1">
      <c r="B162" s="83"/>
      <c r="C162" s="84"/>
      <c r="D162" s="84"/>
      <c r="E162" s="84"/>
      <c r="F162" s="84"/>
      <c r="G162" s="84"/>
      <c r="H162" s="84"/>
      <c r="I162" s="84"/>
      <c r="J162" s="84"/>
      <c r="K162" s="85"/>
    </row>
    <row r="163" spans="2:11" ht="45" customHeight="1">
      <c r="B163" s="86"/>
      <c r="C163" s="481" t="s">
        <v>2381</v>
      </c>
      <c r="D163" s="481"/>
      <c r="E163" s="481"/>
      <c r="F163" s="481"/>
      <c r="G163" s="481"/>
      <c r="H163" s="481"/>
      <c r="I163" s="481"/>
      <c r="J163" s="481"/>
      <c r="K163" s="87"/>
    </row>
    <row r="164" spans="2:11" ht="17.25" customHeight="1">
      <c r="B164" s="86"/>
      <c r="C164" s="107" t="s">
        <v>2310</v>
      </c>
      <c r="D164" s="107"/>
      <c r="E164" s="107"/>
      <c r="F164" s="107" t="s">
        <v>2311</v>
      </c>
      <c r="G164" s="144"/>
      <c r="H164" s="145" t="s">
        <v>124</v>
      </c>
      <c r="I164" s="145" t="s">
        <v>56</v>
      </c>
      <c r="J164" s="107" t="s">
        <v>2312</v>
      </c>
      <c r="K164" s="87"/>
    </row>
    <row r="165" spans="2:11" ht="17.25" customHeight="1">
      <c r="B165" s="88"/>
      <c r="C165" s="109" t="s">
        <v>2313</v>
      </c>
      <c r="D165" s="109"/>
      <c r="E165" s="109"/>
      <c r="F165" s="110" t="s">
        <v>2314</v>
      </c>
      <c r="G165" s="146"/>
      <c r="H165" s="147"/>
      <c r="I165" s="147"/>
      <c r="J165" s="109" t="s">
        <v>2315</v>
      </c>
      <c r="K165" s="89"/>
    </row>
    <row r="166" spans="2:11" ht="5.25" customHeight="1">
      <c r="B166" s="115"/>
      <c r="C166" s="112"/>
      <c r="D166" s="112"/>
      <c r="E166" s="112"/>
      <c r="F166" s="112"/>
      <c r="G166" s="113"/>
      <c r="H166" s="112"/>
      <c r="I166" s="112"/>
      <c r="J166" s="112"/>
      <c r="K166" s="136"/>
    </row>
    <row r="167" spans="2:11" ht="15" customHeight="1">
      <c r="B167" s="115"/>
      <c r="C167" s="95" t="s">
        <v>2319</v>
      </c>
      <c r="D167" s="95"/>
      <c r="E167" s="95"/>
      <c r="F167" s="114" t="s">
        <v>2316</v>
      </c>
      <c r="G167" s="95"/>
      <c r="H167" s="95" t="s">
        <v>2355</v>
      </c>
      <c r="I167" s="95" t="s">
        <v>2318</v>
      </c>
      <c r="J167" s="95">
        <v>120</v>
      </c>
      <c r="K167" s="136"/>
    </row>
    <row r="168" spans="2:11" ht="15" customHeight="1">
      <c r="B168" s="115"/>
      <c r="C168" s="95" t="s">
        <v>2364</v>
      </c>
      <c r="D168" s="95"/>
      <c r="E168" s="95"/>
      <c r="F168" s="114" t="s">
        <v>2316</v>
      </c>
      <c r="G168" s="95"/>
      <c r="H168" s="95" t="s">
        <v>2365</v>
      </c>
      <c r="I168" s="95" t="s">
        <v>2318</v>
      </c>
      <c r="J168" s="95" t="s">
        <v>2366</v>
      </c>
      <c r="K168" s="136"/>
    </row>
    <row r="169" spans="2:11" ht="15" customHeight="1">
      <c r="B169" s="115"/>
      <c r="C169" s="95" t="s">
        <v>2265</v>
      </c>
      <c r="D169" s="95"/>
      <c r="E169" s="95"/>
      <c r="F169" s="114" t="s">
        <v>2316</v>
      </c>
      <c r="G169" s="95"/>
      <c r="H169" s="95" t="s">
        <v>2382</v>
      </c>
      <c r="I169" s="95" t="s">
        <v>2318</v>
      </c>
      <c r="J169" s="95" t="s">
        <v>2366</v>
      </c>
      <c r="K169" s="136"/>
    </row>
    <row r="170" spans="2:11" ht="15" customHeight="1">
      <c r="B170" s="115"/>
      <c r="C170" s="95" t="s">
        <v>2321</v>
      </c>
      <c r="D170" s="95"/>
      <c r="E170" s="95"/>
      <c r="F170" s="114" t="s">
        <v>2322</v>
      </c>
      <c r="G170" s="95"/>
      <c r="H170" s="95" t="s">
        <v>2382</v>
      </c>
      <c r="I170" s="95" t="s">
        <v>2318</v>
      </c>
      <c r="J170" s="95">
        <v>50</v>
      </c>
      <c r="K170" s="136"/>
    </row>
    <row r="171" spans="2:11" ht="15" customHeight="1">
      <c r="B171" s="115"/>
      <c r="C171" s="95" t="s">
        <v>2324</v>
      </c>
      <c r="D171" s="95"/>
      <c r="E171" s="95"/>
      <c r="F171" s="114" t="s">
        <v>2316</v>
      </c>
      <c r="G171" s="95"/>
      <c r="H171" s="95" t="s">
        <v>2382</v>
      </c>
      <c r="I171" s="95" t="s">
        <v>2326</v>
      </c>
      <c r="J171" s="95"/>
      <c r="K171" s="136"/>
    </row>
    <row r="172" spans="2:11" ht="15" customHeight="1">
      <c r="B172" s="115"/>
      <c r="C172" s="95" t="s">
        <v>2335</v>
      </c>
      <c r="D172" s="95"/>
      <c r="E172" s="95"/>
      <c r="F172" s="114" t="s">
        <v>2322</v>
      </c>
      <c r="G172" s="95"/>
      <c r="H172" s="95" t="s">
        <v>2382</v>
      </c>
      <c r="I172" s="95" t="s">
        <v>2318</v>
      </c>
      <c r="J172" s="95">
        <v>50</v>
      </c>
      <c r="K172" s="136"/>
    </row>
    <row r="173" spans="2:11" ht="15" customHeight="1">
      <c r="B173" s="115"/>
      <c r="C173" s="95" t="s">
        <v>2343</v>
      </c>
      <c r="D173" s="95"/>
      <c r="E173" s="95"/>
      <c r="F173" s="114" t="s">
        <v>2322</v>
      </c>
      <c r="G173" s="95"/>
      <c r="H173" s="95" t="s">
        <v>2382</v>
      </c>
      <c r="I173" s="95" t="s">
        <v>2318</v>
      </c>
      <c r="J173" s="95">
        <v>50</v>
      </c>
      <c r="K173" s="136"/>
    </row>
    <row r="174" spans="2:11" ht="15" customHeight="1">
      <c r="B174" s="115"/>
      <c r="C174" s="95" t="s">
        <v>2341</v>
      </c>
      <c r="D174" s="95"/>
      <c r="E174" s="95"/>
      <c r="F174" s="114" t="s">
        <v>2322</v>
      </c>
      <c r="G174" s="95"/>
      <c r="H174" s="95" t="s">
        <v>2382</v>
      </c>
      <c r="I174" s="95" t="s">
        <v>2318</v>
      </c>
      <c r="J174" s="95">
        <v>50</v>
      </c>
      <c r="K174" s="136"/>
    </row>
    <row r="175" spans="2:11" ht="15" customHeight="1">
      <c r="B175" s="115"/>
      <c r="C175" s="95" t="s">
        <v>123</v>
      </c>
      <c r="D175" s="95"/>
      <c r="E175" s="95"/>
      <c r="F175" s="114" t="s">
        <v>2316</v>
      </c>
      <c r="G175" s="95"/>
      <c r="H175" s="95" t="s">
        <v>2383</v>
      </c>
      <c r="I175" s="95" t="s">
        <v>2384</v>
      </c>
      <c r="J175" s="95"/>
      <c r="K175" s="136"/>
    </row>
    <row r="176" spans="2:11" ht="15" customHeight="1">
      <c r="B176" s="115"/>
      <c r="C176" s="95" t="s">
        <v>56</v>
      </c>
      <c r="D176" s="95"/>
      <c r="E176" s="95"/>
      <c r="F176" s="114" t="s">
        <v>2316</v>
      </c>
      <c r="G176" s="95"/>
      <c r="H176" s="95" t="s">
        <v>2385</v>
      </c>
      <c r="I176" s="95" t="s">
        <v>2386</v>
      </c>
      <c r="J176" s="95">
        <v>1</v>
      </c>
      <c r="K176" s="136"/>
    </row>
    <row r="177" spans="2:11" ht="15" customHeight="1">
      <c r="B177" s="115"/>
      <c r="C177" s="95" t="s">
        <v>52</v>
      </c>
      <c r="D177" s="95"/>
      <c r="E177" s="95"/>
      <c r="F177" s="114" t="s">
        <v>2316</v>
      </c>
      <c r="G177" s="95"/>
      <c r="H177" s="95" t="s">
        <v>2387</v>
      </c>
      <c r="I177" s="95" t="s">
        <v>2318</v>
      </c>
      <c r="J177" s="95">
        <v>20</v>
      </c>
      <c r="K177" s="136"/>
    </row>
    <row r="178" spans="2:11" ht="15" customHeight="1">
      <c r="B178" s="115"/>
      <c r="C178" s="95" t="s">
        <v>124</v>
      </c>
      <c r="D178" s="95"/>
      <c r="E178" s="95"/>
      <c r="F178" s="114" t="s">
        <v>2316</v>
      </c>
      <c r="G178" s="95"/>
      <c r="H178" s="95" t="s">
        <v>2388</v>
      </c>
      <c r="I178" s="95" t="s">
        <v>2318</v>
      </c>
      <c r="J178" s="95">
        <v>255</v>
      </c>
      <c r="K178" s="136"/>
    </row>
    <row r="179" spans="2:11" ht="15" customHeight="1">
      <c r="B179" s="115"/>
      <c r="C179" s="95" t="s">
        <v>125</v>
      </c>
      <c r="D179" s="95"/>
      <c r="E179" s="95"/>
      <c r="F179" s="114" t="s">
        <v>2316</v>
      </c>
      <c r="G179" s="95"/>
      <c r="H179" s="95" t="s">
        <v>2281</v>
      </c>
      <c r="I179" s="95" t="s">
        <v>2318</v>
      </c>
      <c r="J179" s="95">
        <v>10</v>
      </c>
      <c r="K179" s="136"/>
    </row>
    <row r="180" spans="2:11" ht="15" customHeight="1">
      <c r="B180" s="115"/>
      <c r="C180" s="95" t="s">
        <v>126</v>
      </c>
      <c r="D180" s="95"/>
      <c r="E180" s="95"/>
      <c r="F180" s="114" t="s">
        <v>2316</v>
      </c>
      <c r="G180" s="95"/>
      <c r="H180" s="95" t="s">
        <v>2389</v>
      </c>
      <c r="I180" s="95" t="s">
        <v>2350</v>
      </c>
      <c r="J180" s="95"/>
      <c r="K180" s="136"/>
    </row>
    <row r="181" spans="2:11" ht="15" customHeight="1">
      <c r="B181" s="115"/>
      <c r="C181" s="95" t="s">
        <v>2390</v>
      </c>
      <c r="D181" s="95"/>
      <c r="E181" s="95"/>
      <c r="F181" s="114" t="s">
        <v>2316</v>
      </c>
      <c r="G181" s="95"/>
      <c r="H181" s="95" t="s">
        <v>2391</v>
      </c>
      <c r="I181" s="95" t="s">
        <v>2350</v>
      </c>
      <c r="J181" s="95"/>
      <c r="K181" s="136"/>
    </row>
    <row r="182" spans="2:11" ht="15" customHeight="1">
      <c r="B182" s="115"/>
      <c r="C182" s="95" t="s">
        <v>2379</v>
      </c>
      <c r="D182" s="95"/>
      <c r="E182" s="95"/>
      <c r="F182" s="114" t="s">
        <v>2316</v>
      </c>
      <c r="G182" s="95"/>
      <c r="H182" s="95" t="s">
        <v>2392</v>
      </c>
      <c r="I182" s="95" t="s">
        <v>2350</v>
      </c>
      <c r="J182" s="95"/>
      <c r="K182" s="136"/>
    </row>
    <row r="183" spans="2:11" ht="15" customHeight="1">
      <c r="B183" s="115"/>
      <c r="C183" s="95" t="s">
        <v>128</v>
      </c>
      <c r="D183" s="95"/>
      <c r="E183" s="95"/>
      <c r="F183" s="114" t="s">
        <v>2322</v>
      </c>
      <c r="G183" s="95"/>
      <c r="H183" s="95" t="s">
        <v>2393</v>
      </c>
      <c r="I183" s="95" t="s">
        <v>2318</v>
      </c>
      <c r="J183" s="95">
        <v>50</v>
      </c>
      <c r="K183" s="136"/>
    </row>
    <row r="184" spans="2:11" ht="15" customHeight="1">
      <c r="B184" s="115"/>
      <c r="C184" s="95" t="s">
        <v>2394</v>
      </c>
      <c r="D184" s="95"/>
      <c r="E184" s="95"/>
      <c r="F184" s="114" t="s">
        <v>2322</v>
      </c>
      <c r="G184" s="95"/>
      <c r="H184" s="95" t="s">
        <v>2395</v>
      </c>
      <c r="I184" s="95" t="s">
        <v>2396</v>
      </c>
      <c r="J184" s="95"/>
      <c r="K184" s="136"/>
    </row>
    <row r="185" spans="2:11" ht="15" customHeight="1">
      <c r="B185" s="115"/>
      <c r="C185" s="95" t="s">
        <v>2397</v>
      </c>
      <c r="D185" s="95"/>
      <c r="E185" s="95"/>
      <c r="F185" s="114" t="s">
        <v>2322</v>
      </c>
      <c r="G185" s="95"/>
      <c r="H185" s="95" t="s">
        <v>2398</v>
      </c>
      <c r="I185" s="95" t="s">
        <v>2396</v>
      </c>
      <c r="J185" s="95"/>
      <c r="K185" s="136"/>
    </row>
    <row r="186" spans="2:11" ht="15" customHeight="1">
      <c r="B186" s="115"/>
      <c r="C186" s="95" t="s">
        <v>2399</v>
      </c>
      <c r="D186" s="95"/>
      <c r="E186" s="95"/>
      <c r="F186" s="114" t="s">
        <v>2322</v>
      </c>
      <c r="G186" s="95"/>
      <c r="H186" s="95" t="s">
        <v>2400</v>
      </c>
      <c r="I186" s="95" t="s">
        <v>2396</v>
      </c>
      <c r="J186" s="95"/>
      <c r="K186" s="136"/>
    </row>
    <row r="187" spans="2:11" ht="15" customHeight="1">
      <c r="B187" s="115"/>
      <c r="C187" s="148" t="s">
        <v>2401</v>
      </c>
      <c r="D187" s="95"/>
      <c r="E187" s="95"/>
      <c r="F187" s="114" t="s">
        <v>2322</v>
      </c>
      <c r="G187" s="95"/>
      <c r="H187" s="95" t="s">
        <v>2402</v>
      </c>
      <c r="I187" s="95" t="s">
        <v>2403</v>
      </c>
      <c r="J187" s="149" t="s">
        <v>2404</v>
      </c>
      <c r="K187" s="136"/>
    </row>
    <row r="188" spans="2:11" ht="15" customHeight="1">
      <c r="B188" s="115"/>
      <c r="C188" s="100" t="s">
        <v>41</v>
      </c>
      <c r="D188" s="95"/>
      <c r="E188" s="95"/>
      <c r="F188" s="114" t="s">
        <v>2316</v>
      </c>
      <c r="G188" s="95"/>
      <c r="H188" s="91" t="s">
        <v>2405</v>
      </c>
      <c r="I188" s="95" t="s">
        <v>2406</v>
      </c>
      <c r="J188" s="95"/>
      <c r="K188" s="136"/>
    </row>
    <row r="189" spans="2:11" ht="15" customHeight="1">
      <c r="B189" s="115"/>
      <c r="C189" s="100" t="s">
        <v>2407</v>
      </c>
      <c r="D189" s="95"/>
      <c r="E189" s="95"/>
      <c r="F189" s="114" t="s">
        <v>2316</v>
      </c>
      <c r="G189" s="95"/>
      <c r="H189" s="95" t="s">
        <v>2408</v>
      </c>
      <c r="I189" s="95" t="s">
        <v>2350</v>
      </c>
      <c r="J189" s="95"/>
      <c r="K189" s="136"/>
    </row>
    <row r="190" spans="2:11" ht="15" customHeight="1">
      <c r="B190" s="115"/>
      <c r="C190" s="100" t="s">
        <v>2409</v>
      </c>
      <c r="D190" s="95"/>
      <c r="E190" s="95"/>
      <c r="F190" s="114" t="s">
        <v>2316</v>
      </c>
      <c r="G190" s="95"/>
      <c r="H190" s="95" t="s">
        <v>2410</v>
      </c>
      <c r="I190" s="95" t="s">
        <v>2350</v>
      </c>
      <c r="J190" s="95"/>
      <c r="K190" s="136"/>
    </row>
    <row r="191" spans="2:11" ht="15" customHeight="1">
      <c r="B191" s="115"/>
      <c r="C191" s="100" t="s">
        <v>2411</v>
      </c>
      <c r="D191" s="95"/>
      <c r="E191" s="95"/>
      <c r="F191" s="114" t="s">
        <v>2322</v>
      </c>
      <c r="G191" s="95"/>
      <c r="H191" s="95" t="s">
        <v>2412</v>
      </c>
      <c r="I191" s="95" t="s">
        <v>2350</v>
      </c>
      <c r="J191" s="95"/>
      <c r="K191" s="136"/>
    </row>
    <row r="192" spans="2:11" ht="15" customHeight="1">
      <c r="B192" s="142"/>
      <c r="C192" s="150"/>
      <c r="D192" s="124"/>
      <c r="E192" s="124"/>
      <c r="F192" s="124"/>
      <c r="G192" s="124"/>
      <c r="H192" s="124"/>
      <c r="I192" s="124"/>
      <c r="J192" s="124"/>
      <c r="K192" s="143"/>
    </row>
    <row r="193" spans="2:11" ht="18.75" customHeight="1">
      <c r="B193" s="91"/>
      <c r="C193" s="95"/>
      <c r="D193" s="95"/>
      <c r="E193" s="95"/>
      <c r="F193" s="114"/>
      <c r="G193" s="95"/>
      <c r="H193" s="95"/>
      <c r="I193" s="95"/>
      <c r="J193" s="95"/>
      <c r="K193" s="91"/>
    </row>
    <row r="194" spans="2:11" ht="18.75" customHeight="1">
      <c r="B194" s="91"/>
      <c r="C194" s="95"/>
      <c r="D194" s="95"/>
      <c r="E194" s="95"/>
      <c r="F194" s="114"/>
      <c r="G194" s="95"/>
      <c r="H194" s="95"/>
      <c r="I194" s="95"/>
      <c r="J194" s="95"/>
      <c r="K194" s="91"/>
    </row>
    <row r="195" spans="2:11" ht="18.75" customHeight="1">
      <c r="B195" s="101"/>
      <c r="C195" s="101"/>
      <c r="D195" s="101"/>
      <c r="E195" s="101"/>
      <c r="F195" s="101"/>
      <c r="G195" s="101"/>
      <c r="H195" s="101"/>
      <c r="I195" s="101"/>
      <c r="J195" s="101"/>
      <c r="K195" s="101"/>
    </row>
    <row r="196" spans="2:11" ht="13.5">
      <c r="B196" s="83"/>
      <c r="C196" s="84"/>
      <c r="D196" s="84"/>
      <c r="E196" s="84"/>
      <c r="F196" s="84"/>
      <c r="G196" s="84"/>
      <c r="H196" s="84"/>
      <c r="I196" s="84"/>
      <c r="J196" s="84"/>
      <c r="K196" s="85"/>
    </row>
    <row r="197" spans="2:11" ht="21">
      <c r="B197" s="86"/>
      <c r="C197" s="481" t="s">
        <v>2413</v>
      </c>
      <c r="D197" s="481"/>
      <c r="E197" s="481"/>
      <c r="F197" s="481"/>
      <c r="G197" s="481"/>
      <c r="H197" s="481"/>
      <c r="I197" s="481"/>
      <c r="J197" s="481"/>
      <c r="K197" s="87"/>
    </row>
    <row r="198" spans="2:11" ht="25.5" customHeight="1">
      <c r="B198" s="86"/>
      <c r="C198" s="151" t="s">
        <v>2414</v>
      </c>
      <c r="D198" s="151"/>
      <c r="E198" s="151"/>
      <c r="F198" s="151" t="s">
        <v>2415</v>
      </c>
      <c r="G198" s="152"/>
      <c r="H198" s="487" t="s">
        <v>2416</v>
      </c>
      <c r="I198" s="487"/>
      <c r="J198" s="487"/>
      <c r="K198" s="87"/>
    </row>
    <row r="199" spans="2:11" ht="5.25" customHeight="1">
      <c r="B199" s="115"/>
      <c r="C199" s="112"/>
      <c r="D199" s="112"/>
      <c r="E199" s="112"/>
      <c r="F199" s="112"/>
      <c r="G199" s="95"/>
      <c r="H199" s="112"/>
      <c r="I199" s="112"/>
      <c r="J199" s="112"/>
      <c r="K199" s="136"/>
    </row>
    <row r="200" spans="2:11" ht="15" customHeight="1">
      <c r="B200" s="115"/>
      <c r="C200" s="95" t="s">
        <v>2406</v>
      </c>
      <c r="D200" s="95"/>
      <c r="E200" s="95"/>
      <c r="F200" s="114" t="s">
        <v>42</v>
      </c>
      <c r="G200" s="95"/>
      <c r="H200" s="484" t="s">
        <v>2417</v>
      </c>
      <c r="I200" s="484"/>
      <c r="J200" s="484"/>
      <c r="K200" s="136"/>
    </row>
    <row r="201" spans="2:11" ht="15" customHeight="1">
      <c r="B201" s="115"/>
      <c r="C201" s="121"/>
      <c r="D201" s="95"/>
      <c r="E201" s="95"/>
      <c r="F201" s="114" t="s">
        <v>43</v>
      </c>
      <c r="G201" s="95"/>
      <c r="H201" s="484" t="s">
        <v>2418</v>
      </c>
      <c r="I201" s="484"/>
      <c r="J201" s="484"/>
      <c r="K201" s="136"/>
    </row>
    <row r="202" spans="2:11" ht="15" customHeight="1">
      <c r="B202" s="115"/>
      <c r="C202" s="121"/>
      <c r="D202" s="95"/>
      <c r="E202" s="95"/>
      <c r="F202" s="114" t="s">
        <v>46</v>
      </c>
      <c r="G202" s="95"/>
      <c r="H202" s="484" t="s">
        <v>2419</v>
      </c>
      <c r="I202" s="484"/>
      <c r="J202" s="484"/>
      <c r="K202" s="136"/>
    </row>
    <row r="203" spans="2:11" ht="15" customHeight="1">
      <c r="B203" s="115"/>
      <c r="C203" s="95"/>
      <c r="D203" s="95"/>
      <c r="E203" s="95"/>
      <c r="F203" s="114" t="s">
        <v>44</v>
      </c>
      <c r="G203" s="95"/>
      <c r="H203" s="484" t="s">
        <v>2420</v>
      </c>
      <c r="I203" s="484"/>
      <c r="J203" s="484"/>
      <c r="K203" s="136"/>
    </row>
    <row r="204" spans="2:11" ht="15" customHeight="1">
      <c r="B204" s="115"/>
      <c r="C204" s="95"/>
      <c r="D204" s="95"/>
      <c r="E204" s="95"/>
      <c r="F204" s="114" t="s">
        <v>45</v>
      </c>
      <c r="G204" s="95"/>
      <c r="H204" s="484" t="s">
        <v>2421</v>
      </c>
      <c r="I204" s="484"/>
      <c r="J204" s="484"/>
      <c r="K204" s="136"/>
    </row>
    <row r="205" spans="2:11" ht="15" customHeight="1">
      <c r="B205" s="115"/>
      <c r="C205" s="95"/>
      <c r="D205" s="95"/>
      <c r="E205" s="95"/>
      <c r="F205" s="114"/>
      <c r="G205" s="95"/>
      <c r="H205" s="95"/>
      <c r="I205" s="95"/>
      <c r="J205" s="95"/>
      <c r="K205" s="136"/>
    </row>
    <row r="206" spans="2:11" ht="15" customHeight="1">
      <c r="B206" s="115"/>
      <c r="C206" s="95" t="s">
        <v>2362</v>
      </c>
      <c r="D206" s="95"/>
      <c r="E206" s="95"/>
      <c r="F206" s="114" t="s">
        <v>78</v>
      </c>
      <c r="G206" s="95"/>
      <c r="H206" s="484" t="s">
        <v>2422</v>
      </c>
      <c r="I206" s="484"/>
      <c r="J206" s="484"/>
      <c r="K206" s="136"/>
    </row>
    <row r="207" spans="2:11" ht="15" customHeight="1">
      <c r="B207" s="115"/>
      <c r="C207" s="121"/>
      <c r="D207" s="95"/>
      <c r="E207" s="95"/>
      <c r="F207" s="114" t="s">
        <v>2259</v>
      </c>
      <c r="G207" s="95"/>
      <c r="H207" s="484" t="s">
        <v>2260</v>
      </c>
      <c r="I207" s="484"/>
      <c r="J207" s="484"/>
      <c r="K207" s="136"/>
    </row>
    <row r="208" spans="2:11" ht="15" customHeight="1">
      <c r="B208" s="115"/>
      <c r="C208" s="95"/>
      <c r="D208" s="95"/>
      <c r="E208" s="95"/>
      <c r="F208" s="114" t="s">
        <v>2257</v>
      </c>
      <c r="G208" s="95"/>
      <c r="H208" s="484" t="s">
        <v>2423</v>
      </c>
      <c r="I208" s="484"/>
      <c r="J208" s="484"/>
      <c r="K208" s="136"/>
    </row>
    <row r="209" spans="2:11" ht="15" customHeight="1">
      <c r="B209" s="153"/>
      <c r="C209" s="121"/>
      <c r="D209" s="121"/>
      <c r="E209" s="121"/>
      <c r="F209" s="114" t="s">
        <v>2261</v>
      </c>
      <c r="G209" s="100"/>
      <c r="H209" s="488" t="s">
        <v>2262</v>
      </c>
      <c r="I209" s="488"/>
      <c r="J209" s="488"/>
      <c r="K209" s="154"/>
    </row>
    <row r="210" spans="2:11" ht="15" customHeight="1">
      <c r="B210" s="153"/>
      <c r="C210" s="121"/>
      <c r="D210" s="121"/>
      <c r="E210" s="121"/>
      <c r="F210" s="114" t="s">
        <v>2263</v>
      </c>
      <c r="G210" s="100"/>
      <c r="H210" s="488" t="s">
        <v>2221</v>
      </c>
      <c r="I210" s="488"/>
      <c r="J210" s="488"/>
      <c r="K210" s="154"/>
    </row>
    <row r="211" spans="2:11" ht="15" customHeight="1">
      <c r="B211" s="153"/>
      <c r="C211" s="121"/>
      <c r="D211" s="121"/>
      <c r="E211" s="121"/>
      <c r="F211" s="155"/>
      <c r="G211" s="100"/>
      <c r="H211" s="156"/>
      <c r="I211" s="156"/>
      <c r="J211" s="156"/>
      <c r="K211" s="154"/>
    </row>
    <row r="212" spans="2:11" ht="15" customHeight="1">
      <c r="B212" s="153"/>
      <c r="C212" s="95" t="s">
        <v>2386</v>
      </c>
      <c r="D212" s="121"/>
      <c r="E212" s="121"/>
      <c r="F212" s="114">
        <v>1</v>
      </c>
      <c r="G212" s="100"/>
      <c r="H212" s="488" t="s">
        <v>2424</v>
      </c>
      <c r="I212" s="488"/>
      <c r="J212" s="488"/>
      <c r="K212" s="154"/>
    </row>
    <row r="213" spans="2:11" ht="15" customHeight="1">
      <c r="B213" s="153"/>
      <c r="C213" s="121"/>
      <c r="D213" s="121"/>
      <c r="E213" s="121"/>
      <c r="F213" s="114">
        <v>2</v>
      </c>
      <c r="G213" s="100"/>
      <c r="H213" s="488" t="s">
        <v>2425</v>
      </c>
      <c r="I213" s="488"/>
      <c r="J213" s="488"/>
      <c r="K213" s="154"/>
    </row>
    <row r="214" spans="2:11" ht="15" customHeight="1">
      <c r="B214" s="153"/>
      <c r="C214" s="121"/>
      <c r="D214" s="121"/>
      <c r="E214" s="121"/>
      <c r="F214" s="114">
        <v>3</v>
      </c>
      <c r="G214" s="100"/>
      <c r="H214" s="488" t="s">
        <v>2426</v>
      </c>
      <c r="I214" s="488"/>
      <c r="J214" s="488"/>
      <c r="K214" s="154"/>
    </row>
    <row r="215" spans="2:11" ht="15" customHeight="1">
      <c r="B215" s="153"/>
      <c r="C215" s="121"/>
      <c r="D215" s="121"/>
      <c r="E215" s="121"/>
      <c r="F215" s="114">
        <v>4</v>
      </c>
      <c r="G215" s="100"/>
      <c r="H215" s="488" t="s">
        <v>2427</v>
      </c>
      <c r="I215" s="488"/>
      <c r="J215" s="488"/>
      <c r="K215" s="154"/>
    </row>
    <row r="216" spans="2:11" ht="12.75" customHeight="1">
      <c r="B216" s="157"/>
      <c r="C216" s="158"/>
      <c r="D216" s="158"/>
      <c r="E216" s="158"/>
      <c r="F216" s="158"/>
      <c r="G216" s="158"/>
      <c r="H216" s="158"/>
      <c r="I216" s="158"/>
      <c r="J216" s="158"/>
      <c r="K216" s="159"/>
    </row>
  </sheetData>
  <sheetProtection algorithmName="SHA-512" hashValue="7dbBF/tD6PmqBhanALOpebR2uYBfAe98ruG6AX6cAjDQq0t30JPqQuPAt67b+8OYJn7ZJEoLPTFvEmQR6S0mGg==" saltValue="uX3OpTq+DN040cdYvmqDEA==" spinCount="100000" sheet="1" objects="1" scenarios="1"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karel-PC\karel</dc:creator>
  <cp:keywords/>
  <dc:description/>
  <cp:lastModifiedBy>Jiří Zevl</cp:lastModifiedBy>
  <cp:lastPrinted>2017-08-08T14:26:43Z</cp:lastPrinted>
  <dcterms:created xsi:type="dcterms:W3CDTF">2017-05-15T14:37:16Z</dcterms:created>
  <dcterms:modified xsi:type="dcterms:W3CDTF">2017-08-08T14:28:40Z</dcterms:modified>
  <cp:category/>
  <cp:version/>
  <cp:contentType/>
  <cp:contentStatus/>
</cp:coreProperties>
</file>