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00" windowWidth="22695" windowHeight="11445" activeTab="0"/>
  </bookViews>
  <sheets>
    <sheet name="Rekapitulace stavby" sheetId="1" r:id="rId1"/>
    <sheet name="SO 01 - SO 01 Budova léká..." sheetId="2" r:id="rId2"/>
    <sheet name="SO 02 - SO 02 Pavilon F" sheetId="3" r:id="rId3"/>
    <sheet name="SO 03a - Lékárna -  plyno..." sheetId="4" r:id="rId4"/>
    <sheet name="SO 03b - Lékárna - zaříze..." sheetId="5" r:id="rId5"/>
    <sheet name="SO 04a - Pavilon F - zaří..." sheetId="6" r:id="rId6"/>
    <sheet name="SO 04b - Pavilon F -  zař..." sheetId="7" r:id="rId7"/>
    <sheet name="SO 04c - Pavilon F -  ply..." sheetId="8" r:id="rId8"/>
    <sheet name="SO 04d - Pavilon F -  ply..." sheetId="9" r:id="rId9"/>
    <sheet name="04 - Ostatní a vedlejší n..." sheetId="10" r:id="rId10"/>
    <sheet name="Pokyny pro vyplnění" sheetId="11" r:id="rId11"/>
  </sheets>
  <definedNames>
    <definedName name="_xlnm._FilterDatabase" localSheetId="9" hidden="1">'04 - Ostatní a vedlejší n...'!$C$80:$K$97</definedName>
    <definedName name="_xlnm._FilterDatabase" localSheetId="1" hidden="1">'SO 01 - SO 01 Budova léká...'!$C$104:$K$931</definedName>
    <definedName name="_xlnm._FilterDatabase" localSheetId="2" hidden="1">'SO 02 - SO 02 Pavilon F'!$C$100:$K$949</definedName>
    <definedName name="_xlnm._FilterDatabase" localSheetId="3" hidden="1">'SO 03a - Lékárna -  plyno...'!$C$79:$K$106</definedName>
    <definedName name="_xlnm._FilterDatabase" localSheetId="4" hidden="1">'SO 03b - Lékárna - zaříze...'!$C$85:$K$228</definedName>
    <definedName name="_xlnm._FilterDatabase" localSheetId="5" hidden="1">'SO 04a - Pavilon F - zaří...'!$C$85:$K$240</definedName>
    <definedName name="_xlnm._FilterDatabase" localSheetId="6" hidden="1">'SO 04b - Pavilon F -  zař...'!$C$85:$K$239</definedName>
    <definedName name="_xlnm._FilterDatabase" localSheetId="7" hidden="1">'SO 04c - Pavilon F -  ply...'!$C$79:$K$115</definedName>
    <definedName name="_xlnm._FilterDatabase" localSheetId="8" hidden="1">'SO 04d - Pavilon F -  ply...'!$C$79:$K$114</definedName>
    <definedName name="_xlnm.Print_Area" localSheetId="9">'04 - Ostatní a vedlejší n...'!$C$4:$J$36,'04 - Ostatní a vedlejší n...'!$C$42:$J$62,'04 - Ostatní a vedlejší n...'!$C$68:$K$97</definedName>
    <definedName name="_xlnm.Print_Area" localSheetId="10">'Pokyny pro vyplnění'!$B$2:$K$69,'Pokyny pro vyplnění'!$B$72:$K$116,'Pokyny pro vyplnění'!$B$119:$K$188,'Pokyny pro vyplnění'!$B$196:$K$216</definedName>
    <definedName name="_xlnm.Print_Area" localSheetId="0">'Rekapitulace stavby'!$D$4:$AO$33,'Rekapitulace stavby'!$C$39:$AQ$61</definedName>
    <definedName name="_xlnm.Print_Area" localSheetId="1">'SO 01 - SO 01 Budova léká...'!$C$4:$J$36,'SO 01 - SO 01 Budova léká...'!$C$42:$J$86,'SO 01 - SO 01 Budova léká...'!$C$92:$K$931</definedName>
    <definedName name="_xlnm.Print_Area" localSheetId="2">'SO 02 - SO 02 Pavilon F'!$C$4:$J$36,'SO 02 - SO 02 Pavilon F'!$C$42:$J$82,'SO 02 - SO 02 Pavilon F'!$C$88:$K$949</definedName>
    <definedName name="_xlnm.Print_Area" localSheetId="3">'SO 03a - Lékárna -  plyno...'!$C$4:$J$36,'SO 03a - Lékárna -  plyno...'!$C$42:$J$61,'SO 03a - Lékárna -  plyno...'!$C$67:$K$106</definedName>
    <definedName name="_xlnm.Print_Area" localSheetId="4">'SO 03b - Lékárna - zaříze...'!$C$4:$J$36,'SO 03b - Lékárna - zaříze...'!$C$42:$J$67,'SO 03b - Lékárna - zaříze...'!$C$73:$K$228</definedName>
    <definedName name="_xlnm.Print_Area" localSheetId="5">'SO 04a - Pavilon F - zaří...'!$C$4:$J$36,'SO 04a - Pavilon F - zaří...'!$C$42:$J$67,'SO 04a - Pavilon F - zaří...'!$C$73:$K$240</definedName>
    <definedName name="_xlnm.Print_Area" localSheetId="6">'SO 04b - Pavilon F -  zař...'!$C$4:$J$36,'SO 04b - Pavilon F -  zař...'!$C$42:$J$67,'SO 04b - Pavilon F -  zař...'!$C$73:$K$239</definedName>
    <definedName name="_xlnm.Print_Area" localSheetId="7">'SO 04c - Pavilon F -  ply...'!$C$4:$J$36,'SO 04c - Pavilon F -  ply...'!$C$42:$J$61,'SO 04c - Pavilon F -  ply...'!$C$67:$K$115</definedName>
    <definedName name="_xlnm.Print_Area" localSheetId="8">'SO 04d - Pavilon F -  ply...'!$C$4:$J$36,'SO 04d - Pavilon F -  ply...'!$C$42:$J$61,'SO 04d - Pavilon F -  ply...'!$C$67:$K$114</definedName>
    <definedName name="_xlnm.Print_Titles" localSheetId="0">'Rekapitulace stavby'!$49:$49</definedName>
    <definedName name="_xlnm.Print_Titles" localSheetId="1">'SO 01 - SO 01 Budova léká...'!$104:$104</definedName>
    <definedName name="_xlnm.Print_Titles" localSheetId="2">'SO 02 - SO 02 Pavilon F'!$100:$100</definedName>
    <definedName name="_xlnm.Print_Titles" localSheetId="3">'SO 03a - Lékárna -  plyno...'!$79:$79</definedName>
    <definedName name="_xlnm.Print_Titles" localSheetId="4">'SO 03b - Lékárna - zaříze...'!$85:$85</definedName>
    <definedName name="_xlnm.Print_Titles" localSheetId="5">'SO 04a - Pavilon F - zaří...'!$85:$85</definedName>
    <definedName name="_xlnm.Print_Titles" localSheetId="6">'SO 04b - Pavilon F -  zař...'!$85:$85</definedName>
    <definedName name="_xlnm.Print_Titles" localSheetId="7">'SO 04c - Pavilon F -  ply...'!$79:$79</definedName>
    <definedName name="_xlnm.Print_Titles" localSheetId="8">'SO 04d - Pavilon F -  ply...'!$79:$79</definedName>
    <definedName name="_xlnm.Print_Titles" localSheetId="9">'04 - Ostatní a vedlejší n...'!$80:$80</definedName>
  </definedNames>
  <calcPr calcId="145621"/>
</workbook>
</file>

<file path=xl/sharedStrings.xml><?xml version="1.0" encoding="utf-8"?>
<sst xmlns="http://schemas.openxmlformats.org/spreadsheetml/2006/main" count="27666" uniqueCount="3651">
  <si>
    <t>Export VZ</t>
  </si>
  <si>
    <t>List obsahuje:</t>
  </si>
  <si>
    <t>1) Rekapitulace stavby</t>
  </si>
  <si>
    <t>2) Rekapitulace objektů stavby a soupisů prací</t>
  </si>
  <si>
    <t>3.0</t>
  </si>
  <si>
    <t>ZAMOK</t>
  </si>
  <si>
    <t>False</t>
  </si>
  <si>
    <t>{a39c402d-c3c5-40e2-a9f8-5bf95a02387c}</t>
  </si>
  <si>
    <t>0,01</t>
  </si>
  <si>
    <t>21</t>
  </si>
  <si>
    <t>15</t>
  </si>
  <si>
    <t>REKAPITULACE STAVBY</t>
  </si>
  <si>
    <t>v ---  níže se nacházejí doplnkové a pomocné údaje k sestavám  --- v</t>
  </si>
  <si>
    <t>Návod na vyplnění</t>
  </si>
  <si>
    <t>0,001</t>
  </si>
  <si>
    <t>Kód:</t>
  </si>
  <si>
    <t>2016/06c</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</si>
  <si>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</si>
  <si>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</si>
  <si>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Realizace úspor energie - areál NPK, a.s. Ústí nad Orlicí</t>
  </si>
  <si>
    <t>0,1</t>
  </si>
  <si>
    <t>KSO:</t>
  </si>
  <si>
    <t>801 11</t>
  </si>
  <si>
    <t>CC-CZ:</t>
  </si>
  <si>
    <t>1264</t>
  </si>
  <si>
    <t>1</t>
  </si>
  <si>
    <t>Místo:</t>
  </si>
  <si>
    <t>p.p.č. st. 3294, k.ú. Ústí nad Orlicí</t>
  </si>
  <si>
    <t>Datum:</t>
  </si>
  <si>
    <t>18. 1. 2017</t>
  </si>
  <si>
    <t>10</t>
  </si>
  <si>
    <t>CZ-CPV:</t>
  </si>
  <si>
    <t>45300000-0</t>
  </si>
  <si>
    <t>CZ-CPA:</t>
  </si>
  <si>
    <t>41.00.40</t>
  </si>
  <si>
    <t>100</t>
  </si>
  <si>
    <t>Zadavatel:</t>
  </si>
  <si>
    <t>IČ:</t>
  </si>
  <si>
    <t/>
  </si>
  <si>
    <t xml:space="preserve">Pardubický Kraj, Komenského nám. 125, Pardubice </t>
  </si>
  <si>
    <t>DIČ:</t>
  </si>
  <si>
    <t>Uchazeč:</t>
  </si>
  <si>
    <t>Vyplň údaj</t>
  </si>
  <si>
    <t>Projektant:</t>
  </si>
  <si>
    <t xml:space="preserve">Projecticon s.r.o., A.Kopeckého , Nový Hrádek </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</si>
  <si>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</si>
  <si>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</si>
  <si>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</si>
  <si>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</si>
  <si>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</si>
  <si>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</si>
  <si>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</si>
  <si>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</si>
  <si>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</si>
  <si>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</si>
  <si>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</si>
  <si>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</si>
  <si>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</si>
  <si>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</si>
  <si>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</si>
  <si>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</si>
  <si>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</si>
  <si>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</si>
  <si>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</si>
  <si>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</si>
  <si>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</si>
  <si>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</si>
  <si>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</si>
  <si>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</si>
  <si>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</si>
  <si>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</si>
  <si>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</si>
  <si>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</si>
  <si>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</si>
  <si>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</si>
  <si>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</si>
  <si>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</si>
  <si>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</si>
  <si>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</si>
  <si>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</si>
  <si>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</si>
  <si>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</si>
  <si>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</si>
  <si>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</si>
  <si>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</si>
  <si>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</si>
  <si>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</si>
  <si>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SO 01 Budova lékárny s odbornými pracovišti v Ústí nad Orlicí</t>
  </si>
  <si>
    <t>STA</t>
  </si>
  <si>
    <t>{559d09a1-fc8e-4e38-a339-6306f8946205}</t>
  </si>
  <si>
    <t>2</t>
  </si>
  <si>
    <t>SO 02</t>
  </si>
  <si>
    <t>SO 02 Pavilon F</t>
  </si>
  <si>
    <t>{2a69c207-86fc-482f-9ad6-64afb9bbf979}</t>
  </si>
  <si>
    <t>SO 03a</t>
  </si>
  <si>
    <t>Lékárna -  plynová zařízení</t>
  </si>
  <si>
    <t>{3a433c18-053d-411f-8b49-72a361c4faef}</t>
  </si>
  <si>
    <t>SO 03b</t>
  </si>
  <si>
    <t>Lékárna - zařízení pro vytápění staveb</t>
  </si>
  <si>
    <t>{b969f43d-ee65-4c82-bbef-60df5b218c83}</t>
  </si>
  <si>
    <t>SO 04a</t>
  </si>
  <si>
    <t>Pavilon F - zařízení pro vytápění staveb Onkologie</t>
  </si>
  <si>
    <t>{66e4f5a2-9109-4bb3-8f6f-0562145a7b29}</t>
  </si>
  <si>
    <t>SO 04b</t>
  </si>
  <si>
    <t>Pavilon F -  zařízení pro vytápění staveb DIalýza</t>
  </si>
  <si>
    <t>{66ef9429-f1da-4a95-8a28-e9bbbc6845ba}</t>
  </si>
  <si>
    <t>SO 04c</t>
  </si>
  <si>
    <t>Pavilon F -  plynová zařízení Onkologie</t>
  </si>
  <si>
    <t>{7c953235-d5bc-4098-abbe-9b3ed502e939}</t>
  </si>
  <si>
    <t>SO 04d</t>
  </si>
  <si>
    <t>Pavilon F -  plynová zařízení DIalýza</t>
  </si>
  <si>
    <t>{43ef6ef4-4a56-44e5-a261-4a11da9f1bd6}</t>
  </si>
  <si>
    <t>04</t>
  </si>
  <si>
    <t xml:space="preserve">Ostatní a vedlejší náklady </t>
  </si>
  <si>
    <t>{0ce897ea-d671-490b-b188-223de133ca02}</t>
  </si>
  <si>
    <t>1) Krycí list soupisu</t>
  </si>
  <si>
    <t>2) Rekapitulace</t>
  </si>
  <si>
    <t>3) Soupis prací</t>
  </si>
  <si>
    <t>Zpět na list:</t>
  </si>
  <si>
    <t>Rekapitulace stavby</t>
  </si>
  <si>
    <t>asfalt</t>
  </si>
  <si>
    <t>živice bouraná</t>
  </si>
  <si>
    <t>8,25</t>
  </si>
  <si>
    <t>Dlažba_okap</t>
  </si>
  <si>
    <t xml:space="preserve">Dlažba  okapový chodník </t>
  </si>
  <si>
    <t>22,29</t>
  </si>
  <si>
    <t>KRYCÍ LIST SOUPISU</t>
  </si>
  <si>
    <t>dvere</t>
  </si>
  <si>
    <t>dvere lekarna</t>
  </si>
  <si>
    <t>m2</t>
  </si>
  <si>
    <t>16,886</t>
  </si>
  <si>
    <t>3</t>
  </si>
  <si>
    <t>mazanina_120</t>
  </si>
  <si>
    <t>mazanina 2.NP</t>
  </si>
  <si>
    <t>17,88</t>
  </si>
  <si>
    <t>mazanina_80</t>
  </si>
  <si>
    <t>mazanina 80</t>
  </si>
  <si>
    <t>3,328</t>
  </si>
  <si>
    <t>odvoz_zeminy_1</t>
  </si>
  <si>
    <t>odvoz zeminy</t>
  </si>
  <si>
    <t>126,03</t>
  </si>
  <si>
    <t>Objekt:</t>
  </si>
  <si>
    <t>okna</t>
  </si>
  <si>
    <t>okna lékárna</t>
  </si>
  <si>
    <t>98,995</t>
  </si>
  <si>
    <t>SO 01 - SO 01 Budova lékárny s odbornými pracovišti v Ústí nad Orlicí</t>
  </si>
  <si>
    <t>OmítkaS02_1</t>
  </si>
  <si>
    <t>OmítkaS02</t>
  </si>
  <si>
    <t>91,865</t>
  </si>
  <si>
    <t>ost</t>
  </si>
  <si>
    <t>osteni nadprazi</t>
  </si>
  <si>
    <t>bm</t>
  </si>
  <si>
    <t>170,36</t>
  </si>
  <si>
    <t>par</t>
  </si>
  <si>
    <t>parapet</t>
  </si>
  <si>
    <t>54,72</t>
  </si>
  <si>
    <t>Paro_pásky</t>
  </si>
  <si>
    <t xml:space="preserve">Paotěsné pásky  exteriér a interiér </t>
  </si>
  <si>
    <t>234,96</t>
  </si>
  <si>
    <t>pásek_1_1</t>
  </si>
  <si>
    <t>Zemnící pásek</t>
  </si>
  <si>
    <t>Perimetr_100</t>
  </si>
  <si>
    <t>Polystyren - PERIMETR TL. 100 mm</t>
  </si>
  <si>
    <t>111,515</t>
  </si>
  <si>
    <t>Perimetr120</t>
  </si>
  <si>
    <t>XPS 120 mm</t>
  </si>
  <si>
    <t>Pláň</t>
  </si>
  <si>
    <t>37,825</t>
  </si>
  <si>
    <t>Stěny_vnější</t>
  </si>
  <si>
    <t>Plocha vnějších stěn</t>
  </si>
  <si>
    <t>450,747</t>
  </si>
  <si>
    <t>stř1</t>
  </si>
  <si>
    <t>střecha 1</t>
  </si>
  <si>
    <t>12,8</t>
  </si>
  <si>
    <t>STŘ2</t>
  </si>
  <si>
    <t>střecha 2</t>
  </si>
  <si>
    <t>45,012</t>
  </si>
  <si>
    <t>stř3</t>
  </si>
  <si>
    <t>střecha 3</t>
  </si>
  <si>
    <t>481,968</t>
  </si>
  <si>
    <t>Projecticon s.r.o.</t>
  </si>
  <si>
    <t>svorky_SJ_SZ_1_1</t>
  </si>
  <si>
    <t>svorky_SJ_SZ</t>
  </si>
  <si>
    <t>8</t>
  </si>
  <si>
    <t>svorky_SS_1_1</t>
  </si>
  <si>
    <t>svorky SS</t>
  </si>
  <si>
    <t>úhelník_1_1</t>
  </si>
  <si>
    <t>úhelník</t>
  </si>
  <si>
    <t>Vnitřní_ostění</t>
  </si>
  <si>
    <t>Vnitřní ostění</t>
  </si>
  <si>
    <t>170</t>
  </si>
  <si>
    <t>vodič_1_1</t>
  </si>
  <si>
    <t>vodič</t>
  </si>
  <si>
    <t>190</t>
  </si>
  <si>
    <t>výkop_drenáž</t>
  </si>
  <si>
    <t>výkop drenáž</t>
  </si>
  <si>
    <t>107,55</t>
  </si>
  <si>
    <t>výkop_já</t>
  </si>
  <si>
    <t>výkop jáma - rampa</t>
  </si>
  <si>
    <t>18,48</t>
  </si>
  <si>
    <t>zámkovka_rozebrání</t>
  </si>
  <si>
    <t>rozebrání zámkovky</t>
  </si>
  <si>
    <t>85,554</t>
  </si>
  <si>
    <t>zásyp_syp</t>
  </si>
  <si>
    <t>Zásyp sypaninou</t>
  </si>
  <si>
    <t>101,118</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</si>
  <si>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</si>
  <si>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</si>
  <si>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</si>
  <si>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</si>
  <si>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</si>
  <si>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</si>
  <si>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</si>
  <si>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</si>
  <si>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</si>
  <si>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</si>
  <si>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</si>
  <si>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6 - Úpravy povrchů, podlahy a osazování výplní</t>
  </si>
  <si>
    <t xml:space="preserve">    8 - Trubní vedení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</si>
  <si>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</si>
  <si>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</si>
  <si>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</si>
  <si>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</si>
  <si>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</si>
  <si>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</si>
  <si>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</si>
  <si>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740 - Elektromontáže - zkoušky a revize</t>
  </si>
  <si>
    <t xml:space="preserve">    747 - Elektromontáže - kompletace rozvodů</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</si>
  <si>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</si>
  <si>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</si>
  <si>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</si>
  <si>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</si>
  <si>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</si>
  <si>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776 - Podlahy povlakové</t>
  </si>
  <si>
    <t xml:space="preserve">    777 - Podlahy lité</t>
  </si>
  <si>
    <t xml:space="preserve">    784 - Dokončovací práce - malby a tapety</t>
  </si>
  <si>
    <t>M - Práce a dodávky M</t>
  </si>
  <si>
    <t xml:space="preserve">    21-M - Elektromontáže</t>
  </si>
  <si>
    <t>VRN - Vedlejší rozpočtové náklady</t>
  </si>
  <si>
    <t xml:space="preserve">    VRN2 - Příprava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</si>
  <si>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</si>
  <si>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</si>
  <si>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</si>
  <si>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</si>
  <si>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</si>
  <si>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</si>
  <si>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</si>
  <si>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</si>
  <si>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</si>
  <si>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</si>
  <si>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</si>
  <si>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</si>
  <si>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</si>
  <si>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</si>
  <si>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</si>
  <si>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</si>
  <si>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</si>
  <si>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</si>
  <si>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</si>
  <si>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</si>
  <si>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komunikací pro pěší z betonových nebo kamenných dlaždic</t>
  </si>
  <si>
    <t>CS ÚRS 2017 01</t>
  </si>
  <si>
    <t>4</t>
  </si>
  <si>
    <t>1530356591</t>
  </si>
  <si>
    <t>VV</t>
  </si>
  <si>
    <t>(11,63+9,56+9,96+1,5+11,93)*0,5</t>
  </si>
  <si>
    <t>Součet</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</si>
  <si>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</si>
  <si>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</si>
  <si>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-856145732</t>
  </si>
  <si>
    <t>(12,36+30+13,67)*1,2+11,55+3,64*1,2+2*1,2</t>
  </si>
  <si>
    <t>113107143</t>
  </si>
  <si>
    <t>Odstranění podkladů nebo krytů s přemístěním hmot na skládku na vzdálenost do 3 m nebo s naložením na dopravní prostředek v ploše jednotlivě do 50 m2 živičných, o tl. vrstvy přes 100 do 150 mm</t>
  </si>
  <si>
    <t>135952387</t>
  </si>
  <si>
    <t>"Živice" 8,25</t>
  </si>
  <si>
    <t>113107163</t>
  </si>
  <si>
    <t>Odstranění podkladu pl přes 50 do 200 m2 z kameniva drceného tl 300 mm</t>
  </si>
  <si>
    <t>-1408486403</t>
  </si>
  <si>
    <t>dlažba_okap</t>
  </si>
  <si>
    <t>5</t>
  </si>
  <si>
    <t>121101101</t>
  </si>
  <si>
    <t>Sejmutí ornice nebo lesní půdy s vodorovným přemístěním na hromady v místě upotřebení nebo na dočasné či trvalé skládky se složením, na vzdálenost do 50 m</t>
  </si>
  <si>
    <t>m3</t>
  </si>
  <si>
    <t>335018541</t>
  </si>
  <si>
    <t>"D.1.1.2.7"</t>
  </si>
  <si>
    <t>46,2*0,2</t>
  </si>
  <si>
    <t>6</t>
  </si>
  <si>
    <t>122201101</t>
  </si>
  <si>
    <t>Odkopávky a prokopávky nezapažené v hornině tř. 3 objem do 100 m3</t>
  </si>
  <si>
    <t>-1170562307</t>
  </si>
  <si>
    <t>"sokl"  (30,36+13,835+11,635+3,815+9,56+9,996+24,656+20)*0,9*1</t>
  </si>
  <si>
    <t>7</t>
  </si>
  <si>
    <t>122201109</t>
  </si>
  <si>
    <t>Příplatek k cenám odkopávek a prokopávek nezapažených za lepivost horniny - hornina 3</t>
  </si>
  <si>
    <t>1390664026</t>
  </si>
  <si>
    <t>131201101</t>
  </si>
  <si>
    <t>Hloubení nezapažených jam a zářezů s urovnáním dna do předepsaného profilu a spádu v hornině tř. 3 do 100 m3</t>
  </si>
  <si>
    <t>-895067449</t>
  </si>
  <si>
    <t>PSC</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</si>
  <si>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</si>
  <si>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"rampa"  11*1,2*1,4</t>
  </si>
  <si>
    <t>9</t>
  </si>
  <si>
    <t>132201101</t>
  </si>
  <si>
    <t>Hloubení rýh š do 600 mm v hornině tř. 3 objemu do 100 m3</t>
  </si>
  <si>
    <t>572738190</t>
  </si>
  <si>
    <t>"drenážní příkop"</t>
  </si>
  <si>
    <t>(30+14+12+3,5+10+10+25+15)*1*0,9</t>
  </si>
  <si>
    <t>132201109</t>
  </si>
  <si>
    <t>Příplatek za lepivost k hloubení rýh š do 600 mm v hornině tř. 3</t>
  </si>
  <si>
    <t>-1475764110</t>
  </si>
  <si>
    <t>11</t>
  </si>
  <si>
    <t>162201102</t>
  </si>
  <si>
    <t>Vodorovné přemístění výkopku nebo sypaniny po suchu na obvyklém dopravním prostředku, bez naložení výkopku, avšak se složením bez rozhrnutí z horniny tř. 1 až 4 na vzdálenost přes 20 do 50 m</t>
  </si>
  <si>
    <t>-1689489364</t>
  </si>
  <si>
    <t>12</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</si>
  <si>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</si>
  <si>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</si>
  <si>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-778261213</t>
  </si>
  <si>
    <t>126,03*9 'Přepočtené koeficientem množství</t>
  </si>
  <si>
    <t>13</t>
  </si>
  <si>
    <t>171201201</t>
  </si>
  <si>
    <t>Uložení sypaniny na skládky</t>
  </si>
  <si>
    <t>-1470639941</t>
  </si>
  <si>
    <t>- zásyp_syp</t>
  </si>
  <si>
    <t>14</t>
  </si>
  <si>
    <t>171201211</t>
  </si>
  <si>
    <t>Poplatek za uložení odpadu ze sypaniny na skládce (skládkovné)</t>
  </si>
  <si>
    <t>t</t>
  </si>
  <si>
    <t>369889519</t>
  </si>
  <si>
    <t>24,912*1,9</t>
  </si>
  <si>
    <t>174101101</t>
  </si>
  <si>
    <t>Zásyp sypaninou - jáma, šachta, rýha nebo kolem objektů v těchto vykopávkách, se zhutněním</t>
  </si>
  <si>
    <t>1244321660</t>
  </si>
  <si>
    <t>"sokl"  (30,36+13,835+11,635+3,815+9,56+9,996+24,656+20)*0,75*1</t>
  </si>
  <si>
    <t>Mezisoučet</t>
  </si>
  <si>
    <t>"rampa" 0,7*1,25*9,4</t>
  </si>
  <si>
    <t>16</t>
  </si>
  <si>
    <t>M</t>
  </si>
  <si>
    <t>583441690</t>
  </si>
  <si>
    <t xml:space="preserve">štěrkodrť frakce 16-32 </t>
  </si>
  <si>
    <t>-1812179277</t>
  </si>
  <si>
    <t>101,118*2</t>
  </si>
  <si>
    <t>17</t>
  </si>
  <si>
    <t>181951102</t>
  </si>
  <si>
    <t>Úprava pláně v hornině tř. 1 až 4 se zhutněním</t>
  </si>
  <si>
    <t>844207072</t>
  </si>
  <si>
    <t>(9,45+9,1)*0,7+12*0,6+(8,1+9,9)*0,98</t>
  </si>
  <si>
    <t>18</t>
  </si>
  <si>
    <t>182301122</t>
  </si>
  <si>
    <t>Rozprostření ornice pl do 500 m2 ve svahu přes 1:5 tl vrstvy do 150 mm</t>
  </si>
  <si>
    <t>-253510661</t>
  </si>
  <si>
    <t>P</t>
  </si>
  <si>
    <t xml:space="preserve">Poznámka k položce:
s využitím materiálu z meziskládky a s případným doplněním chybějícího množství </t>
  </si>
  <si>
    <t>19</t>
  </si>
  <si>
    <t>183405211</t>
  </si>
  <si>
    <t>Výsev trávníku hydroosevem na ornici</t>
  </si>
  <si>
    <t>366940674</t>
  </si>
  <si>
    <t>20</t>
  </si>
  <si>
    <t>005724100</t>
  </si>
  <si>
    <t>osivo směs travní parková</t>
  </si>
  <si>
    <t>kg</t>
  </si>
  <si>
    <t>-1447701126</t>
  </si>
  <si>
    <t>Poznámka k položce:
Doporučený výsev 2 - 3 kg osiva  na 100m2 plochy</t>
  </si>
  <si>
    <t>Pláň*0,025</t>
  </si>
  <si>
    <t>Zakládání</t>
  </si>
  <si>
    <t>212312111</t>
  </si>
  <si>
    <t>Lože pro trativody z betonu prostého</t>
  </si>
  <si>
    <t>-1423160054</t>
  </si>
  <si>
    <t>"drenážní potrubí " 123,857*0,05</t>
  </si>
  <si>
    <t>22</t>
  </si>
  <si>
    <t>212752213</t>
  </si>
  <si>
    <t>Trativod z drenážních trubek plastových flexibilních D do 160 mm včetně lože otevřený výkop</t>
  </si>
  <si>
    <t>m</t>
  </si>
  <si>
    <t>-873577995</t>
  </si>
  <si>
    <t>"sokl"  (30,36+13,835+11,635+3,815+9,56+9,996+24,656+20)</t>
  </si>
  <si>
    <t>23</t>
  </si>
  <si>
    <t>212972113</t>
  </si>
  <si>
    <t>Opláštění drenážních trub filtrační textilií DN 160</t>
  </si>
  <si>
    <t>1972612652</t>
  </si>
  <si>
    <t>Svislé a kompletní konstrukce</t>
  </si>
  <si>
    <t>24</t>
  </si>
  <si>
    <t>311113131</t>
  </si>
  <si>
    <t>Nosná zeď tl 150 mm z hladkých tvárnic ztraceného bednění včetně výplně z betonu tř. C 16/20</t>
  </si>
  <si>
    <t>-1225570744</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</si>
  <si>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</si>
  <si>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"rampa"  (10+0,7)*2*1,25</t>
  </si>
  <si>
    <t>25</t>
  </si>
  <si>
    <t>317941123</t>
  </si>
  <si>
    <t>Osazování ocelových válcovaných nosníků na zdivu I, IE, U, UE nebo L do č 22</t>
  </si>
  <si>
    <t>61573344</t>
  </si>
  <si>
    <t>0,149</t>
  </si>
  <si>
    <t>26</t>
  </si>
  <si>
    <t>130104500</t>
  </si>
  <si>
    <t>Ocel profilová v jakosti 11 375 ocel profilová L úhelníky rovnostranné 200 x 200 x 16 mm</t>
  </si>
  <si>
    <t>1953397354</t>
  </si>
  <si>
    <t>Poznámka k položce:
Hmotnost: 59,93 kg/m</t>
  </si>
  <si>
    <t>10*12,2/1000</t>
  </si>
  <si>
    <t>27</t>
  </si>
  <si>
    <t>340239225</t>
  </si>
  <si>
    <t>Zazdívka otvorů v příčkách nebo stěnách plochy přes 1 m2 do 4 m2 cihlami P+D, pevnosti P15, tl. stěny 300 mm</t>
  </si>
  <si>
    <t>-831639001</t>
  </si>
  <si>
    <t>5,6</t>
  </si>
  <si>
    <t>Vodorovné konstrukce</t>
  </si>
  <si>
    <t>28</t>
  </si>
  <si>
    <t>411001</t>
  </si>
  <si>
    <t>Spádová vrstva z prostého betonu C 25/30 XC1, sklon 2%, tl. 50 - 70 mm</t>
  </si>
  <si>
    <t>-930647313</t>
  </si>
  <si>
    <t>"Rampa "1,09*10</t>
  </si>
  <si>
    <t>29</t>
  </si>
  <si>
    <t>411321414.R</t>
  </si>
  <si>
    <t>Beton 25/30 XC1</t>
  </si>
  <si>
    <t>-72274392</t>
  </si>
  <si>
    <t>"rampa" 1,09*10*0,15</t>
  </si>
  <si>
    <t>30</t>
  </si>
  <si>
    <t>411362021</t>
  </si>
  <si>
    <t>Výztuž stropů svařovanými sítěmi Kari</t>
  </si>
  <si>
    <t>-1611608584</t>
  </si>
  <si>
    <t>(1,09*10)*0,078*1,1</t>
  </si>
  <si>
    <t>31</t>
  </si>
  <si>
    <t>451573111</t>
  </si>
  <si>
    <t>Lože pod potrubí, stoky a drobné objekty v otevřeném výkopu z písku a štěrkopísku do 63 mm</t>
  </si>
  <si>
    <t>-664601412</t>
  </si>
  <si>
    <t>"dešťová kanalizace" 39*0,3*0,5</t>
  </si>
  <si>
    <t>Komunikace</t>
  </si>
  <si>
    <t>32</t>
  </si>
  <si>
    <t>564201111</t>
  </si>
  <si>
    <t>Podklad nebo podsyp ze štěrkopísku ŠP s rozprostřením, vlhčením a zhutněním, po zhutnění tl. 3
0 mm</t>
  </si>
  <si>
    <t>888775248</t>
  </si>
  <si>
    <t>"pod zámkovou dlažbu" 105,56</t>
  </si>
  <si>
    <t>33</t>
  </si>
  <si>
    <t>564871111</t>
  </si>
  <si>
    <t>Podklad ze štěrkodrti ŠD s rozprostřením a zhutněním, po zhutnění tl. 250 mm</t>
  </si>
  <si>
    <t>-1111030505</t>
  </si>
  <si>
    <t>34</t>
  </si>
  <si>
    <t>596211110</t>
  </si>
  <si>
    <t xml:space="preserve">Kladení zámkové dlažby komunikací pro pěší tl 80 mm </t>
  </si>
  <si>
    <t>906096826</t>
  </si>
  <si>
    <t>33,4*1,5+12,4*1,3+15*1,2+11,8*1,3+4*1,5</t>
  </si>
  <si>
    <t>35</t>
  </si>
  <si>
    <t>592450070</t>
  </si>
  <si>
    <t>Dlaždice betonové dlažba zámková (ČSN EN 1338) dlažba , s fazetou 1 m2=36 kusů  20 x 16,5 x 8 přírodní</t>
  </si>
  <si>
    <t>940976525</t>
  </si>
  <si>
    <t>Poznámka k položce:
spotřeba: 36 kus/m2</t>
  </si>
  <si>
    <t>105,56*1,1 'Přepočtené koeficientem množství</t>
  </si>
  <si>
    <t>36</t>
  </si>
  <si>
    <t>916231213</t>
  </si>
  <si>
    <t>Osazení chodníkového obrubníku betonového se zřízením lože, s vyplněním a zatřením spár cementovou maltou stojatého s boční opěrou z betonu prostého tř. C 12/15, do lože z betonu prostého téže značky</t>
  </si>
  <si>
    <t>1318377237</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</si>
  <si>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</si>
  <si>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9,5+10+15</t>
  </si>
  <si>
    <t>37</t>
  </si>
  <si>
    <t>592172120</t>
  </si>
  <si>
    <t>Obrubníky betonové a železobetonové obrubníky zahradní ABO 020-19  šedá        100 x 5 x 20</t>
  </si>
  <si>
    <t>kus</t>
  </si>
  <si>
    <t>972612386</t>
  </si>
  <si>
    <t>34,5*1,05</t>
  </si>
  <si>
    <t>Úpravy povrchů, podlahy a osazování výplní</t>
  </si>
  <si>
    <t>38</t>
  </si>
  <si>
    <t>611311141</t>
  </si>
  <si>
    <t>Vápenná omítka štuková dvouvrstvá vnitřních stropů rovných nanášená ručně</t>
  </si>
  <si>
    <t>-333000975</t>
  </si>
  <si>
    <t>"STR1" 41,6</t>
  </si>
  <si>
    <t>39</t>
  </si>
  <si>
    <t>612321111</t>
  </si>
  <si>
    <t>Omítka vápenocementová vnitřních ploch nanášená ručně jednovrstvá, tloušťky do 10 mm hrubá zatřená svislých konstrukcí stěn</t>
  </si>
  <si>
    <t>-853443832</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</si>
  <si>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</si>
  <si>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"Kotelna " 56,4</t>
  </si>
  <si>
    <t>40</t>
  </si>
  <si>
    <t>612821031</t>
  </si>
  <si>
    <t>Sanační omítka vnitřních ploch stěn vyrovnávací vrstva, prováděná v tl. do 20 mm ručně</t>
  </si>
  <si>
    <t>1281637781</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</si>
  <si>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nebo nátěry; tyto se oceňují příslušnými cenami tohoto katalogu. 3. Ceny -1031 a -1041 jsou určeny pro vyrovnání nerovností vlhkého nebo zasoleného podkladu ( zdiva ) nebo v případě požadované větší tloušťky omítky. </t>
  </si>
  <si>
    <t>"kotelna" 56,4</t>
  </si>
  <si>
    <t>41</t>
  </si>
  <si>
    <t>612135001</t>
  </si>
  <si>
    <t>Vyrovnání podkladu vnitřních stěn maltou vápenocementovou tl do 10 mm</t>
  </si>
  <si>
    <t>1303559023</t>
  </si>
  <si>
    <t>42</t>
  </si>
  <si>
    <t>612325302</t>
  </si>
  <si>
    <t>Vápenocementová štuková omítka ostění nebo nadpraží</t>
  </si>
  <si>
    <t>2033846813</t>
  </si>
  <si>
    <t>43</t>
  </si>
  <si>
    <t>622135002</t>
  </si>
  <si>
    <t>Vyrovnání podkladu vnějších stěn maltou cementovou tl do 10 mm</t>
  </si>
  <si>
    <t>1738077956</t>
  </si>
  <si>
    <t>44</t>
  </si>
  <si>
    <t>621135092</t>
  </si>
  <si>
    <t>Příplatek k vyrovnání vnějších podkladů maltou cementovou za každých dalších 5 mm tl</t>
  </si>
  <si>
    <t>1077696075</t>
  </si>
  <si>
    <t>OmítkaS02_1*16</t>
  </si>
  <si>
    <t>45</t>
  </si>
  <si>
    <t>622111111</t>
  </si>
  <si>
    <t>Vyspravení povrchu neomítaných vnějších ploch betonových nebo železobetonových konstrukcí s rozetřením vysprávky do ztracena maltou cementovou celoplošně stěn</t>
  </si>
  <si>
    <t>-2071993451</t>
  </si>
  <si>
    <t>46</t>
  </si>
  <si>
    <t>622111121</t>
  </si>
  <si>
    <t>Vyspravení lokální cementovou maltou vnějších stěn betonových nebo železobetonových</t>
  </si>
  <si>
    <t>-947583311</t>
  </si>
  <si>
    <t>47</t>
  </si>
  <si>
    <t>622135011</t>
  </si>
  <si>
    <t>Vyrovnání podkladu vnějších stěn tmelem tl do 2 mm</t>
  </si>
  <si>
    <t>-1836063553</t>
  </si>
  <si>
    <t>48</t>
  </si>
  <si>
    <t>622142001</t>
  </si>
  <si>
    <t>Potažení vnějších stěn sklovláknitým pletivem vtlačeným do tenkovrstvé hmoty</t>
  </si>
  <si>
    <t>-1243345488</t>
  </si>
  <si>
    <t>Stěny_vnější*1,1</t>
  </si>
  <si>
    <t>49</t>
  </si>
  <si>
    <t>621221011</t>
  </si>
  <si>
    <t>Montáž zateplení vnějších podhledů z minerální vlny s podélnou orientací vláken tl do 80 mm</t>
  </si>
  <si>
    <t>-587622079</t>
  </si>
  <si>
    <t>Poznámka k položce:
Mezisoučet   "pohled Z"   ; Mezisoučet   "pohled J"   ; Mezisoučet   "pohled V"   ; Mezisoučet   "pohled S"   ; Součet</t>
  </si>
  <si>
    <t>"STŘ1" 1,1*10</t>
  </si>
  <si>
    <t>50</t>
  </si>
  <si>
    <t>631515200</t>
  </si>
  <si>
    <t>deska minerální izolační  tl. 60 mm</t>
  </si>
  <si>
    <t>-1883905368</t>
  </si>
  <si>
    <t>"STŘ1" 1,1*10*1,2</t>
  </si>
  <si>
    <t>51</t>
  </si>
  <si>
    <t>621221021.R</t>
  </si>
  <si>
    <t>Montáž zateplení vnitřních podhledů z minerální vlny s podélnou orientací vláken tl do 120 mm</t>
  </si>
  <si>
    <t>-556313790</t>
  </si>
  <si>
    <t>52</t>
  </si>
  <si>
    <t>631481180</t>
  </si>
  <si>
    <t>deska minerální izolační  tl. 100 mm</t>
  </si>
  <si>
    <t>-138317726</t>
  </si>
  <si>
    <t>"STR1" 41,6*1,2</t>
  </si>
  <si>
    <t>53</t>
  </si>
  <si>
    <t>622211021</t>
  </si>
  <si>
    <t>Montáž zateplení vnějších stěn z polystyrénových desek tl do 120 mm</t>
  </si>
  <si>
    <t>-1310628355</t>
  </si>
  <si>
    <t>"sokl"  (30,36+13,835+11,635+3,815+9,56+9,996)*1,05+24,656*1,15</t>
  </si>
  <si>
    <t>"zateplení fasásdy v místě parapetů" par*0,3</t>
  </si>
  <si>
    <t>"zateplení 2.np" (12+10,2+16,5)*0,7</t>
  </si>
  <si>
    <t>54</t>
  </si>
  <si>
    <t>283763540</t>
  </si>
  <si>
    <t>deska fasádní polystyrénová EPS P 1250 x 600 x 100 mm</t>
  </si>
  <si>
    <t>490391763</t>
  </si>
  <si>
    <t>Poznámka k položce:
lambda=0,034 [W / m K]</t>
  </si>
  <si>
    <t>"zateplení fasásdy v místě parapetů" par*0,3*1,2</t>
  </si>
  <si>
    <t>"zateplení 2.np" (12+10,2+16,5)*0,7*1,2</t>
  </si>
  <si>
    <t>52,207*1,2 'Přepočtené koeficientem množství</t>
  </si>
  <si>
    <t>55</t>
  </si>
  <si>
    <t>283763550</t>
  </si>
  <si>
    <t>deska fasádní polystyrénová izolační Perimeter (EPS P) tl.120mm</t>
  </si>
  <si>
    <t>133788094</t>
  </si>
  <si>
    <t>Perimetr_100*1,05</t>
  </si>
  <si>
    <t>56</t>
  </si>
  <si>
    <t>622211021.R</t>
  </si>
  <si>
    <t>Montáž kontaktního zateplení z polystyrenových desek nebo z kombinovaných desek na vnější stěny, tloušťky desek přes 80 do 120 mm</t>
  </si>
  <si>
    <t>1526376325</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</si>
  <si>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nebo nátěrem; tyto se ocení příslušnými cenami této části katalogu,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</si>
  <si>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45*0,3</t>
  </si>
  <si>
    <t>57</t>
  </si>
  <si>
    <t>283764220</t>
  </si>
  <si>
    <t>Desky z lehčených plastů desky z extrudovaného polystyrenu desky z extrudovaného polystyrenu  XPS 300 SF hladký povrch, ozub po celém obvodu 1265 x 615 mm (krycí plocha 0,75 m2) 100 mm</t>
  </si>
  <si>
    <t>-331322822</t>
  </si>
  <si>
    <t>13,5*1,1</t>
  </si>
  <si>
    <t>14,85*1,02 'Přepočtené koeficientem množství</t>
  </si>
  <si>
    <t>58</t>
  </si>
  <si>
    <t>622212051</t>
  </si>
  <si>
    <t>Montáž zateplení vnějšího ostění hl. špalety do 400 mm z polystyrénových desek tl do 40 mm</t>
  </si>
  <si>
    <t>1276958665</t>
  </si>
  <si>
    <t>59</t>
  </si>
  <si>
    <t>283765240.R</t>
  </si>
  <si>
    <t>deska izolační  PIR tl. 40 mm</t>
  </si>
  <si>
    <t>1975108555</t>
  </si>
  <si>
    <t>Poznámka k položce:
Tepelný odpor Rmat (m2 K/W)=1,38</t>
  </si>
  <si>
    <t>"P01"3*0,6*0,25</t>
  </si>
  <si>
    <t>"P02" (2*2,02+1)*0,425</t>
  </si>
  <si>
    <t>"P03" (3*1,15*19)*0,25</t>
  </si>
  <si>
    <t>"P04" (2*1,5+0,9)*0,425</t>
  </si>
  <si>
    <t>"P05" (2*1,5+1,2)*0,425</t>
  </si>
  <si>
    <t>"P06" (2*2,02+1)*2*0,425</t>
  </si>
  <si>
    <t>"P07"(2*2,02+0,9)*2*0,425</t>
  </si>
  <si>
    <t>"P08" (2*2,02+1)*0,425</t>
  </si>
  <si>
    <t>"P09" (2,35+1,83+2,34)*0,2</t>
  </si>
  <si>
    <t>"P10" 3*0,6*12*0,25</t>
  </si>
  <si>
    <t>"P11" (1,4+1,19+1,5)*0,25</t>
  </si>
  <si>
    <t>"P12" 3*0,6*8*0,25</t>
  </si>
  <si>
    <t>44,375*1,15 'Přepočtené koeficientem množství</t>
  </si>
  <si>
    <t>60</t>
  </si>
  <si>
    <t>622221021</t>
  </si>
  <si>
    <t>Montáž zateplení vnějších stěn z minerální vlny s podélnou orientací vláken tl do 120 mm</t>
  </si>
  <si>
    <t>1250206873</t>
  </si>
  <si>
    <t xml:space="preserve">"jižní pohled" </t>
  </si>
  <si>
    <t>11*(3,96-0,25)+10*(5,87-0,25)+46,71</t>
  </si>
  <si>
    <t>"severní pohled"</t>
  </si>
  <si>
    <t>30*(3,96-0,25)+10*1,92</t>
  </si>
  <si>
    <t>"západní pohled"</t>
  </si>
  <si>
    <t>17,5*(3,96-0,25)+4*(5,87-0,25)+12,24*1,92+14,75</t>
  </si>
  <si>
    <t>"východní pohled"</t>
  </si>
  <si>
    <t>5,7*(3,96-0,25)+86,35+16,3*1,92</t>
  </si>
  <si>
    <t>"odpočet výplně otvorů" -(okna+dvere)</t>
  </si>
  <si>
    <t>"odpočet zateplení fasásdy v místě parapetů" -par*0,3</t>
  </si>
  <si>
    <t>61</t>
  </si>
  <si>
    <t>631515270</t>
  </si>
  <si>
    <t>272839961</t>
  </si>
  <si>
    <t>"SO1" 453,345*1,2</t>
  </si>
  <si>
    <t>62</t>
  </si>
  <si>
    <t>622252002</t>
  </si>
  <si>
    <t>Montáž ostatních lišt zateplení</t>
  </si>
  <si>
    <t>2053512222</t>
  </si>
  <si>
    <t>Poznámka k položce:
rohy objektu   ; Mezisoučet   "pohled Z"   ; Mezisoučet   "pohled J"   ; Mezisoučet   "pohled V"   ; Mezisoučet   "pohled S"   ; Součet   ; požární zakldádací profily   ; Mezisoučet   "pohled Z"   ; Mezisoučet   "pohled J"   ; Mezisoučet   "pohled V"   ; Mezisoučet   "pohled S"   ; Součet   ; lišty k oknům   ; Mezisoučet   "pohled Z"   ; Mezisoučet   "pohled J"   ; Mezisoučet   "pohled V"   ; Mezisoučet   "pohled S"   ; Součet   ; přechodový profil   ; Součet   ; lišta parapetní   ; Mezisoučet   "pohled Z"   ; Mezisoučet   "pohled J"   ; Mezisoučet   "pohled V"   ; Mezisoučet   "pohled S"   ; Součet</t>
  </si>
  <si>
    <t>(4,1*3+6*2+7,4*2+2*2)</t>
  </si>
  <si>
    <t>63</t>
  </si>
  <si>
    <t>590514840</t>
  </si>
  <si>
    <t>rohovník PVC 10/10 cm bal. 2,5 m</t>
  </si>
  <si>
    <t>-646563644</t>
  </si>
  <si>
    <t>ost*1,1</t>
  </si>
  <si>
    <t>(4,1*3+6*2+7,4*2+2*2)*1,1</t>
  </si>
  <si>
    <t>64</t>
  </si>
  <si>
    <t>590514940</t>
  </si>
  <si>
    <t>lišta parapetní PVC UV 10, 2 m</t>
  </si>
  <si>
    <t>-1234154212</t>
  </si>
  <si>
    <t>par*1,1</t>
  </si>
  <si>
    <t>65</t>
  </si>
  <si>
    <t>590514750</t>
  </si>
  <si>
    <t>profil okenní s tkaninou APU lišta 6 mm</t>
  </si>
  <si>
    <t>-2125349553</t>
  </si>
  <si>
    <t>66</t>
  </si>
  <si>
    <t>622252002.R</t>
  </si>
  <si>
    <t>Montáž parotěsné zábrany  po obvodu oken a dveří  - interiérové a exteriérové pásky</t>
  </si>
  <si>
    <t>-1592071413</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</si>
  <si>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</si>
  <si>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(0,6+0,6)*2*5+(1+2,02)*2+(1,5+1,5)*2*19+(0,9+1,5)*2+(1,2+1,5)*2+(1+2,02)*2*2+(0,9+2,02)*2*2+(1,0+2,02)*2+(2,57+2,35+1,83+2,34)</t>
  </si>
  <si>
    <t>(0,6+0,6)*2*12+(1,74+1,4+1,19+1,5)+(0,6+0,6)*2*8</t>
  </si>
  <si>
    <t>"interiérové + exteriérové pásky po obvodu oken a dveří celkem" 234,96*2</t>
  </si>
  <si>
    <t>67</t>
  </si>
  <si>
    <t>283553280</t>
  </si>
  <si>
    <t>páska paropropustná exteriérová  - difůzně otevřená</t>
  </si>
  <si>
    <t>411222865</t>
  </si>
  <si>
    <t>Paro_pásky*1,1</t>
  </si>
  <si>
    <t>258,456*1,05 'Přepočtené koeficientem množství</t>
  </si>
  <si>
    <t>68</t>
  </si>
  <si>
    <t>283553260</t>
  </si>
  <si>
    <t xml:space="preserve">páska paropropustná interiérová  - difůzně uzavřená  </t>
  </si>
  <si>
    <t>1995207257</t>
  </si>
  <si>
    <t>69</t>
  </si>
  <si>
    <t>621531021</t>
  </si>
  <si>
    <t>Tenkovrstvá silikonová zrnitá omítka tl. 2,0 mm včetně penetrace vnějších podhledů</t>
  </si>
  <si>
    <t>626918592</t>
  </si>
  <si>
    <t>70</t>
  </si>
  <si>
    <t>622331111</t>
  </si>
  <si>
    <t>Cementová omítka hrubá vnějších stěn nanášená ručně</t>
  </si>
  <si>
    <t>1562266448</t>
  </si>
  <si>
    <t>Poznámka k položce:
vyspravení po odsekání obkladu</t>
  </si>
  <si>
    <t>45,337</t>
  </si>
  <si>
    <t>71</t>
  </si>
  <si>
    <t>622511111</t>
  </si>
  <si>
    <t>Tenkovrstvá akrylátová mozaiková střednězrnná omítka včetně penetrace vnějších stěn</t>
  </si>
  <si>
    <t>1676954115</t>
  </si>
  <si>
    <t>Poznámka k položce:
Mezisoučet   plocha   ; špalety - ostění   ; Mezisoučet   "pohled Z"   ; Mezisoučet   "pohled J"   ; Mezisoučet   "pohled V"   ; Mezisoučet   "pohled S"   ; špalety - nadpraží   ; Mezisoučet   "pohled Z"   ; Mezisoučet   "pohled J"   ; Mezisoučet   "pohled V"   ; Mezisoučet   "pohled S"   ; Součet</t>
  </si>
  <si>
    <t>"jižní pohled"</t>
  </si>
  <si>
    <t>11,08*0,35+9,78*0,35+9,455*0,35</t>
  </si>
  <si>
    <t>(17,275+0,25+10,575)*0,35</t>
  </si>
  <si>
    <t>4*0,425*0,35</t>
  </si>
  <si>
    <t>(6,25+10,65+1,65+2,325)*0,35</t>
  </si>
  <si>
    <t>2*0,425*0,35+2*0,2*0,35</t>
  </si>
  <si>
    <t>(1,2+3,45+8,65+10,3)*0,35</t>
  </si>
  <si>
    <t>7,4+6*0,425*0,35</t>
  </si>
  <si>
    <t>72</t>
  </si>
  <si>
    <t>622531021</t>
  </si>
  <si>
    <t>Tenkovrstvá silikonová zrnitá omítka tl. 2,0 mm včetně penetrace vnějších stěn</t>
  </si>
  <si>
    <t>-24903726</t>
  </si>
  <si>
    <t>73</t>
  </si>
  <si>
    <t>629991012</t>
  </si>
  <si>
    <t>Zakrytí výplní otvorů fólií přilepenou na začišťovací lišty</t>
  </si>
  <si>
    <t>-177906146</t>
  </si>
  <si>
    <t>Poznámka k položce:
Mezisoučet  "pohled Z"   ; Mezisoučet  "pohled J"   ; Mezisoučet   "pohled V"   ; Mezisoučet   "pohled S"   ; Součet</t>
  </si>
  <si>
    <t>dvere+okna</t>
  </si>
  <si>
    <t>74</t>
  </si>
  <si>
    <t>629995101</t>
  </si>
  <si>
    <t>Očištění vnějších ploch tlakovou vodou</t>
  </si>
  <si>
    <t>287415785</t>
  </si>
  <si>
    <t>Poznámka k položce:
Mezisoučet   "sokl pohled Z"   ; Mezisoučet   "pohled Z"   ; Mezisoučet   "pohled J sokl"   ; Mezisoučet   "pohled J"   ; Mezisoučet   "pohled V sokl"   ; Mezisoučet   "pohled V"   ; Mezisoučet   "pohled S sokl"   ; Mezisoučet   "pohled S"   ; Součet</t>
  </si>
  <si>
    <t>75</t>
  </si>
  <si>
    <t>631311115</t>
  </si>
  <si>
    <t>Mazanina tl do 80 mm z betonu prostého tř. C 20/25</t>
  </si>
  <si>
    <t>-2022553356</t>
  </si>
  <si>
    <t>41,6*0,08</t>
  </si>
  <si>
    <t>76</t>
  </si>
  <si>
    <t>631319011</t>
  </si>
  <si>
    <t>Příplatek k mazanině tl do 80 mm za přehlazení povrchu</t>
  </si>
  <si>
    <t>1682251670</t>
  </si>
  <si>
    <t>77</t>
  </si>
  <si>
    <t>631319171</t>
  </si>
  <si>
    <t>Příplatek k mazanině tl do 80 mm za stržení povrchu spodní vrstvy před vložením výztuže</t>
  </si>
  <si>
    <t>1555979155</t>
  </si>
  <si>
    <t>78</t>
  </si>
  <si>
    <t>631319195</t>
  </si>
  <si>
    <t>Příplatek k mazanině tl do 80 mm za plochu do 5 m2</t>
  </si>
  <si>
    <t>1469435476</t>
  </si>
  <si>
    <t>79</t>
  </si>
  <si>
    <t>631362021</t>
  </si>
  <si>
    <t>Výztuž mazanin svařovanými sítěmi Kari</t>
  </si>
  <si>
    <t>36944466</t>
  </si>
  <si>
    <t>mazanina_80*0,0079*1,2</t>
  </si>
  <si>
    <t>mazanina_120*0,0079*1,2</t>
  </si>
  <si>
    <t>80</t>
  </si>
  <si>
    <t>637211111</t>
  </si>
  <si>
    <t>Okapový chodník z betonových dlaždic tl 40 mm na MC 10</t>
  </si>
  <si>
    <t>1362391636</t>
  </si>
  <si>
    <t>(9,5+10+15)*0,5</t>
  </si>
  <si>
    <t>81</t>
  </si>
  <si>
    <t>R-69901</t>
  </si>
  <si>
    <t>Výtažné zkoušky na hmoždinky</t>
  </si>
  <si>
    <t>1233315368</t>
  </si>
  <si>
    <t>82</t>
  </si>
  <si>
    <t>R-69902</t>
  </si>
  <si>
    <t>Zkouška přídržnosti a soudržnosti systému ETICS</t>
  </si>
  <si>
    <t>1766530079</t>
  </si>
  <si>
    <t>83</t>
  </si>
  <si>
    <t>R-69905</t>
  </si>
  <si>
    <t>Požadavek na vysazení 3 barevných vzorků silikonové omítky od každé barvy dle barevného řešení</t>
  </si>
  <si>
    <t>775712052</t>
  </si>
  <si>
    <t>"Barevné řešení projektu" 3*3</t>
  </si>
  <si>
    <t>Trubní vedení</t>
  </si>
  <si>
    <t>84</t>
  </si>
  <si>
    <t>89510000</t>
  </si>
  <si>
    <t>Napojení drenáže na stávající kanalizaci</t>
  </si>
  <si>
    <t>kplt</t>
  </si>
  <si>
    <t>1204393164</t>
  </si>
  <si>
    <t>85</t>
  </si>
  <si>
    <t>871355221</t>
  </si>
  <si>
    <t>Kanalizační potrubí z tvrdého PVC-systém KG tuhost třídy SN8 DN200</t>
  </si>
  <si>
    <t>-713293704</t>
  </si>
  <si>
    <t>"dešťové kanalizace"39</t>
  </si>
  <si>
    <t>86</t>
  </si>
  <si>
    <t>895170202.R</t>
  </si>
  <si>
    <t>Drenážní šachta s pochozím poklopem</t>
  </si>
  <si>
    <t>564481430</t>
  </si>
  <si>
    <t>87</t>
  </si>
  <si>
    <t>895170000</t>
  </si>
  <si>
    <t>Šachta kanalizační z bet.dílců DN 1000 mm, vně objektu, s obložením dna betonem B30 na potrubí  DN 200, podkladní prstenec z bet.B10 pod poklop do 10 cm, litinový poklop D400 vč.rámu, nátěr SA10 vně i uvnitř</t>
  </si>
  <si>
    <t>soub</t>
  </si>
  <si>
    <t>414261961</t>
  </si>
  <si>
    <t>88</t>
  </si>
  <si>
    <t>895941311</t>
  </si>
  <si>
    <t>Zřízení vpusti kanalizační uliční z betonových dílců typ UVB-50</t>
  </si>
  <si>
    <t>-634374563</t>
  </si>
  <si>
    <t>89</t>
  </si>
  <si>
    <t>5921003</t>
  </si>
  <si>
    <t>skruže D 450 mm - střední díl, střední díl s výtokem, dno s usazovacím prostorem</t>
  </si>
  <si>
    <t>-2017155367</t>
  </si>
  <si>
    <t>90</t>
  </si>
  <si>
    <t>59200082</t>
  </si>
  <si>
    <t>kalový koš*</t>
  </si>
  <si>
    <t>2076364161</t>
  </si>
  <si>
    <t>Ostatní konstrukce a práce-bourání</t>
  </si>
  <si>
    <t>91</t>
  </si>
  <si>
    <t>916131212</t>
  </si>
  <si>
    <t>Osazení silničního obrubníku betonového stojatého bez boční opěry do lože z betonu prostého</t>
  </si>
  <si>
    <t>-860128375</t>
  </si>
  <si>
    <t>"betonový obrubník rozměru 150x250x1000 mm" 32</t>
  </si>
  <si>
    <t>92</t>
  </si>
  <si>
    <t xml:space="preserve">R-916-01 </t>
  </si>
  <si>
    <t>kombinovaný odvodňovací obrubník z recyklov. kompozitního materiálu , výška  305 mm(500x100mm)</t>
  </si>
  <si>
    <t>ks</t>
  </si>
  <si>
    <t>-2114213038</t>
  </si>
  <si>
    <t>93</t>
  </si>
  <si>
    <t>915491211</t>
  </si>
  <si>
    <t>Osazení vodicího proužku z betonových prefabrikovaných desek tl. do 120 mm do lože z cementové malty tl. 20 mm, s vyplněním a zatřením spár cementovou maltou s podkladní vrstvou z betonu prostého tř. C 12/15 tl. 50 až 100 mm šířka proužku 250 mm</t>
  </si>
  <si>
    <t>-1153925649</t>
  </si>
  <si>
    <t>94</t>
  </si>
  <si>
    <t>919726123</t>
  </si>
  <si>
    <t>Geotextilie netkaná pro ochranu, separaci nebo filtraci měrná hmotnost přes 300 do 500 g/m2</t>
  </si>
  <si>
    <t>1040955650</t>
  </si>
  <si>
    <t>431</t>
  </si>
  <si>
    <t>95</t>
  </si>
  <si>
    <t>935114141</t>
  </si>
  <si>
    <t>Štěrbinový odvodňovací betonový žlab 450x500 mm s obrubníkem v 12 cm bez vnitřního spádu se základem</t>
  </si>
  <si>
    <t>354806538</t>
  </si>
  <si>
    <t>96</t>
  </si>
  <si>
    <t>935932128</t>
  </si>
  <si>
    <t>Odvodňovací plastový žlab pro zatížení A15 vnitřní š 200 mm s roštem mřížkovým z Pz oceli</t>
  </si>
  <si>
    <t>-95926151</t>
  </si>
  <si>
    <t>97</t>
  </si>
  <si>
    <t>941321121</t>
  </si>
  <si>
    <t>Montáž lešení řadového modulového těžkého zatížení do 300 kg/m2 š do 1,5 m v do 10 m</t>
  </si>
  <si>
    <t>1750298871</t>
  </si>
  <si>
    <t>13,665*2,96</t>
  </si>
  <si>
    <t>11,636*2,96</t>
  </si>
  <si>
    <t>(3,96+10)*4,87</t>
  </si>
  <si>
    <t>3,16*9+(7,6-4,16)*9/2</t>
  </si>
  <si>
    <t>129,76</t>
  </si>
  <si>
    <t>30*2,96</t>
  </si>
  <si>
    <t>98</t>
  </si>
  <si>
    <t>941321221</t>
  </si>
  <si>
    <t>Příplatek k lešení řadovému modulovému těžkému š 1,5 m v do 25 m za první a ZKD den použití</t>
  </si>
  <si>
    <t>-167823237</t>
  </si>
  <si>
    <t>405,356*120</t>
  </si>
  <si>
    <t>99</t>
  </si>
  <si>
    <t>941321821</t>
  </si>
  <si>
    <t>Demontáž lešení řadového modulového těžkého zatížení do 300 kg/m2 š do 1,5 m v do 10 m</t>
  </si>
  <si>
    <t>-229677942</t>
  </si>
  <si>
    <t>944511111</t>
  </si>
  <si>
    <t>Montáž ochranné sítě z textilie z umělých vláken</t>
  </si>
  <si>
    <t>340144387</t>
  </si>
  <si>
    <t>101</t>
  </si>
  <si>
    <t>944511211</t>
  </si>
  <si>
    <t>Příplatek k ochranné síti za první a ZKD den použití</t>
  </si>
  <si>
    <t>1852040426</t>
  </si>
  <si>
    <t>102</t>
  </si>
  <si>
    <t>944511811</t>
  </si>
  <si>
    <t>Demontáž ochranné sítě z textilie z umělých vláken</t>
  </si>
  <si>
    <t>2034096352</t>
  </si>
  <si>
    <t>103</t>
  </si>
  <si>
    <t>946112111</t>
  </si>
  <si>
    <t>Montáž pojízdných věží trubkových/dílcových š do 1,6 m dl do 3,2 m v do 1,5 m</t>
  </si>
  <si>
    <t>1037376724</t>
  </si>
  <si>
    <t>104</t>
  </si>
  <si>
    <t>946112211</t>
  </si>
  <si>
    <t>Příplatek k pojízdným věžím š do 1,6 m dl do 3,2 m v do 1,5 m za první a ZKD den použití</t>
  </si>
  <si>
    <t>1727287444</t>
  </si>
  <si>
    <t>105</t>
  </si>
  <si>
    <t>946112811</t>
  </si>
  <si>
    <t>Demontáž pojízdných věží trubkových/dílcových š do 1,2 m dl do 3,2 m v do 1,5 m</t>
  </si>
  <si>
    <t>-1640861921</t>
  </si>
  <si>
    <t>106</t>
  </si>
  <si>
    <t>949101111</t>
  </si>
  <si>
    <t>Lešení pomocné pracovní pro objekty pozemních staveb pro zatížení do 150 kg/m2, o výšce lešeňové podlahy do 1,9 m</t>
  </si>
  <si>
    <t>-2121604426</t>
  </si>
  <si>
    <t>107</t>
  </si>
  <si>
    <t>952901111</t>
  </si>
  <si>
    <t>Vyčištění budov bytové a občanské výstavby při výšce podlaží do 4 m</t>
  </si>
  <si>
    <t>-2016980279</t>
  </si>
  <si>
    <t>600*2</t>
  </si>
  <si>
    <t>108</t>
  </si>
  <si>
    <t>966001</t>
  </si>
  <si>
    <t xml:space="preserve">Provedení zakrytí střechy - montovaná stanová konstrukce </t>
  </si>
  <si>
    <t>kpl</t>
  </si>
  <si>
    <t>187445885</t>
  </si>
  <si>
    <t>109</t>
  </si>
  <si>
    <t>963012510</t>
  </si>
  <si>
    <t>Bourání stropů z ŽB desek š do 300 mm tl do 140 mm</t>
  </si>
  <si>
    <t>-111243729</t>
  </si>
  <si>
    <t>"bourání stropní(střešní) prefa desky" (STŘ2+stř3)*0,09</t>
  </si>
  <si>
    <t>110</t>
  </si>
  <si>
    <t>965042141</t>
  </si>
  <si>
    <t>Bourání podkladů pod dlažby nebo mazanin betonových nebo z litého asfaltu tl do 100 mm pl přes 4 m2</t>
  </si>
  <si>
    <t>-1538449172</t>
  </si>
  <si>
    <t>"bourání cementového potěru" (STŘ2+stř3)*0,04</t>
  </si>
  <si>
    <t>111</t>
  </si>
  <si>
    <t>965041341</t>
  </si>
  <si>
    <t>Bourání podkladů pod dlažby nebo litých celistvých podlah a mazanin škvárobetonových tl. do 100 mm, plochy přes 4 m2</t>
  </si>
  <si>
    <t>-1358004745</t>
  </si>
  <si>
    <t>"Kotelna "41,6*0,09</t>
  </si>
  <si>
    <t>112</t>
  </si>
  <si>
    <t>965046111</t>
  </si>
  <si>
    <t>Broušení stávajících betonových podlah úběr do 3 mm</t>
  </si>
  <si>
    <t>-535298704</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</si>
  <si>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</si>
  <si>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"kotelna "41,6</t>
  </si>
  <si>
    <t>113</t>
  </si>
  <si>
    <t>965046119</t>
  </si>
  <si>
    <t>Broušení stávajících betonových podlah Příplatek k ceně za každý další 1 mm úběru</t>
  </si>
  <si>
    <t>2059652009</t>
  </si>
  <si>
    <t>41,6*7 'Přepočtené koeficientem množství</t>
  </si>
  <si>
    <t>114</t>
  </si>
  <si>
    <t>966P2</t>
  </si>
  <si>
    <t>Demontáž a zpětná montáž čidla vytápění dle PD ozn. P2</t>
  </si>
  <si>
    <t>555437565</t>
  </si>
  <si>
    <t>"P2 - čidlo vytápění dočasně demontovat. Po provedení zateplovacího systému znovu osadit" 1</t>
  </si>
  <si>
    <t>115</t>
  </si>
  <si>
    <t>966P3</t>
  </si>
  <si>
    <t>Zazdění odvětrání stávajícího střešního pláště</t>
  </si>
  <si>
    <t>-1744832971</t>
  </si>
  <si>
    <t>116</t>
  </si>
  <si>
    <t>966P5</t>
  </si>
  <si>
    <t>Demontáž plechového krytí venkovní žaluzie</t>
  </si>
  <si>
    <t>1388119032</t>
  </si>
  <si>
    <t>117</t>
  </si>
  <si>
    <t>966P6</t>
  </si>
  <si>
    <t>Demontáž stávajícího žebříku pro přístup na střechu</t>
  </si>
  <si>
    <t>-784159645</t>
  </si>
  <si>
    <t>118</t>
  </si>
  <si>
    <t>966P7</t>
  </si>
  <si>
    <t>Demontáž  stávajícího hromosvodu</t>
  </si>
  <si>
    <t>1790868357</t>
  </si>
  <si>
    <t>119</t>
  </si>
  <si>
    <t>966P8</t>
  </si>
  <si>
    <t>Demontáž a zpětná montáž popisové tabulky dle PD ozn. P8</t>
  </si>
  <si>
    <t>-478071581</t>
  </si>
  <si>
    <t>"P8 - stávající popisová tabulka bude po provedení zateplovacího systému zpětně osazena" 1</t>
  </si>
  <si>
    <t>120</t>
  </si>
  <si>
    <t>966P9</t>
  </si>
  <si>
    <t>Přesun zvonkového tabla na povrch zateplovacího systému - specifikace dle PD - ozn 9</t>
  </si>
  <si>
    <t>1098041253</t>
  </si>
  <si>
    <t>"P9 - stávající panel se zvonky. Přípojnékabely budou prodlouženy a po provedení zateplovacího systému bude panel znovu osazen" 1</t>
  </si>
  <si>
    <t>121</t>
  </si>
  <si>
    <t>966P10</t>
  </si>
  <si>
    <t>Demontáž, odzkoušní a zpětná montáž elektro krabice - specifikace dle PD - ozn P10</t>
  </si>
  <si>
    <t>-1635668157</t>
  </si>
  <si>
    <t>"P10 - stávající krabička elektro. Odzkoušet funkčnost a po provedení zateplovacícho systému znovu osadit" 1</t>
  </si>
  <si>
    <t>122</t>
  </si>
  <si>
    <t>966P11</t>
  </si>
  <si>
    <t>Demontáž a zpětná motnáž nástřešního stožáru el. vedení - specifikace dle PD - ozn P11</t>
  </si>
  <si>
    <t>91991965</t>
  </si>
  <si>
    <t>"P11 - stávající nástřešní stožár el. vedení. Po provedení zateplovacícho systému znovu osadit" 1</t>
  </si>
  <si>
    <t>123</t>
  </si>
  <si>
    <t>966P12</t>
  </si>
  <si>
    <t>Demontáž a prodloužení a D+M nové pozink. žaluzie - specifikace dle PD - ozn P12</t>
  </si>
  <si>
    <t>-1187453554</t>
  </si>
  <si>
    <t>"P12 - stávající krytka ventilace demontovat, potrubí ventilace bude prodlouženo a po provedení KZS bude osazena nová krycí Pzn žaluzie"10</t>
  </si>
  <si>
    <t>124</t>
  </si>
  <si>
    <t>966P13</t>
  </si>
  <si>
    <t>Demontáž a  D+M nové vývěsní vitríny - specifikace dle PD - ozn P13</t>
  </si>
  <si>
    <t>1288948447</t>
  </si>
  <si>
    <t>"P13 - stávající vitrína demontovat, po provedení KZS dodat a namontovat novou"1</t>
  </si>
  <si>
    <t>125</t>
  </si>
  <si>
    <t>966P14</t>
  </si>
  <si>
    <t>Demontáž,  zpětná montáž tabule vnitřní orientace - specifikace dle PD - ozn P14</t>
  </si>
  <si>
    <t>1075018833</t>
  </si>
  <si>
    <t>"P14- stávající tabule vnitřní orientace areálu nemocnice - demontovat, po provedení KZS znovu osadit" 1</t>
  </si>
  <si>
    <t>126</t>
  </si>
  <si>
    <t>966P15</t>
  </si>
  <si>
    <t>Demontáž,  zpětná montáž elektrického zařízení - specifikace dle PD - ozn P15</t>
  </si>
  <si>
    <t>-973212350</t>
  </si>
  <si>
    <t>"P15- elektrické zařízení dočasně demontovat, po provedení KZS znovu osadit" 1</t>
  </si>
  <si>
    <t>127</t>
  </si>
  <si>
    <t>966P16</t>
  </si>
  <si>
    <t>Demontáž stávajícího světla na fasádě, po provedení KZS osadit nové plastové svítidlo IP44</t>
  </si>
  <si>
    <t>1600196571</t>
  </si>
  <si>
    <t>128</t>
  </si>
  <si>
    <t>966P17</t>
  </si>
  <si>
    <t>Skříně elektro - po provedení KZS osadit novými zateplenými dvířky</t>
  </si>
  <si>
    <t>243796471</t>
  </si>
  <si>
    <t>129</t>
  </si>
  <si>
    <t>966P18</t>
  </si>
  <si>
    <t>Skříně HUP - po provedení KZS osadit novými zateplenými dvířky</t>
  </si>
  <si>
    <t>925327250</t>
  </si>
  <si>
    <t>130</t>
  </si>
  <si>
    <t>966P19</t>
  </si>
  <si>
    <t xml:space="preserve">Zařízení kotelny - po provedení KZS  znovu osadit zpět </t>
  </si>
  <si>
    <t>-1047104110</t>
  </si>
  <si>
    <t>131</t>
  </si>
  <si>
    <t>966P21</t>
  </si>
  <si>
    <t>Demontáž stávajícícho zábradlí na rampě</t>
  </si>
  <si>
    <t>575027051</t>
  </si>
  <si>
    <t>132</t>
  </si>
  <si>
    <t>966P22</t>
  </si>
  <si>
    <t>Demontáž komínové lávky</t>
  </si>
  <si>
    <t>18571634</t>
  </si>
  <si>
    <t>133</t>
  </si>
  <si>
    <t>966P23</t>
  </si>
  <si>
    <t>Dočasně demontovat klimatizaci , po provedení zateplovacího systému znovu osadit .</t>
  </si>
  <si>
    <t>290338384</t>
  </si>
  <si>
    <t>134</t>
  </si>
  <si>
    <t>966P24</t>
  </si>
  <si>
    <t xml:space="preserve">Vybourání stávající rampy </t>
  </si>
  <si>
    <t>-1941832845</t>
  </si>
  <si>
    <t>135</t>
  </si>
  <si>
    <t>966P25</t>
  </si>
  <si>
    <t>D+M - zabetonovaný ocelový patník z žárově  pozinkované oceli , označit  pomocí signalizačních pásů</t>
  </si>
  <si>
    <t>-2115044637</t>
  </si>
  <si>
    <t>136</t>
  </si>
  <si>
    <t>966P26</t>
  </si>
  <si>
    <t xml:space="preserve">Označení rampy pomocí signalizačních pásů </t>
  </si>
  <si>
    <t>1954205135</t>
  </si>
  <si>
    <t>137</t>
  </si>
  <si>
    <t>966P27</t>
  </si>
  <si>
    <t xml:space="preserve">Demontáž stávající atypické ocelové konstrukce zádveří </t>
  </si>
  <si>
    <t>1103895846</t>
  </si>
  <si>
    <t>138</t>
  </si>
  <si>
    <t>966P28</t>
  </si>
  <si>
    <t>Informační cedule NEMOCNIČNÍ LÉKÁRNA odstranit , po provedení ETICS znovu namalovat</t>
  </si>
  <si>
    <t>-2060984722</t>
  </si>
  <si>
    <t>139</t>
  </si>
  <si>
    <t>966P29</t>
  </si>
  <si>
    <t>Stávající sloupy odstranit (2 ks ), osadit novými ocelovými sloupy- žárově pozinkované (průměr 150)</t>
  </si>
  <si>
    <t>-834452731</t>
  </si>
  <si>
    <t>140</t>
  </si>
  <si>
    <t>966P30</t>
  </si>
  <si>
    <t xml:space="preserve">Stávající markýza nad vstupem bude opravena a prodloužena </t>
  </si>
  <si>
    <t>-436995195</t>
  </si>
  <si>
    <t>141</t>
  </si>
  <si>
    <t>966P31</t>
  </si>
  <si>
    <t xml:space="preserve">V místnosti "Výdej léčiv " bude opravena a doplněna keramická dlažba </t>
  </si>
  <si>
    <t>-1157622871</t>
  </si>
  <si>
    <t>142</t>
  </si>
  <si>
    <t>968062354</t>
  </si>
  <si>
    <t>Vybourání dřevěných rámů oken dvojitých včetně křídel pl do 1 m2</t>
  </si>
  <si>
    <t>588054196</t>
  </si>
  <si>
    <t>"P01" 5*0,6*0,6</t>
  </si>
  <si>
    <t>"P10" 12*0,6*0,6</t>
  </si>
  <si>
    <t>"P12" 8*0,6*0,6</t>
  </si>
  <si>
    <t>143</t>
  </si>
  <si>
    <t>968062355</t>
  </si>
  <si>
    <t>Vybourání dřevěných rámů oken dvojitých včetně křídel pl do 2 m2</t>
  </si>
  <si>
    <t>2030779858</t>
  </si>
  <si>
    <t>"P03"1,5*1,5*19</t>
  </si>
  <si>
    <t>"P04" 1,5*0,9*1</t>
  </si>
  <si>
    <t>"P05" 1,5*1,2*1</t>
  </si>
  <si>
    <t>"P11" (1,19+1,74)/2*1,4</t>
  </si>
  <si>
    <t>144</t>
  </si>
  <si>
    <t>968062747</t>
  </si>
  <si>
    <t>Vybourání stěn dřevěných plných, zasklených nebo výkladních pl přes 4 m2</t>
  </si>
  <si>
    <t>1767144806</t>
  </si>
  <si>
    <t>"P13" 9,12*4,57</t>
  </si>
  <si>
    <t>145</t>
  </si>
  <si>
    <t>968072455</t>
  </si>
  <si>
    <t>Vybourání kovových dveřních zárubní pl do 2 m2</t>
  </si>
  <si>
    <t>-479486057</t>
  </si>
  <si>
    <t>"P02"1*2,02</t>
  </si>
  <si>
    <t>"P06"1*2,02*2</t>
  </si>
  <si>
    <t>"P07" 0,9*2,02*2</t>
  </si>
  <si>
    <t>"P08" 1*2,02</t>
  </si>
  <si>
    <t>"P09" (2,57+1,83)/2*2,35</t>
  </si>
  <si>
    <t>146</t>
  </si>
  <si>
    <t>978059611</t>
  </si>
  <si>
    <t>Odsekání a odebrání obkladů stěn z vnějších obkládaček</t>
  </si>
  <si>
    <t>774987712</t>
  </si>
  <si>
    <t>Poznámka k položce:
Mezisoučet  "pohled Z"   ; Mezisoučet   "pohled J"   ; Součet</t>
  </si>
  <si>
    <t>"Poznámka P1"</t>
  </si>
  <si>
    <t>21*0,1+(9*3,1)/2</t>
  </si>
  <si>
    <t>30*0,05</t>
  </si>
  <si>
    <t>22,08*0,05+(2,456*2,65)/2</t>
  </si>
  <si>
    <t>41,75-4*0,6*0,6-2,02*1</t>
  </si>
  <si>
    <t>147</t>
  </si>
  <si>
    <t>980555555R</t>
  </si>
  <si>
    <t>Ostatní bourací, demontážní a vyklízecí práce nespecifikové v PD</t>
  </si>
  <si>
    <t>hod</t>
  </si>
  <si>
    <t>-531398343</t>
  </si>
  <si>
    <t>148</t>
  </si>
  <si>
    <t>985111111</t>
  </si>
  <si>
    <t>Otlučení omítek stěn</t>
  </si>
  <si>
    <t>-2049772779</t>
  </si>
  <si>
    <t>"kotelna " 56,4</t>
  </si>
  <si>
    <t>149</t>
  </si>
  <si>
    <t>985421111</t>
  </si>
  <si>
    <t>Injektáž trhlin š 2 mm v cihelném zdivu tl do 300 mm aktivovanou cementovou maltou včetně vrtů</t>
  </si>
  <si>
    <t>2066026025</t>
  </si>
  <si>
    <t>150</t>
  </si>
  <si>
    <t>R-999-01</t>
  </si>
  <si>
    <t>Stavební přípomoce, prostupy, sekání rýh</t>
  </si>
  <si>
    <t>soubor</t>
  </si>
  <si>
    <t>-1855657340</t>
  </si>
  <si>
    <t>997</t>
  </si>
  <si>
    <t>Přesun sutě</t>
  </si>
  <si>
    <t>151</t>
  </si>
  <si>
    <t>997013111</t>
  </si>
  <si>
    <t>Vnitrostaveništní doprava suti a vybouraných hmot pro budovy v do 6 m s použitím mechanizace</t>
  </si>
  <si>
    <t>-1303650952</t>
  </si>
  <si>
    <t>152</t>
  </si>
  <si>
    <t>997013501</t>
  </si>
  <si>
    <t>Odvoz suti na skládku a vybouraných hmot nebo meziskládku do 1 km se složením</t>
  </si>
  <si>
    <t>1216994298</t>
  </si>
  <si>
    <t>153</t>
  </si>
  <si>
    <t>997013509</t>
  </si>
  <si>
    <t>Příplatek k odvozu suti a vybouraných hmot na skládku ZKD 1 km přes 1 km</t>
  </si>
  <si>
    <t>1371403752</t>
  </si>
  <si>
    <t>170,599*9</t>
  </si>
  <si>
    <t>154</t>
  </si>
  <si>
    <t>997013803</t>
  </si>
  <si>
    <t>Poplatek za uložení stavebního odpadu z betonových a keramických materiálů na skládce (skládkovné)</t>
  </si>
  <si>
    <t>441081058</t>
  </si>
  <si>
    <t>170,599-7,289</t>
  </si>
  <si>
    <t>155</t>
  </si>
  <si>
    <t>997013814</t>
  </si>
  <si>
    <t>Poplatek za uložení stavebního odpadu z izolačních hmot na skládce (skládkovné)</t>
  </si>
  <si>
    <t>318551486</t>
  </si>
  <si>
    <t>6,34+0,949</t>
  </si>
  <si>
    <t>998</t>
  </si>
  <si>
    <t>Přesun hmot</t>
  </si>
  <si>
    <t>156</t>
  </si>
  <si>
    <t>998011001</t>
  </si>
  <si>
    <t>Přesun hmot pro budovy zděné v do 6 m</t>
  </si>
  <si>
    <t>1823131771</t>
  </si>
  <si>
    <t>PSV</t>
  </si>
  <si>
    <t>Práce a dodávky PSV</t>
  </si>
  <si>
    <t>711</t>
  </si>
  <si>
    <t>Izolace proti vodě, vlhkosti a plynům</t>
  </si>
  <si>
    <t>157</t>
  </si>
  <si>
    <t>711111051</t>
  </si>
  <si>
    <t>Provedení izolace proti zemní vlhkosti natěradly a tmely za studena na ploše vodorovné V dvojnásobným nátěrem tekutou elastickou hydroizolací</t>
  </si>
  <si>
    <t>-1451876719</t>
  </si>
  <si>
    <t>perimetr_100</t>
  </si>
  <si>
    <t>158</t>
  </si>
  <si>
    <t>245510400</t>
  </si>
  <si>
    <t xml:space="preserve">materiály pomocné chemické pro výrobu stavební a pro příbuzné obory hydroizolace izolace tekutá jednosložková izolace betonových konstrukcí a cementových omítek bal. 6 kg; </t>
  </si>
  <si>
    <t>1425456265</t>
  </si>
  <si>
    <t>Poznámka k položce:
Spotřeba: 1,5 kg/m2 tl. 1 mm</t>
  </si>
  <si>
    <t>perimetr_100*1,05</t>
  </si>
  <si>
    <t>117,091*1,5 'Přepočtené koeficientem množství</t>
  </si>
  <si>
    <t>159</t>
  </si>
  <si>
    <t>711161572</t>
  </si>
  <si>
    <t>Ukončovací profil  pro nopové fólie</t>
  </si>
  <si>
    <t>1894574554</t>
  </si>
  <si>
    <t>103,857</t>
  </si>
  <si>
    <t>160</t>
  </si>
  <si>
    <t>711411001</t>
  </si>
  <si>
    <t>Provedení izolace proti tlakové vodě vodorovné za studena nátěrem penetračním</t>
  </si>
  <si>
    <t>27748387</t>
  </si>
  <si>
    <t>161</t>
  </si>
  <si>
    <t>111631500</t>
  </si>
  <si>
    <t xml:space="preserve">penetrační nátěr </t>
  </si>
  <si>
    <t>-274674858</t>
  </si>
  <si>
    <t>Poznámka k položce:
Spotřeba 0,3-0,4kg/m2 dle povrchu, ředidlo technický benzín</t>
  </si>
  <si>
    <t>(Perimetr_100*0,4)/1000</t>
  </si>
  <si>
    <t>162</t>
  </si>
  <si>
    <t>711442559</t>
  </si>
  <si>
    <t>Provedení izolace proti tlakové vodě přitavením pásu</t>
  </si>
  <si>
    <t>-1608147829</t>
  </si>
  <si>
    <t>163</t>
  </si>
  <si>
    <t>628522590</t>
  </si>
  <si>
    <t xml:space="preserve">pásy s modifikovaným asfaltem vložka textilie asfaltované pásy modifikované special(-25°C) </t>
  </si>
  <si>
    <t>1828332133</t>
  </si>
  <si>
    <t>Perimetr_100*1,1</t>
  </si>
  <si>
    <t>122,667*1,2 'Přepočtené koeficientem množství</t>
  </si>
  <si>
    <t>164</t>
  </si>
  <si>
    <t>711491273</t>
  </si>
  <si>
    <t>Provedení izolace proti tlakové vodě svislé z nopové folie vč. system. prvků (lišta apod.)</t>
  </si>
  <si>
    <t>280331487</t>
  </si>
  <si>
    <t>"sokl"  (30,36+13,835+11,635+3,815+9,56+9,996+24,656)*1</t>
  </si>
  <si>
    <t>165</t>
  </si>
  <si>
    <t>283230240</t>
  </si>
  <si>
    <t>nopova folie</t>
  </si>
  <si>
    <t>1350337102</t>
  </si>
  <si>
    <t>103,857*1,2</t>
  </si>
  <si>
    <t>166</t>
  </si>
  <si>
    <t>711714111</t>
  </si>
  <si>
    <t>Provedení detailů natěradly a tmely za studena vytvoření adhezního můstku modifikovanou maltou</t>
  </si>
  <si>
    <t>2044981858</t>
  </si>
  <si>
    <t>"kotelna " 41,6</t>
  </si>
  <si>
    <t>schodišt</t>
  </si>
  <si>
    <t>167</t>
  </si>
  <si>
    <t>245512760.R</t>
  </si>
  <si>
    <t xml:space="preserve">materiály pomocné chemické pro výrobu stavební a pro příbuzné obory ochrana výztuže a adhezní můstek bal. 25 kg - 
</t>
  </si>
  <si>
    <t>-1526634431</t>
  </si>
  <si>
    <t>41,6*2</t>
  </si>
  <si>
    <t>83,2*3 'Přepočtené koeficientem množství</t>
  </si>
  <si>
    <t>168</t>
  </si>
  <si>
    <t>711767278</t>
  </si>
  <si>
    <t>Izolace proti vodě opracování trubních prostupů folie s dotmelením na přírubu průměru do 200 mm</t>
  </si>
  <si>
    <t>24428860</t>
  </si>
  <si>
    <t>169</t>
  </si>
  <si>
    <t>998711101</t>
  </si>
  <si>
    <t>Přesun hmot tonážní pro izolace proti vodě, vlhkosti a plynům v objektech výšky do 6 m</t>
  </si>
  <si>
    <t>-1525146027</t>
  </si>
  <si>
    <t>712</t>
  </si>
  <si>
    <t>Povlakové krytiny</t>
  </si>
  <si>
    <t>712300831</t>
  </si>
  <si>
    <t>Odstranění povlakové krytiny střech do 10° jednovrstvé</t>
  </si>
  <si>
    <t>1308306225</t>
  </si>
  <si>
    <t>"odstranění hydroizolace " (STŘ2+stř3)</t>
  </si>
  <si>
    <t>"odstranění parozábrany" (STŘ2+stř3)</t>
  </si>
  <si>
    <t>171</t>
  </si>
  <si>
    <t>712331111</t>
  </si>
  <si>
    <t>Provedení povlakové krytiny střech do 10° podkladní vrstvy pásy na sucho samolepící</t>
  </si>
  <si>
    <t>323319665</t>
  </si>
  <si>
    <t>"atiky" 175</t>
  </si>
  <si>
    <t>"samolepicí SBS" (STŘ2+stř3)</t>
  </si>
  <si>
    <t>172</t>
  </si>
  <si>
    <t>628662800</t>
  </si>
  <si>
    <t xml:space="preserve">podkladní pás asfaltový SBS modifikovaný za studena samolepící </t>
  </si>
  <si>
    <t>57707602</t>
  </si>
  <si>
    <t>701,98*1,15</t>
  </si>
  <si>
    <t>807,277*1,15 'Přepočtené koeficientem množství</t>
  </si>
  <si>
    <t>173</t>
  </si>
  <si>
    <t>71233333R</t>
  </si>
  <si>
    <t>Opracování prostupů střechou</t>
  </si>
  <si>
    <t>863549728</t>
  </si>
  <si>
    <t>174</t>
  </si>
  <si>
    <t>712341559</t>
  </si>
  <si>
    <t>Provedení povlakové krytiny střech do 10° pásy NAIP přitavením v plné ploše</t>
  </si>
  <si>
    <t>714429543</t>
  </si>
  <si>
    <t>175</t>
  </si>
  <si>
    <t>628520150</t>
  </si>
  <si>
    <t>SBS pás asfaltový modifikovaný tl.5 mm s nosnou vložkou ze skleněné tkaniny</t>
  </si>
  <si>
    <t>583071490</t>
  </si>
  <si>
    <t>526,98*1,15</t>
  </si>
  <si>
    <t>176</t>
  </si>
  <si>
    <t>712341659</t>
  </si>
  <si>
    <t>Provedení povlakové krytiny střech do 10° pásy NAIP přitavením bodově</t>
  </si>
  <si>
    <t>463483</t>
  </si>
  <si>
    <t>177</t>
  </si>
  <si>
    <t>62832132x</t>
  </si>
  <si>
    <t>hydroizolační pás z SBS modif asfaltu se speciálními retardery hoření</t>
  </si>
  <si>
    <t>1108182539</t>
  </si>
  <si>
    <t>178</t>
  </si>
  <si>
    <t>998712101</t>
  </si>
  <si>
    <t>Přesun hmot tonážní tonážní pro krytiny povlakové v objektech v do 6 m</t>
  </si>
  <si>
    <t>-1247779407</t>
  </si>
  <si>
    <t>713</t>
  </si>
  <si>
    <t>Izolace tepelné</t>
  </si>
  <si>
    <t>179</t>
  </si>
  <si>
    <t>713110843</t>
  </si>
  <si>
    <t>Odstranění tepelné izolace stropů lepené z vláknitých materiálů tl přes 100 mm</t>
  </si>
  <si>
    <t>1171718587</t>
  </si>
  <si>
    <t>"odstranění TI orsil tl. 120 mm" STŘ2+stř3</t>
  </si>
  <si>
    <t>180</t>
  </si>
  <si>
    <t>713131141</t>
  </si>
  <si>
    <t>Montáž izolace tepelné lepením celoplošně rohoží, pásů, dílců, desek - markýza nad posledními lodžiemi, podlahy</t>
  </si>
  <si>
    <t>-1786643324</t>
  </si>
  <si>
    <t>"zateplení atiky a atikových stěn"</t>
  </si>
  <si>
    <t>"K07" 13,16*2*0,65</t>
  </si>
  <si>
    <t>"K08" 143,33*0,65</t>
  </si>
  <si>
    <t>stř3+STŘ2</t>
  </si>
  <si>
    <t>181</t>
  </si>
  <si>
    <t>283723090</t>
  </si>
  <si>
    <t>deska z pěnového polystyrenu EPS 100 S 1000 x 500 x 100 mm</t>
  </si>
  <si>
    <t>-324350435</t>
  </si>
  <si>
    <t>Poznámka k položce:
lambda=0,037 [W / m K]</t>
  </si>
  <si>
    <t>"K07" 13,16*2*0,65*1,15</t>
  </si>
  <si>
    <t>"K08" 143,33*0,65*1,15</t>
  </si>
  <si>
    <t>(stř3+STŘ2)*1,15</t>
  </si>
  <si>
    <t>732,84*1,02 'Přepočtené koeficientem množství</t>
  </si>
  <si>
    <t>182</t>
  </si>
  <si>
    <t>71313114R1</t>
  </si>
  <si>
    <t>Montáž izolace tepelné stěn lepením celoplošně rohoží, pásů, dílců, desek - zateplení par. lůžka</t>
  </si>
  <si>
    <t>-1388242696</t>
  </si>
  <si>
    <t>"atiky" (145+13)*0,45</t>
  </si>
  <si>
    <t>par*0,3</t>
  </si>
  <si>
    <t>183</t>
  </si>
  <si>
    <t>283763610</t>
  </si>
  <si>
    <t>polystyren extrudovaný URSA XPS III - (S,G,NF,) - 1250 x 600 x 30 mm</t>
  </si>
  <si>
    <t>-1784325373</t>
  </si>
  <si>
    <t>87,516*1,15</t>
  </si>
  <si>
    <t>184</t>
  </si>
  <si>
    <t>713141135</t>
  </si>
  <si>
    <t>Montáž izolace tepelné střech plochých lepené za studena bodově 1 vrstva rohoží, pásů, dílců, desek</t>
  </si>
  <si>
    <t>-966877566</t>
  </si>
  <si>
    <t>185</t>
  </si>
  <si>
    <t>283723210x</t>
  </si>
  <si>
    <t>Spádové klíny z polystyrenu EPS 100 S spád 3%</t>
  </si>
  <si>
    <t>1703690697</t>
  </si>
  <si>
    <t>526,98 * 1,15</t>
  </si>
  <si>
    <t>186</t>
  </si>
  <si>
    <t>713141151</t>
  </si>
  <si>
    <t>Montáž izolace tepelné střech plochých kladené volně 1 vrstva rohoží, pásů, dílců, desek</t>
  </si>
  <si>
    <t>1559910163</t>
  </si>
  <si>
    <t>187</t>
  </si>
  <si>
    <t>631515000</t>
  </si>
  <si>
    <t>deska izolační minerální plochých střech nepochozích pevnosti 70 kPa λ-0.039 tl.80 mm</t>
  </si>
  <si>
    <t>1456042651</t>
  </si>
  <si>
    <t>188</t>
  </si>
  <si>
    <t>631514980</t>
  </si>
  <si>
    <t>Vlákno minerální a výrobky z něj (desky, skruže, pásy, rohože, vložkové pytle apod.) z minerální plsti izolace jednoplášťových plochých střech deska S - střešní, pro jednoplášťové střešní konstrukce, 500 x 1000 mm, la = 0,040 W/mK tl. 60 mm</t>
  </si>
  <si>
    <t>1058479899</t>
  </si>
  <si>
    <t>12,8*1,15</t>
  </si>
  <si>
    <t>189</t>
  </si>
  <si>
    <t>102246498</t>
  </si>
  <si>
    <t>135497454</t>
  </si>
  <si>
    <t>191</t>
  </si>
  <si>
    <t>998713101</t>
  </si>
  <si>
    <t>Přesun hmot tonážní pro izolace tepelné v objektech v do 6 m</t>
  </si>
  <si>
    <t>4370068</t>
  </si>
  <si>
    <t>740</t>
  </si>
  <si>
    <t>Elektromontáže - zkoušky a revize</t>
  </si>
  <si>
    <t>192</t>
  </si>
  <si>
    <t>740991100R</t>
  </si>
  <si>
    <t>Celková prohlídka elektrického rozvodu a zařízení do 100 000,- Kč</t>
  </si>
  <si>
    <t>-1988701218</t>
  </si>
  <si>
    <t>747</t>
  </si>
  <si>
    <t>Elektromontáže - kompletace rozvodů</t>
  </si>
  <si>
    <t>193</t>
  </si>
  <si>
    <t>R-747-3</t>
  </si>
  <si>
    <t>Kabelový vývod - jednofázový</t>
  </si>
  <si>
    <t>1060975166</t>
  </si>
  <si>
    <t>"D.1.4.3.2-5"1</t>
  </si>
  <si>
    <t>762</t>
  </si>
  <si>
    <t>Konstrukce tesařské</t>
  </si>
  <si>
    <t>194</t>
  </si>
  <si>
    <t>762341034</t>
  </si>
  <si>
    <t>Bednění a laťování bednění střech rovných sklonu do 60 st. s vyřezáním otvorů z dřevoštěpkových desek OSB šroubovaných na rošt na sraz, tloušťky desky 18 mm</t>
  </si>
  <si>
    <t>-1096670141</t>
  </si>
  <si>
    <t xml:space="preserve">Poznámka k souboru cen:
1. V cenách -1011 až -1149 bednění střech z desek OSB a CETRIS jsou započteny i náklady na dodávku spojovacích prostředků, na tyto položky se nevztahuje ocenění dodávky spojovacích prostředků položka 762 39-5000. </t>
  </si>
  <si>
    <t>143,33*0,45*1,1</t>
  </si>
  <si>
    <t>13,16*0,35*1,1</t>
  </si>
  <si>
    <t>195</t>
  </si>
  <si>
    <t>762341037.R</t>
  </si>
  <si>
    <t>Bednění střech rovných z desek OSB tl 25 mm</t>
  </si>
  <si>
    <t>-189848594</t>
  </si>
  <si>
    <t>196</t>
  </si>
  <si>
    <t>998762101</t>
  </si>
  <si>
    <t>Přesun hmot tonážní pro kce tesařské v objektech v do 6 m</t>
  </si>
  <si>
    <t>-1415772445</t>
  </si>
  <si>
    <t>764</t>
  </si>
  <si>
    <t>Konstrukce klempířské</t>
  </si>
  <si>
    <t>197</t>
  </si>
  <si>
    <t>764002413</t>
  </si>
  <si>
    <t>Montáž strukturované oddělovací rohože</t>
  </si>
  <si>
    <t>1723532706</t>
  </si>
  <si>
    <t>10+2</t>
  </si>
  <si>
    <t>198</t>
  </si>
  <si>
    <t>283292230</t>
  </si>
  <si>
    <t>fólie strukturovaná  - rohož</t>
  </si>
  <si>
    <t>1513411578</t>
  </si>
  <si>
    <t>Poznámka k položce:
8 mm vysoká strukturovaná rohož ve tvaru nopů zajišťuje permanentní omývání spodní strany plechových šárů vzduchem. Nopovaná struktura funguje jako drenážní vrstva a spolehlivě odvádí vlhkost. Díky symetrickému uspořádání nopů lze přířezy fólie při řešení detailů použít bez ohledu na směr pokládky. Tenká vlákna rohože nezadržují vodu pod plechovou krytinou. Zvuk deště nebo padajících krup je tlumen až o 15 dB! Hodnota rd nosného pásu cca.0,02 m umožňuje prostup případné zbytkové vlhkosti z krokví a bednění mimo střechu.</t>
  </si>
  <si>
    <t>stř1*1,15</t>
  </si>
  <si>
    <t>199</t>
  </si>
  <si>
    <t>764002841</t>
  </si>
  <si>
    <t>Demontáž oplechování horních ploch zdí a nadezdívek do suti</t>
  </si>
  <si>
    <t>177942090</t>
  </si>
  <si>
    <t>"K07"13,16</t>
  </si>
  <si>
    <t>"K08" 143,33</t>
  </si>
  <si>
    <t>200</t>
  </si>
  <si>
    <t>764002851</t>
  </si>
  <si>
    <t>Demontáž oplechování parapetů do suti</t>
  </si>
  <si>
    <t>1618366957</t>
  </si>
  <si>
    <t>201</t>
  </si>
  <si>
    <t>7641713R</t>
  </si>
  <si>
    <t>Oplechování markýzy z plechu s poplastovaným povrchem</t>
  </si>
  <si>
    <t>-1377884945</t>
  </si>
  <si>
    <t>2*1,1*1,1</t>
  </si>
  <si>
    <t>202</t>
  </si>
  <si>
    <t>7641714R</t>
  </si>
  <si>
    <t>Závětrná lišta rš 250 mm z plechů s poplastovaným povrchem</t>
  </si>
  <si>
    <t>1827632923</t>
  </si>
  <si>
    <t>"D.1.1.3.20"</t>
  </si>
  <si>
    <t xml:space="preserve">"K06" </t>
  </si>
  <si>
    <t>10*1,1*1,1</t>
  </si>
  <si>
    <t>203</t>
  </si>
  <si>
    <t>764244306</t>
  </si>
  <si>
    <t>Oplechování horních ploch a nadezdívek bez rohů z TiZn tl. 0,8 lesklého plechu kotvené rš 500 mm</t>
  </si>
  <si>
    <t>1336236978</t>
  </si>
  <si>
    <t>"K07" 13,16</t>
  </si>
  <si>
    <t>204</t>
  </si>
  <si>
    <t>764244307.R</t>
  </si>
  <si>
    <t>Oplechování horních ploch a nadezdívek bez rohů z TiZn tl. 0,8 lesklého plechu kotvené rš 600 mm</t>
  </si>
  <si>
    <t>1476962367</t>
  </si>
  <si>
    <t>205</t>
  </si>
  <si>
    <t>764246304</t>
  </si>
  <si>
    <t>Oplechování parapetů rovných mechanicky kotvené z TiZn tl. 08 lesklého plechu  rš 320 mm</t>
  </si>
  <si>
    <t>1059696363</t>
  </si>
  <si>
    <t>"K01" 25*0,6</t>
  </si>
  <si>
    <t>"K02" 19*1,5</t>
  </si>
  <si>
    <t>"K03" 0,9*1</t>
  </si>
  <si>
    <t>"K04" 1,2*1</t>
  </si>
  <si>
    <t>"K09" 9,12*1</t>
  </si>
  <si>
    <t>206</t>
  </si>
  <si>
    <t>7643118R</t>
  </si>
  <si>
    <t>Demontáž krytina hladká sklon do 30° plocha do 25 m2 - markýza a markýza nad posledními lodžiemi</t>
  </si>
  <si>
    <t>928619837</t>
  </si>
  <si>
    <t>Poznámka k položce:
Součet</t>
  </si>
  <si>
    <t>"markýza nad vstupem" 2,42</t>
  </si>
  <si>
    <t>"zastřešení zásobovací rampy" 12,1</t>
  </si>
  <si>
    <t>207</t>
  </si>
  <si>
    <t>998764101</t>
  </si>
  <si>
    <t>Přesun hmot tonážní pro konstrukce klempířské v objektech v do 6 m</t>
  </si>
  <si>
    <t>-334288136</t>
  </si>
  <si>
    <t>765</t>
  </si>
  <si>
    <t>Krytina skládaná</t>
  </si>
  <si>
    <t>208</t>
  </si>
  <si>
    <t>765191001</t>
  </si>
  <si>
    <t>Montáž pojistné hydroizolační fólie kladené ve sklonu do 20° lepením na bednění nebo izolaci</t>
  </si>
  <si>
    <t>-844879577</t>
  </si>
  <si>
    <t>209</t>
  </si>
  <si>
    <t>628522540</t>
  </si>
  <si>
    <t>pás asfaltovaný modifikovaný SBS</t>
  </si>
  <si>
    <t>-871399483</t>
  </si>
  <si>
    <t>12,8*1,1 'Přepočtené koeficientem množství</t>
  </si>
  <si>
    <t>210</t>
  </si>
  <si>
    <t>998765101</t>
  </si>
  <si>
    <t>Přesun hmot tonážní pro krytiny skládané v objektech v do 6 m</t>
  </si>
  <si>
    <t>1154683417</t>
  </si>
  <si>
    <t>766</t>
  </si>
  <si>
    <t>Konstrukce truhlářské</t>
  </si>
  <si>
    <t>211</t>
  </si>
  <si>
    <t>766441821</t>
  </si>
  <si>
    <t>Demontáž parapetních desek dřevěných nebo plastových šířky do 30 cm délky přes 1,0 m</t>
  </si>
  <si>
    <t>19079815</t>
  </si>
  <si>
    <t>5+19+1+12+1+8+1</t>
  </si>
  <si>
    <t>212</t>
  </si>
  <si>
    <t>766622131</t>
  </si>
  <si>
    <t>Montáž plastových oken plochy přes 1 m2 otevíravých výšky do 1,5 m s rámem do zdiva</t>
  </si>
  <si>
    <t>-593353151</t>
  </si>
  <si>
    <t>213</t>
  </si>
  <si>
    <t>6113070P04</t>
  </si>
  <si>
    <t>okno jednokřídlové otevíravé  sklápěcí 150x90 cm, s bezpečností folií, vnitřní žaluzie izolační trojsko Uw=0,9W/m2K</t>
  </si>
  <si>
    <t>-1827057979</t>
  </si>
  <si>
    <t>"P04" 1</t>
  </si>
  <si>
    <t>214</t>
  </si>
  <si>
    <t>6113093P03</t>
  </si>
  <si>
    <t>okno dvoukřídlové otevíravé a sklápěcí  150x150 cm, s bezpočnostní folii, vnitřní žaluzie, izolační trojsklo Uw=0,9 W/m2k</t>
  </si>
  <si>
    <t>-101687273</t>
  </si>
  <si>
    <t>"P03" 19</t>
  </si>
  <si>
    <t>215</t>
  </si>
  <si>
    <t>6113070P05</t>
  </si>
  <si>
    <t>okno jednokřídlové otevíravé  sklápěcí 150x120 cm, s bezpečností folií, vnitřní žaluzie izolační trojsko Uw=0,9W/m2K</t>
  </si>
  <si>
    <t>272622731</t>
  </si>
  <si>
    <t>"P05" 1</t>
  </si>
  <si>
    <t>216</t>
  </si>
  <si>
    <t>766622216</t>
  </si>
  <si>
    <t>Montáž plastových oken plochy do 1 m2 otevíravých s rámem do zdiva</t>
  </si>
  <si>
    <t>-2052027639</t>
  </si>
  <si>
    <t>"P01" 5</t>
  </si>
  <si>
    <t>"P10" 12</t>
  </si>
  <si>
    <t>"P12" 8</t>
  </si>
  <si>
    <t>217</t>
  </si>
  <si>
    <t>611301000</t>
  </si>
  <si>
    <t>okno jednokřídlové otvíravé a sklápěcí  60x60 cm, bezpočeností folii, izolační trojsklo Uw=0,9W/m2k</t>
  </si>
  <si>
    <t>1729960297</t>
  </si>
  <si>
    <t>218</t>
  </si>
  <si>
    <t>766691914</t>
  </si>
  <si>
    <t>Vyvěšení nebo zavěšení dřevěných křídel dveří pl do 2 m2</t>
  </si>
  <si>
    <t>1783938043</t>
  </si>
  <si>
    <t>219</t>
  </si>
  <si>
    <t>766694111</t>
  </si>
  <si>
    <t>Montáž parapetních desek dřevěných nebo plastových šířky do 30 cm délky do 1,0 m</t>
  </si>
  <si>
    <t>807603490</t>
  </si>
  <si>
    <t>5+1+12+8</t>
  </si>
  <si>
    <t>220</t>
  </si>
  <si>
    <t>607941030</t>
  </si>
  <si>
    <t>deska parapetní dřevotřísková vnitřní POSTFORMING 0,3 x 1 m</t>
  </si>
  <si>
    <t>41778869</t>
  </si>
  <si>
    <t>(0,6*5+1,5*19+0,9*1+1,2*1+0,6*12+0,6*8+9,12)*1,1</t>
  </si>
  <si>
    <t>221</t>
  </si>
  <si>
    <t>766694112</t>
  </si>
  <si>
    <t>Montáž parapetních desek dřevěných nebo plastových šířky do 30 cm délky do 1,6 m</t>
  </si>
  <si>
    <t>-301047431</t>
  </si>
  <si>
    <t>19+1</t>
  </si>
  <si>
    <t>222</t>
  </si>
  <si>
    <t>766694113</t>
  </si>
  <si>
    <t>Montáž parapetních desek dřevěných nebo plastových šířky do 30 cm délky do 2,6 m</t>
  </si>
  <si>
    <t>1124957709</t>
  </si>
  <si>
    <t>223</t>
  </si>
  <si>
    <t>766694114</t>
  </si>
  <si>
    <t>Montáž parapetních desek dřevěných nebo plastových šířky do 30 cm délky přes 2,6 m</t>
  </si>
  <si>
    <t>204113765</t>
  </si>
  <si>
    <t>224</t>
  </si>
  <si>
    <t>998766101</t>
  </si>
  <si>
    <t>Přesun hmot tonážní pro konstrukce truhlářské v objektech v do 6 m</t>
  </si>
  <si>
    <t>-1945001277</t>
  </si>
  <si>
    <t>767</t>
  </si>
  <si>
    <t>Konstrukce zámečnické</t>
  </si>
  <si>
    <t>225</t>
  </si>
  <si>
    <t>767001.1</t>
  </si>
  <si>
    <t>Dodávka zabezpečovacího systému na ploché střeše - 23 bm, nerezové lanko DN 8 mm, 12 kotev</t>
  </si>
  <si>
    <t>-224012452</t>
  </si>
  <si>
    <t>226</t>
  </si>
  <si>
    <t>767002.1</t>
  </si>
  <si>
    <t>Montáž zabezpečovacího systému na ploché střeše</t>
  </si>
  <si>
    <t>-1652192279</t>
  </si>
  <si>
    <t>227</t>
  </si>
  <si>
    <t>76700P02</t>
  </si>
  <si>
    <t>D+M Al vchodové dveře 1000x2020</t>
  </si>
  <si>
    <t>243335647</t>
  </si>
  <si>
    <t>"P02" 1</t>
  </si>
  <si>
    <t>228</t>
  </si>
  <si>
    <t>76700P06</t>
  </si>
  <si>
    <t>318637777</t>
  </si>
  <si>
    <t>"P06" 2</t>
  </si>
  <si>
    <t>229</t>
  </si>
  <si>
    <t>76700P07</t>
  </si>
  <si>
    <t>D+M Al vchodové dveře 900x2020, zasklení s bezpečnostní folii, izolační dvojsklo Ud=1,2W/m2K</t>
  </si>
  <si>
    <t>1665622305</t>
  </si>
  <si>
    <t>"P07" 2</t>
  </si>
  <si>
    <t>230</t>
  </si>
  <si>
    <t>76700P08</t>
  </si>
  <si>
    <t xml:space="preserve">D+M Al vchodové dveře 1000x2020 mm , jednokřídlé, prosklené </t>
  </si>
  <si>
    <t>1817725788</t>
  </si>
  <si>
    <t>"P08" 1</t>
  </si>
  <si>
    <t>231</t>
  </si>
  <si>
    <t>76700P09</t>
  </si>
  <si>
    <t>D+M Al vchodové dveře s bočním světlíkem, zasklední s bezpečnostní folii, izolační dvojsklo Ud=1,2W/m2K</t>
  </si>
  <si>
    <t>1249524474</t>
  </si>
  <si>
    <t>"P09" 1</t>
  </si>
  <si>
    <t>232</t>
  </si>
  <si>
    <t>76700P11</t>
  </si>
  <si>
    <t>D+M Al okno, pevné zasklední, bezpečnostní folie, izolační trojsklo Uw=0,9W/m2K</t>
  </si>
  <si>
    <t>1008489876</t>
  </si>
  <si>
    <t>"P11" 1</t>
  </si>
  <si>
    <t>233</t>
  </si>
  <si>
    <t>76700P13</t>
  </si>
  <si>
    <t>D+M prosklená stěna, bezpečnostní folie, izolační trojsklo Uw=0,9W/m2K</t>
  </si>
  <si>
    <t>867769386</t>
  </si>
  <si>
    <t>234</t>
  </si>
  <si>
    <t>76700Z01</t>
  </si>
  <si>
    <t>D+M zábradlí na zásobovací rampě, Pz dl. 3,58+1,1</t>
  </si>
  <si>
    <t>1899808182</t>
  </si>
  <si>
    <t>235</t>
  </si>
  <si>
    <t>76700Z02</t>
  </si>
  <si>
    <t>D+M žebřík pro výstup na střechu, Pz dl. 3+0,9( od výšky 2 m nad základnou proveden  s ochranným límcem)</t>
  </si>
  <si>
    <t>-519847714</t>
  </si>
  <si>
    <t>236</t>
  </si>
  <si>
    <t>76700Z03</t>
  </si>
  <si>
    <t>D+M zádveří - Al, bezpečnostní sklo (1 350x2750x2450)</t>
  </si>
  <si>
    <t>183555493</t>
  </si>
  <si>
    <t>237</t>
  </si>
  <si>
    <t>76700Z04</t>
  </si>
  <si>
    <t>D+M komínová lávka Pz</t>
  </si>
  <si>
    <t>-2101823900</t>
  </si>
  <si>
    <t>238</t>
  </si>
  <si>
    <t>76700Z05</t>
  </si>
  <si>
    <t>D+M žebřík pro vstup na střechu, Pz dl 1,9+0,9</t>
  </si>
  <si>
    <t>828698837</t>
  </si>
  <si>
    <t>239</t>
  </si>
  <si>
    <t>76700Z06</t>
  </si>
  <si>
    <t>D+M branky z pozinkované oceli z jaklů , vč. betonových patek 300x300 mm z betonu C16/20</t>
  </si>
  <si>
    <t>890120078</t>
  </si>
  <si>
    <t>240</t>
  </si>
  <si>
    <t>7670O1</t>
  </si>
  <si>
    <t>Dodávka a přiznaná montáž - žaluziový kastlík vystrojený žaluzií, s krycím čelním plechem, rozměr 1500x1500 mm</t>
  </si>
  <si>
    <t>-1698481552</t>
  </si>
  <si>
    <t>"výpis ostatních výrobků Os/1"19</t>
  </si>
  <si>
    <t>241</t>
  </si>
  <si>
    <t>7670O2</t>
  </si>
  <si>
    <t>Dodávka a přiznaná montáž - žaluziový kastlík vystrojený žaluzií, s krycím čelním plechem, rozměr 600x600 mm</t>
  </si>
  <si>
    <t>1986657697</t>
  </si>
  <si>
    <t>"výpis ostatních výrobků Os/2"1</t>
  </si>
  <si>
    <t>242</t>
  </si>
  <si>
    <t>7670O3</t>
  </si>
  <si>
    <t>Dodávka a přiznaná montáž - žaluziový kastlík vystrojený žaluzií, s krycím čelním plechem, rozměr 1200x1500 mm</t>
  </si>
  <si>
    <t>-927730132</t>
  </si>
  <si>
    <t>"výpis ostatních výrobků Os/3"1</t>
  </si>
  <si>
    <t>243</t>
  </si>
  <si>
    <t>7670O4</t>
  </si>
  <si>
    <t>Dodávka a přiznaná montáž - žaluziový kastlík vystrojený žaluzií, s krycím čelním plechem, rozměr 900x1500 mm</t>
  </si>
  <si>
    <t>-101370894</t>
  </si>
  <si>
    <t>"výpis ostatních výrobků Os/4"1</t>
  </si>
  <si>
    <t>244</t>
  </si>
  <si>
    <t>7670O5</t>
  </si>
  <si>
    <t xml:space="preserve">D a přiznaná M - žaluz. kastlík vystrojený žaluzií, s krycím čelním plechem,rozměry 3910x4570, 1300x4570,3910x4570 mm </t>
  </si>
  <si>
    <t>-1758052142</t>
  </si>
  <si>
    <t>"výpis ostatních výrobků Os/5"  1</t>
  </si>
  <si>
    <t>245</t>
  </si>
  <si>
    <t>767996801</t>
  </si>
  <si>
    <t>Demontáž ostatních zámečnických konstrukcí o hmotnosti jednotlivých dílů rozebráním do 50 kg</t>
  </si>
  <si>
    <t>-1554112252</t>
  </si>
  <si>
    <t>"mřížena oknech"240</t>
  </si>
  <si>
    <t>246</t>
  </si>
  <si>
    <t>998767101</t>
  </si>
  <si>
    <t>Přesun hmot tonážní pro zámečnické konstrukce v objektech v do 6 m</t>
  </si>
  <si>
    <t>487197456</t>
  </si>
  <si>
    <t>776</t>
  </si>
  <si>
    <t>Podlahy povlakové</t>
  </si>
  <si>
    <t>247</t>
  </si>
  <si>
    <t>776990111.R</t>
  </si>
  <si>
    <t>Vyrovnání podkladu samonivelační stěrkou tl 3 mm pevnosti 15 Mpa</t>
  </si>
  <si>
    <t>-1683537074</t>
  </si>
  <si>
    <t>"kotelna "  41,6</t>
  </si>
  <si>
    <t>248</t>
  </si>
  <si>
    <t>998776101</t>
  </si>
  <si>
    <t>Přesun hmot pro podlahy povlakové stanovený z hmotnosti přesunovaného materiálu vodorovná dopravní vzdálenost do 50 m v objektech výšky do 6 m</t>
  </si>
  <si>
    <t>-107369582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</si>
  <si>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</si>
  <si>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777</t>
  </si>
  <si>
    <t>Podlahy lité</t>
  </si>
  <si>
    <t>249</t>
  </si>
  <si>
    <t>777001</t>
  </si>
  <si>
    <t>D+M penetrace transparentní , epoxidový , dvousložkový  nátěr bez rozpouštědel a plniv s posypem vysušeným křemenným pískem frakce 0,3-0,8 mm</t>
  </si>
  <si>
    <t>-177318350</t>
  </si>
  <si>
    <t>13,5</t>
  </si>
  <si>
    <t>250</t>
  </si>
  <si>
    <t>777002</t>
  </si>
  <si>
    <t>D+M vyrovnávací stěrky  s vysušeným křemenným pískem frakce 0,3 - 0,8 mm</t>
  </si>
  <si>
    <t>1723156724</t>
  </si>
  <si>
    <t>251</t>
  </si>
  <si>
    <t>777003</t>
  </si>
  <si>
    <t>D+M vodotěsné membrány s obrusnou vrstvou - polyuretanový dvousložkový , vysoce pružný, trhliny překlenující nátěr bez rozpouštědet  s posypem křemenným píske frakce0,6 - 1,2 mm</t>
  </si>
  <si>
    <t>-1180735750</t>
  </si>
  <si>
    <t>252</t>
  </si>
  <si>
    <t>777004</t>
  </si>
  <si>
    <t>D+M uzavírací  nátěr  - pigmentovaný , polyuretanový , dvousložkový , matný , otěruvzdorný , chemický a UV odolný , elastický nátěr</t>
  </si>
  <si>
    <t>1144455523</t>
  </si>
  <si>
    <t>253</t>
  </si>
  <si>
    <t>777510004.R</t>
  </si>
  <si>
    <t>Podlahy ze stěrky epoxidové (dvousložková, bezrozpouštědlová)</t>
  </si>
  <si>
    <t>1820647038</t>
  </si>
  <si>
    <t>254</t>
  </si>
  <si>
    <t>777615217.R</t>
  </si>
  <si>
    <t xml:space="preserve">Nátěry polyuretanové pružné, uzavírací, dvousložkové, matné, chemicky a UV odolné, s protiskluzovou  povrchovou úpravou </t>
  </si>
  <si>
    <t>98395384</t>
  </si>
  <si>
    <t>255</t>
  </si>
  <si>
    <t>998777101</t>
  </si>
  <si>
    <t>Přesun hmot pro podlahy lité stanovený z hmotnosti přesunovaného materiálu vodorovná dopravní vzdálenost do 50 m v objektech výšky do 6 m</t>
  </si>
  <si>
    <t>-627516609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</si>
  <si>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</si>
  <si>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784</t>
  </si>
  <si>
    <t>Dokončovací práce - malby a tapety</t>
  </si>
  <si>
    <t>256</t>
  </si>
  <si>
    <t>784211111</t>
  </si>
  <si>
    <t>Dvojnásobné  bílé malby ze směsí za mokra velmi dobře otěruvzdorných v místnostech výšky do 3,80 m</t>
  </si>
  <si>
    <t>885990004</t>
  </si>
  <si>
    <t>250+41,6</t>
  </si>
  <si>
    <t>Práce a dodávky M</t>
  </si>
  <si>
    <t>21-M</t>
  </si>
  <si>
    <t>Elektromontáže</t>
  </si>
  <si>
    <t>257</t>
  </si>
  <si>
    <t>210220001</t>
  </si>
  <si>
    <t>Montáž uzemňovacího vedení vodičů FeZn pomocí svorek na povrchu páskou do 120mm2</t>
  </si>
  <si>
    <t>-1669828360</t>
  </si>
  <si>
    <t>Poznámka k položce:
Hromosvod na fasádě</t>
  </si>
  <si>
    <t>258</t>
  </si>
  <si>
    <t>354420620</t>
  </si>
  <si>
    <t>páska zemnící 30 x 4 mm FeZn</t>
  </si>
  <si>
    <t>1863676949</t>
  </si>
  <si>
    <t>pásek_1_1*1,1</t>
  </si>
  <si>
    <t>259</t>
  </si>
  <si>
    <t>210220101</t>
  </si>
  <si>
    <t>Montáž hromosvodného vedení svodových vodičů s podpěrami průměru do 10 mm</t>
  </si>
  <si>
    <t>1418350443</t>
  </si>
  <si>
    <t>"4 svodů" 190</t>
  </si>
  <si>
    <t>260</t>
  </si>
  <si>
    <t>354410770</t>
  </si>
  <si>
    <t>Součásti pro hromosvody a uzemňování vodiče  svodů dráty AlMgSi drát průměr 8 mm AlMgSi  1 kg=7,4m</t>
  </si>
  <si>
    <t>1990111715</t>
  </si>
  <si>
    <t>Poznámka k položce:
Hmotnost: 0,135 kg/m</t>
  </si>
  <si>
    <t>(vodič_1_1*0,4)*1,05</t>
  </si>
  <si>
    <t>261</t>
  </si>
  <si>
    <t>210220201</t>
  </si>
  <si>
    <t>Montáž hromosvodného vedení jímacích tyčí délky do 3m na střešní hřeben</t>
  </si>
  <si>
    <t>-724140266</t>
  </si>
  <si>
    <t>262</t>
  </si>
  <si>
    <t>354411290</t>
  </si>
  <si>
    <t>Součásti pro hromosvody a uzemňování tyče jímací jímací tyč s kovaným hrotem nerez JK 2,0 nerez</t>
  </si>
  <si>
    <t>597425656</t>
  </si>
  <si>
    <t>263</t>
  </si>
  <si>
    <t>210220301</t>
  </si>
  <si>
    <t>Montáž svorek hromosvodných typu SS, SR 03 se 2 šrouby</t>
  </si>
  <si>
    <t>-91585728</t>
  </si>
  <si>
    <t>"4 svodů" 4*2</t>
  </si>
  <si>
    <t>264</t>
  </si>
  <si>
    <t>354420330</t>
  </si>
  <si>
    <t>Součásti pro hromosvody a uzemňování svorky nerez SS nerez spojovací</t>
  </si>
  <si>
    <t>-1909883985</t>
  </si>
  <si>
    <t>265</t>
  </si>
  <si>
    <t>210220302</t>
  </si>
  <si>
    <t>Montáž svorek hromosvodných typu ST, SJ, SK, SZ, SR 01, 02 se 3 a více šrouby</t>
  </si>
  <si>
    <t>1147350042</t>
  </si>
  <si>
    <t>"4 svodů" 2*4</t>
  </si>
  <si>
    <t>266</t>
  </si>
  <si>
    <t>354420410</t>
  </si>
  <si>
    <t>Součásti pro hromosvody a uzemňování svorky nerez SJ1b nerez k jímací tyči</t>
  </si>
  <si>
    <t>-1702127836</t>
  </si>
  <si>
    <t>267</t>
  </si>
  <si>
    <t>354420340</t>
  </si>
  <si>
    <t>Součásti pro hromosvody a uzemňování svorky nerez SZa nerez  zkušební</t>
  </si>
  <si>
    <t>-1814771582</t>
  </si>
  <si>
    <t>268</t>
  </si>
  <si>
    <t>210220362</t>
  </si>
  <si>
    <t>Montáž hromosvodného vedení zemnících desek a tyčí s připojením na svodové nebo uzemňovací vedení bez příslušenství tyčí, délky do 4,5 m</t>
  </si>
  <si>
    <t>679171246</t>
  </si>
  <si>
    <t>4*4</t>
  </si>
  <si>
    <t>269</t>
  </si>
  <si>
    <t>354420900</t>
  </si>
  <si>
    <t>součásti pro hromosvody a uzemňování zemniče tyče zemnící FeZn ZT 2,0  2m, ČSN  35 7641</t>
  </si>
  <si>
    <t>-897697312</t>
  </si>
  <si>
    <t>270</t>
  </si>
  <si>
    <t>210220372</t>
  </si>
  <si>
    <t>Montáž ochranných prvků - úhelníků nebo trubek do zdiva</t>
  </si>
  <si>
    <t>-622942197</t>
  </si>
  <si>
    <t>"4 svodů " 2*4</t>
  </si>
  <si>
    <t>271</t>
  </si>
  <si>
    <t>354418440</t>
  </si>
  <si>
    <t>Součásti pro hromosvody a uzemňování držáky ochranných úhelníků DUDa-18 nerez boční se středovým  vrutem</t>
  </si>
  <si>
    <t>-848571885</t>
  </si>
  <si>
    <t>úhelník_1_1*4</t>
  </si>
  <si>
    <t>272</t>
  </si>
  <si>
    <t>354418020</t>
  </si>
  <si>
    <t>Součásti pro hromosvody a uzemňování úhelníky  ochranné OU 1,7 nerez</t>
  </si>
  <si>
    <t>2117386899</t>
  </si>
  <si>
    <t>273</t>
  </si>
  <si>
    <t>210220401</t>
  </si>
  <si>
    <t>Montáž vedení hromosvodné - štítků k označení svodů</t>
  </si>
  <si>
    <t>-582928467</t>
  </si>
  <si>
    <t>štítky_1_1</t>
  </si>
  <si>
    <t>274</t>
  </si>
  <si>
    <t>210220411</t>
  </si>
  <si>
    <t>Montáž vedení hromosvodné - napínacích šroubů s okem včetně dodávky a vypnutí svodu</t>
  </si>
  <si>
    <t>-132227197</t>
  </si>
  <si>
    <t>"4 svodů " 4*2</t>
  </si>
  <si>
    <t>275</t>
  </si>
  <si>
    <t>R- 001</t>
  </si>
  <si>
    <t xml:space="preserve">D+M podpěr vedení hromosvodu PV21d pro ploché střechy </t>
  </si>
  <si>
    <t xml:space="preserve">ks </t>
  </si>
  <si>
    <t>-1013631147</t>
  </si>
  <si>
    <t>276</t>
  </si>
  <si>
    <t>R-2102HZS</t>
  </si>
  <si>
    <t>Revize hromosvodu</t>
  </si>
  <si>
    <t>1898585446</t>
  </si>
  <si>
    <t>5*3</t>
  </si>
  <si>
    <t>VRN</t>
  </si>
  <si>
    <t>Vedlejší rozpočtové náklady</t>
  </si>
  <si>
    <t>VRN2</t>
  </si>
  <si>
    <t>Příprava staveniště</t>
  </si>
  <si>
    <t>277</t>
  </si>
  <si>
    <t>02120300x</t>
  </si>
  <si>
    <t>Stěhovací práce spojené se stavební činností (odstavování, přistavování, přemísťování nábytku, zakrývání - odkrývání technologie, kterou nelze přemístit apod...)</t>
  </si>
  <si>
    <t>1024</t>
  </si>
  <si>
    <t>1394939519</t>
  </si>
  <si>
    <t>dvereF</t>
  </si>
  <si>
    <t>dveře pavilon F</t>
  </si>
  <si>
    <t>46,304</t>
  </si>
  <si>
    <t>okna pavilon F</t>
  </si>
  <si>
    <t>513,672</t>
  </si>
  <si>
    <t>258,66</t>
  </si>
  <si>
    <t>ostění nadprazi pavilon F</t>
  </si>
  <si>
    <t>623,99</t>
  </si>
  <si>
    <t>parapet pavilon F</t>
  </si>
  <si>
    <t>278,2</t>
  </si>
  <si>
    <t>969,86</t>
  </si>
  <si>
    <t>162,004</t>
  </si>
  <si>
    <t>SO 02 - SO 02 Pavilon F</t>
  </si>
  <si>
    <t>Sokl_EPS</t>
  </si>
  <si>
    <t>Zateplení soklu EPS</t>
  </si>
  <si>
    <t>STŘ1F</t>
  </si>
  <si>
    <t>Střecha 1 pavilon F</t>
  </si>
  <si>
    <t>1096,8</t>
  </si>
  <si>
    <t>STŘ2F</t>
  </si>
  <si>
    <t>Střecha 2 pavilon F</t>
  </si>
  <si>
    <t>STŘ3F</t>
  </si>
  <si>
    <t>Střecha 3 pavilon F</t>
  </si>
  <si>
    <t>106,92</t>
  </si>
  <si>
    <t>STŘ4F</t>
  </si>
  <si>
    <t>Střecha 4 pavilon F</t>
  </si>
  <si>
    <t>220,5</t>
  </si>
  <si>
    <t>STŘ5F</t>
  </si>
  <si>
    <t>Střecha 5 pavilon F</t>
  </si>
  <si>
    <t>22,68</t>
  </si>
  <si>
    <t>STŘ6F</t>
  </si>
  <si>
    <t>Střecha 6 pavilon F</t>
  </si>
  <si>
    <t>2,52</t>
  </si>
  <si>
    <t>320</t>
  </si>
  <si>
    <t>196,695</t>
  </si>
  <si>
    <t>XPS_160</t>
  </si>
  <si>
    <t>Zateplení pod parapety</t>
  </si>
  <si>
    <t>84,54</t>
  </si>
  <si>
    <t>Zásyp_1</t>
  </si>
  <si>
    <t>Zásyp - Pavilon</t>
  </si>
  <si>
    <t>161,663</t>
  </si>
  <si>
    <t>2068773609</t>
  </si>
  <si>
    <t>(7,6+21,5+7,62+2+4,5+6,5+3,46+5,2+37,4+23,3+1,3+3,6+3,5+21,8+3,24+3,24+29,6+8)*0,5</t>
  </si>
  <si>
    <t>344549438</t>
  </si>
  <si>
    <t>96,68</t>
  </si>
  <si>
    <t>113154255</t>
  </si>
  <si>
    <t>Frézování živičného krytu tl 200 mm pruh š 1 m pl do 1000 m2 s překážkami v trase</t>
  </si>
  <si>
    <t>-4885158</t>
  </si>
  <si>
    <t>96,6+20,6+18,2+3,3</t>
  </si>
  <si>
    <t>695850013</t>
  </si>
  <si>
    <t>"SO3"</t>
  </si>
  <si>
    <t>"sokl" (3,25+29,5+1,05+7,65+2,05+7,3+21,2+7,3+2,05+4,55+6,2+3,2+5,15+66,5+1,3+3,6+13,7+3,6+1,3+21,6+3,5+3)*1*1,2</t>
  </si>
  <si>
    <t>-1794913357</t>
  </si>
  <si>
    <t>-1903972386</t>
  </si>
  <si>
    <t>218,55*1*0,9</t>
  </si>
  <si>
    <t>1369307925</t>
  </si>
  <si>
    <t>162401102</t>
  </si>
  <si>
    <t>Vodorovné přemístění výkopku/sypaniny s naložením</t>
  </si>
  <si>
    <t>-1342449865</t>
  </si>
  <si>
    <t>596654583</t>
  </si>
  <si>
    <t>-Zásyp_1</t>
  </si>
  <si>
    <t>-2121990284</t>
  </si>
  <si>
    <t>35,032*1,6</t>
  </si>
  <si>
    <t>-162925866</t>
  </si>
  <si>
    <t>"sokl"  (3,25+29,5+1,05+7,65+2,05+7,3+21,2+7,3+2,05+4,55+6,2+3,2+5,15+66,5+1,3+3,6+13,7+3,6+1,3+21,6+3,5)*0,75*1</t>
  </si>
  <si>
    <t>-920069629</t>
  </si>
  <si>
    <t>161,663*1,7</t>
  </si>
  <si>
    <t>1801975386</t>
  </si>
  <si>
    <t>(3,07+5,6+7,39+10,66+10,1+2,8+4+2,18+2,1+5,06+2+3,97+32,61+17,02+1,37+2,5+3)*0,7+(1,755+5,63+2,66+2,96+4,51)*1,2+(21,64+28,16+0,91+5,19)*0,4</t>
  </si>
  <si>
    <t>-743850046</t>
  </si>
  <si>
    <t>-605860194</t>
  </si>
  <si>
    <t>868657163</t>
  </si>
  <si>
    <t>-23720139</t>
  </si>
  <si>
    <t>"drenážní potrubí " 218,55*0,05</t>
  </si>
  <si>
    <t>338057575</t>
  </si>
  <si>
    <t>"sokl" (3,25+29,5+1,05+7,65+2,05+7,3+21,2+7,3+2,05+4,55+6,2+3,2+5,15+66,5+1,3+3,6+13,7+3,6+1,3+21,6+3,5+3)</t>
  </si>
  <si>
    <t>1082440981</t>
  </si>
  <si>
    <t>Podklad nebo podsyp ze štěrkopísku ŠP s rozprostřením, vlhčením a zhutněním, po zhutnění tl.50 mm</t>
  </si>
  <si>
    <t>-862310631</t>
  </si>
  <si>
    <t>84,115</t>
  </si>
  <si>
    <t>564861111</t>
  </si>
  <si>
    <t>Podklad ze štěrkodrti ŠD s rozprostřením a zhutněním, po zhutnění tl. 200 mm</t>
  </si>
  <si>
    <t>562484950</t>
  </si>
  <si>
    <t>138,7</t>
  </si>
  <si>
    <t>565175111</t>
  </si>
  <si>
    <t>Asfaltový beton vrstva podkladní ACP 16 (obalované kamenivo OKS) tl 100 mm š do 3 m</t>
  </si>
  <si>
    <t>-775471991</t>
  </si>
  <si>
    <t>567122114</t>
  </si>
  <si>
    <t>Podklad ze směsi stmelené cementem bez dilatačních spár, s rozprostřením a zhutněním SC C 8/10 (KSC I), po zhutnění tl. 150 mm</t>
  </si>
  <si>
    <t>563089616</t>
  </si>
  <si>
    <t xml:space="preserve">Poznámka k souboru cen:
1. V cenách jsou započteny i náklady na ošetření povrchu podkladu vodou. 2. V cenách nejsou započteny náklady na postřik, který se oceňuje cenou 919 74-8111 Postřik popř. zdrsnění povrchu cementobetonového krytu nebo podkladu ochrannou emulzí. </t>
  </si>
  <si>
    <t>573111112</t>
  </si>
  <si>
    <t>Postřik živičný infiltrační z asfaltu silničního s posypem kamenivem, v množství 1,00 kg/m2</t>
  </si>
  <si>
    <t>2059137973</t>
  </si>
  <si>
    <t>573231111</t>
  </si>
  <si>
    <t>Postřik živičný spojovací ze silniční emulze</t>
  </si>
  <si>
    <t>-1106779319</t>
  </si>
  <si>
    <t>577134211</t>
  </si>
  <si>
    <t>Asfaltový beton vrstva obrusná ACO 11 (ABS) tř. II tl 40 mm</t>
  </si>
  <si>
    <t>-497982469</t>
  </si>
  <si>
    <t>-584450537</t>
  </si>
  <si>
    <t>-1620291719</t>
  </si>
  <si>
    <t>1627024728</t>
  </si>
  <si>
    <t>OmítkaS02*16</t>
  </si>
  <si>
    <t>1386515572</t>
  </si>
  <si>
    <t>2251,348</t>
  </si>
  <si>
    <t>-256593607</t>
  </si>
  <si>
    <t>1474157531</t>
  </si>
  <si>
    <t>-1904456440</t>
  </si>
  <si>
    <t>2251,348*1,1</t>
  </si>
  <si>
    <t>621221041</t>
  </si>
  <si>
    <t>Montáž zateplení vnějších podhledů z minerální vlny s podélnou orientací vláken tl přes 160 mm</t>
  </si>
  <si>
    <t>-1778723400</t>
  </si>
  <si>
    <t>"zateplený podhled nad vstupy"</t>
  </si>
  <si>
    <t>(6,7*5,5*2+2,4*1,5)</t>
  </si>
  <si>
    <t>(6,6*4,3+3*2,4)</t>
  </si>
  <si>
    <t>deska minerální izolační tl. 260 mm</t>
  </si>
  <si>
    <t>1795258622</t>
  </si>
  <si>
    <t>(6,7*5,5*2+2,4*1,5)*1,1</t>
  </si>
  <si>
    <t>(6,6*4,3+3*2,4)*1,1</t>
  </si>
  <si>
    <t>622211031</t>
  </si>
  <si>
    <t>Montáž zateplení vnějších stěn z polystyrénových desek tl do 160 mm</t>
  </si>
  <si>
    <t>631050928</t>
  </si>
  <si>
    <t>"sokl" (3,25+29,5+1,05+7,65+2,05+7,3+21,2+7,3+2,05+4,55+6,2+3,2+5,15+66,5+1,3+3,6+13,7+3,6+1,3+21,6+3,5)*1,2</t>
  </si>
  <si>
    <t>"XPS - pod parapet"</t>
  </si>
  <si>
    <t>283763580</t>
  </si>
  <si>
    <t>deska fasádní polystyrénová izolační Perimeter N PER 30 (EPS P) 1250 x 600 x 160 mm</t>
  </si>
  <si>
    <t>1240273423</t>
  </si>
  <si>
    <t>Sokl_EPS*1,1</t>
  </si>
  <si>
    <t>283764250</t>
  </si>
  <si>
    <t>Desky z lehčených plastů desky z extrudovaného polystyrenu desky z extrudovaného polystyrenu XPS 300 SF hladký povrch, ozub po celém obvodu 1265 x 615 mm (krycí plocha 0,75 m2) 160 mm</t>
  </si>
  <si>
    <t>-663628867</t>
  </si>
  <si>
    <t>XPS_160*1,1</t>
  </si>
  <si>
    <t>-633518334</t>
  </si>
  <si>
    <t>547577064</t>
  </si>
  <si>
    <t>623,99*0,4*1,15</t>
  </si>
  <si>
    <t>622221031</t>
  </si>
  <si>
    <t>Montáž zateplení vnějších stěn z minerální vlny s podélnou orientací vláken tl do 160 mm</t>
  </si>
  <si>
    <t>-1556665924</t>
  </si>
  <si>
    <t>"pohled severní</t>
  </si>
  <si>
    <t>3,6*(10,55+3,6-0,25)</t>
  </si>
  <si>
    <t>21,6*(7,45+3,6-0,25)</t>
  </si>
  <si>
    <t>15,4*(11-0,25)</t>
  </si>
  <si>
    <t>29,45*(7,45+3,6-0,25)</t>
  </si>
  <si>
    <t>7,7*(10,55+3,6-0,25)</t>
  </si>
  <si>
    <t>7,3*(2,34-0,25)</t>
  </si>
  <si>
    <t>"pohled jižní"</t>
  </si>
  <si>
    <t>70,05*(7,45+3,6-0,25)</t>
  </si>
  <si>
    <t>15,4*(11-7,45)</t>
  </si>
  <si>
    <t>3,6*(10,55-7,45)</t>
  </si>
  <si>
    <t xml:space="preserve">"pohled východní" </t>
  </si>
  <si>
    <t>16,2*(7,45+3,6-0,25)</t>
  </si>
  <si>
    <t>8,4*(10,55-7,45)</t>
  </si>
  <si>
    <t>6,3*(11+1,8-0,25)</t>
  </si>
  <si>
    <t>6,8*(11-7,45)</t>
  </si>
  <si>
    <t>"pohled západní"</t>
  </si>
  <si>
    <t>7,3*(2,34+1,8-0,25)</t>
  </si>
  <si>
    <t>6,9*(2,64+1,8-0,25)</t>
  </si>
  <si>
    <t>7*(5,05-0,25)</t>
  </si>
  <si>
    <t>3,25*(3,85-0,25)</t>
  </si>
  <si>
    <t>6,5*(7,45-2,34)</t>
  </si>
  <si>
    <t>6*(11+3,6-0,25)</t>
  </si>
  <si>
    <t>6,5*(11-7,45)</t>
  </si>
  <si>
    <t>3,2*(10,55-2,34)</t>
  </si>
  <si>
    <t>-okna</t>
  </si>
  <si>
    <t>-dvereF</t>
  </si>
  <si>
    <t>"atiky" 1*368,76</t>
  </si>
  <si>
    <t>631515380</t>
  </si>
  <si>
    <t>deska minerální izolační tl. 160 mm</t>
  </si>
  <si>
    <t>-59851041</t>
  </si>
  <si>
    <t>2070,847*1,1</t>
  </si>
  <si>
    <t>346156664</t>
  </si>
  <si>
    <t>1678,38</t>
  </si>
  <si>
    <t>1436478957</t>
  </si>
  <si>
    <t>(5*3,2+3*15+6*4+11,2*6)*1,1</t>
  </si>
  <si>
    <t>-320626228</t>
  </si>
  <si>
    <t>-183569055</t>
  </si>
  <si>
    <t>1129354975</t>
  </si>
  <si>
    <t>622322111</t>
  </si>
  <si>
    <t>Vápenocementová lehčená omítka hrubá jednovrstvá zatřená vnějších stěn nanášená ručně</t>
  </si>
  <si>
    <t>326934212</t>
  </si>
  <si>
    <t>"sokl" (3,25+29,5+1,05+7,65+2,05+7,3+21,2+7,3+2,05+4,55+6,2+3,2+5,15+66,5+1,3+3,6+13,7+3,6+1,3+21,6+3,5)*0,25</t>
  </si>
  <si>
    <t>-1250949373</t>
  </si>
  <si>
    <t>-345794634</t>
  </si>
  <si>
    <t>-47282182</t>
  </si>
  <si>
    <t>"ostění" 623,99*0,4*1,15</t>
  </si>
  <si>
    <t>622751320</t>
  </si>
  <si>
    <t>KZS lišta zakládací soklová Al tl 1 mm šířky 150
 mm</t>
  </si>
  <si>
    <t>-563474690</t>
  </si>
  <si>
    <t>215,55</t>
  </si>
  <si>
    <t>-560953343</t>
  </si>
  <si>
    <t>(dvereF+okna)*2</t>
  </si>
  <si>
    <t>-1877032988</t>
  </si>
  <si>
    <t>-1722936096</t>
  </si>
  <si>
    <t>(3,5+5,23+2+6,4+10+10+2,8+3,3+1,6+3,9+5+1,2+3,2+33,2+17+0,9+3)*0,5+(7+28+21)*0,5</t>
  </si>
  <si>
    <t>1308749903</t>
  </si>
  <si>
    <t>(1,2+2,1)*2*2+(1,2+2,1)*2*2+(2,5+1,5)*2+(5,1+2,1)*2*12+(1,5+1,2)*2*2+(1,4+2,1)*2*2+(2,5+2,1)*2*4+(2,5+1,5)*2+(1,8+2,95)*2+(3+2,95)*2+(2,15+3,2)*2*2</t>
  </si>
  <si>
    <t>(1+3,2)*2+(2,6+2,9)*2+(2,4+2,65)*2*2+(5,1+1,8)*2*34+(1,5+1,8)*2+(2,5+1,8)*2+(1,2+1,8)*2*5+(1,8+1,8)*2+(1,2+1,8)*2*2+(2,4+1,8)*2+(2,5+1,8)*2</t>
  </si>
  <si>
    <t>(0,9+1,8)*2+(2,5+0,62)*2+(2,4+0,62)*2+(2,5+0,62)*2+(1,2+0,62)*2+(1,+1)*2*2+(0,98+2,02)*2*3+(0,98+2,27)*2</t>
  </si>
  <si>
    <t>"interiérové + exteriérové pásky po obvodu oken a dveří celkem" 969,86*2</t>
  </si>
  <si>
    <t>935856842</t>
  </si>
  <si>
    <t>-1715552490</t>
  </si>
  <si>
    <t>-842237704</t>
  </si>
  <si>
    <t>-278624438</t>
  </si>
  <si>
    <t>-1170591352</t>
  </si>
  <si>
    <t>1898694200</t>
  </si>
  <si>
    <t>-1602804249</t>
  </si>
  <si>
    <t>-852836783</t>
  </si>
  <si>
    <t>941321122</t>
  </si>
  <si>
    <t>Montáž lešení řadového modulového těžkého zatížení do 300 kg/m2 š do 1,5 m v do 25 m</t>
  </si>
  <si>
    <t>2132707986</t>
  </si>
  <si>
    <t>-1775584388</t>
  </si>
  <si>
    <t>2442,564*180</t>
  </si>
  <si>
    <t>941321822</t>
  </si>
  <si>
    <t>Demontáž lešení řadového modulového těžkého zatížení do 300 kg/m2 š do 1,5 m v do 25 m</t>
  </si>
  <si>
    <t>771624330</t>
  </si>
  <si>
    <t>1271748544</t>
  </si>
  <si>
    <t>1574148881</t>
  </si>
  <si>
    <t>-1615950750</t>
  </si>
  <si>
    <t>289528838</t>
  </si>
  <si>
    <t>-2097169117</t>
  </si>
  <si>
    <t>690507370</t>
  </si>
  <si>
    <t>-1806459925</t>
  </si>
  <si>
    <t>-771893397</t>
  </si>
  <si>
    <t>1543*3*2</t>
  </si>
  <si>
    <t>963012510.R</t>
  </si>
  <si>
    <t>-1640789788</t>
  </si>
  <si>
    <t>"bourání stropní(střešní) žebírkové desky"(STŘ1F+STŘ2F)*0,09</t>
  </si>
  <si>
    <t>965042141.R</t>
  </si>
  <si>
    <t>319933383</t>
  </si>
  <si>
    <t>"bourání perlit. potěru" (STŘ1F+STŘ2F)*0,03</t>
  </si>
  <si>
    <t>767996705</t>
  </si>
  <si>
    <t xml:space="preserve">Demontáž atypických zámečnických konstrukcí řezáním hmotnosti jednotlivých dílů přes 500 kg </t>
  </si>
  <si>
    <t>1043517005</t>
  </si>
  <si>
    <t>966P01</t>
  </si>
  <si>
    <t>Demontáž a následovná montáž informační cedule.  Po provedení ETICS znovu osadit.</t>
  </si>
  <si>
    <t>553656090</t>
  </si>
  <si>
    <t>"P01"1</t>
  </si>
  <si>
    <t>"P14"1</t>
  </si>
  <si>
    <t>966P02</t>
  </si>
  <si>
    <t>Větrací mřížka plastová ( odvětrání stávajícího střešního plaště )</t>
  </si>
  <si>
    <t>1891273467</t>
  </si>
  <si>
    <t>"D.1.1.13.19"</t>
  </si>
  <si>
    <t>"P02"1</t>
  </si>
  <si>
    <t>966P03</t>
  </si>
  <si>
    <t>stávající kabely vedené na fásádě , ověřit funkčnost , budou zakryty zateplovacím systémem</t>
  </si>
  <si>
    <t>-2103853571</t>
  </si>
  <si>
    <t>"P03"1</t>
  </si>
  <si>
    <t>966P04</t>
  </si>
  <si>
    <t>Demontáž stávajícího hromosvodu</t>
  </si>
  <si>
    <t>1042452337</t>
  </si>
  <si>
    <t>966P05</t>
  </si>
  <si>
    <t xml:space="preserve">Skříň elektro osadit novými zateplenými dvířky </t>
  </si>
  <si>
    <t>-1761456472</t>
  </si>
  <si>
    <t>966P07</t>
  </si>
  <si>
    <t>Demontáž stávajících ocelových mříží.</t>
  </si>
  <si>
    <t>-591095736</t>
  </si>
  <si>
    <t>966P08</t>
  </si>
  <si>
    <t>Krabička elektro. Odzkoušet funkčnost, případně po provedení ETICS osadit novými zateplenými dvířky - specifikace dle PD - ozn P08</t>
  </si>
  <si>
    <t>59643295</t>
  </si>
  <si>
    <t>966P09</t>
  </si>
  <si>
    <t>Demontáž a odzkoušení funkčností zpětná montáž antény  dle PD ozn. P09</t>
  </si>
  <si>
    <t>-1108885210</t>
  </si>
  <si>
    <t>"P09"1</t>
  </si>
  <si>
    <t>Stávající zděná skřín HUP - po provedení zateplovacího systému osadit novými dvířky</t>
  </si>
  <si>
    <t>1000209334</t>
  </si>
  <si>
    <t>Stavájí krytka ventilace  - demontáž a prodloužení potrubí  a D+M nové pozink. žaluzie - specifikace dle PD - ozn P12</t>
  </si>
  <si>
    <t>-1404138597</t>
  </si>
  <si>
    <t>"P12 - stávající krytka ventilace demontovat, potrubí ventilace bude prodlouženo a po provedení KZS bude osazena nová krycí Pzn žaluzie"1</t>
  </si>
  <si>
    <t>Demontáž a odzkoušení funkčností zpětná montáž  satelitu na střechu dle PD ozn. P13</t>
  </si>
  <si>
    <t>801801868</t>
  </si>
  <si>
    <t>"D.1.1.3.19"</t>
  </si>
  <si>
    <t>"P13" 1</t>
  </si>
  <si>
    <t>Klimatizace. Pokud provoz objektu dovolí demontáž, bude jednotka dočasně demontována a po provedení ETICS znovu osazena. V
případě, že demontáž nebude možno provést musí zhotovitel zajistit její funkčnost po celou dobu realizace. Možnost demontáže je
závislá na provozu a době, kdy bude probíhat realizace ETICS.
PŘED ZAHÁJENÍM PRACÍ JE NUTNO MOŽNOST DEMONTÁŽE KONZULTOVAT S PROVOZOVATELEM OBJEKTU!!!</t>
  </si>
  <si>
    <t>-115363885</t>
  </si>
  <si>
    <t>"P15- klimatizaceí dočasně demontovat, po provedení KZS znovu osadit" 1</t>
  </si>
  <si>
    <t>Demontáž zařízení vnitřních technologií, po provedení ETICS znovu osadit - P16</t>
  </si>
  <si>
    <t>204919545</t>
  </si>
  <si>
    <t>Odkouření od plynového kotle</t>
  </si>
  <si>
    <t>-1720809617</t>
  </si>
  <si>
    <t>"P17" 1</t>
  </si>
  <si>
    <t xml:space="preserve">Vedení VZT bude zakryto zateplovacím systémem </t>
  </si>
  <si>
    <t>-893462899</t>
  </si>
  <si>
    <t>"P18" 1</t>
  </si>
  <si>
    <t>-191116107</t>
  </si>
  <si>
    <t>"P19" 1</t>
  </si>
  <si>
    <t>966P20</t>
  </si>
  <si>
    <t xml:space="preserve">Dilatační spára - při provádění zateplovacího systému osazen dilatační E profil se sklotextilní síťovinou </t>
  </si>
  <si>
    <t>-789199089</t>
  </si>
  <si>
    <t>Vedení plynu bude demontováno a po zateplení provedeno nově.</t>
  </si>
  <si>
    <t>-1091009570</t>
  </si>
  <si>
    <t xml:space="preserve">"D.1.1.3.20" </t>
  </si>
  <si>
    <t>"P21" 1</t>
  </si>
  <si>
    <t>Klimatizace . Odvod kondenzátu od klimatizačních jednotek bude veden trubkou DN32 se sifonem zaústěnou  do drenážního  potrubí , vedenou pod TI obvodového pláště.</t>
  </si>
  <si>
    <t>483453941</t>
  </si>
  <si>
    <t>"P22" 1</t>
  </si>
  <si>
    <t xml:space="preserve">Klimatizace . Klimatizační jednotka  bude dočasně demontována a po provední ETICS přeložena na střechu .  </t>
  </si>
  <si>
    <t>705692185</t>
  </si>
  <si>
    <t>"P23" 1</t>
  </si>
  <si>
    <t>1094942953</t>
  </si>
  <si>
    <t>"P04" 1,5*1,2*2</t>
  </si>
  <si>
    <t>"P23" 2,5*0,62*1</t>
  </si>
  <si>
    <t>"P24" 2,4*0,62*1</t>
  </si>
  <si>
    <t>"P25" 2,5*0,62</t>
  </si>
  <si>
    <t>"P26" 1,2*0,62*1</t>
  </si>
  <si>
    <t>"P27" 1*1*2</t>
  </si>
  <si>
    <t>"P06" 2,5*2,1*4</t>
  </si>
  <si>
    <t>"P22" 0,9*1,8</t>
  </si>
  <si>
    <t>968062356</t>
  </si>
  <si>
    <t>Vybourání dřevěných rámů oken dvojitých včetně křídel pl do 4 m2</t>
  </si>
  <si>
    <t>-461051468</t>
  </si>
  <si>
    <t>"P07" 2,5*1,5*1</t>
  </si>
  <si>
    <t>"P01" 1,2*2,1*2</t>
  </si>
  <si>
    <t>"P01a" 1,2*2,1*2</t>
  </si>
  <si>
    <t>"P05" 1,4*2,1*2</t>
  </si>
  <si>
    <t>"P15" 1,5*1,8</t>
  </si>
  <si>
    <t>"P17" 1,2*1,8*5</t>
  </si>
  <si>
    <t>"P18" 1,8*1,8</t>
  </si>
  <si>
    <t>"P19" 1,2*1,8*2</t>
  </si>
  <si>
    <t>968062357</t>
  </si>
  <si>
    <t>Vybourání dřevěných rámů oken dvojitých včetně křídel pl přes 4 m2</t>
  </si>
  <si>
    <t>989975347</t>
  </si>
  <si>
    <t>"P03" 5,1*2,1*12</t>
  </si>
  <si>
    <t>"P14" 5,1*1,8*32</t>
  </si>
  <si>
    <t>"P16" 2,5*1,8</t>
  </si>
  <si>
    <t>"P20" 2,4*1,8</t>
  </si>
  <si>
    <t>"P21" 2,5*1,8</t>
  </si>
  <si>
    <t>1469537956</t>
  </si>
  <si>
    <t>-896075729</t>
  </si>
  <si>
    <t>916131213</t>
  </si>
  <si>
    <t>Osazení silničního obrubníku betonového stojatého s boční opěrou do lože z betonu prostého</t>
  </si>
  <si>
    <t>-82870815</t>
  </si>
  <si>
    <t>"Obrubník zahradní 100x5x20"169</t>
  </si>
  <si>
    <t>-83617807</t>
  </si>
  <si>
    <t>169*1,05</t>
  </si>
  <si>
    <t>935111211</t>
  </si>
  <si>
    <t>Osazení betonového příkopového žlabu s vyplněním a zatřením spár cementovou maltou s ložem tl. 100 mm z kameniva těženého nebo štěrkopísku z betonových příkopových tvárnic šířky přes 500 do 800 mm</t>
  </si>
  <si>
    <t>-1850901963</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</si>
  <si>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</si>
  <si>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7+28+21</t>
  </si>
  <si>
    <t>592275180</t>
  </si>
  <si>
    <t>Tvárnice meliorační a příkopové betonové a železobetonové žlabovky TBZ  50/50/13   50 x 50 x 13</t>
  </si>
  <si>
    <t>1945933209</t>
  </si>
  <si>
    <t>34996662</t>
  </si>
  <si>
    <t>-346702292</t>
  </si>
  <si>
    <t>1075</t>
  </si>
  <si>
    <t>1019627001</t>
  </si>
  <si>
    <t>611995806</t>
  </si>
  <si>
    <t>R-966-01</t>
  </si>
  <si>
    <t>721653888</t>
  </si>
  <si>
    <t>R-966-02</t>
  </si>
  <si>
    <t xml:space="preserve">Dodávka a osazení chráničky DN200 pro případné budoucí uložení vedení </t>
  </si>
  <si>
    <t>-1902370346</t>
  </si>
  <si>
    <t>R-966-03</t>
  </si>
  <si>
    <t xml:space="preserve">Demontáž světel , po provedení ETICS namontována nová venkovní svítidla IP44 design bude odsouhlasen investorem  </t>
  </si>
  <si>
    <t>-1679441325</t>
  </si>
  <si>
    <t>R-966-04</t>
  </si>
  <si>
    <t>-931006617</t>
  </si>
  <si>
    <t>997013114</t>
  </si>
  <si>
    <t>Vnitrostaveništní doprava suti a vybouraných hmot pro budovy v do 15 m s použitím mechanizace</t>
  </si>
  <si>
    <t>1566138848</t>
  </si>
  <si>
    <t>-45639688</t>
  </si>
  <si>
    <t>410,082</t>
  </si>
  <si>
    <t>-1378048096</t>
  </si>
  <si>
    <t>410,081*9</t>
  </si>
  <si>
    <t>2000549277</t>
  </si>
  <si>
    <t>-738856486</t>
  </si>
  <si>
    <t>8,967+1,974</t>
  </si>
  <si>
    <t>998011003</t>
  </si>
  <si>
    <t>Přesun hmot pro budovy zděné v do 24 m</t>
  </si>
  <si>
    <t>-286866098</t>
  </si>
  <si>
    <t>2070055175</t>
  </si>
  <si>
    <t>sokl_EPS</t>
  </si>
  <si>
    <t>-127917206</t>
  </si>
  <si>
    <t>sokl_EPS*1,05</t>
  </si>
  <si>
    <t>-526184209</t>
  </si>
  <si>
    <t>3,25+29,5+1,05+7,65+2,05+7,3+21,2+7,3+2,05+4,55+6,2+3,2+5,15+66,5+1,3+3,6+13,7+3,6+1,3+21,6+3,5</t>
  </si>
  <si>
    <t>1354357789</t>
  </si>
  <si>
    <t>penetrační nátěr</t>
  </si>
  <si>
    <t>1189710211</t>
  </si>
  <si>
    <t>(Sokl_EPS*0,4)/1000</t>
  </si>
  <si>
    <t>-123572558</t>
  </si>
  <si>
    <t>SOKL_EPS</t>
  </si>
  <si>
    <t>-338124075</t>
  </si>
  <si>
    <t>46813012</t>
  </si>
  <si>
    <t>"sokl"  (3,25+29,5+1,05+7,65+2,05+7,3+21,2+7,3+2,05+4,55+6,2+3,2+5,15+66,5+1,3+3,6+13,7+3,6+1,3+21,6+3,5)*1</t>
  </si>
  <si>
    <t>423446902</t>
  </si>
  <si>
    <t>215,55*1,2</t>
  </si>
  <si>
    <t>1966508376</t>
  </si>
  <si>
    <t>-976800100</t>
  </si>
  <si>
    <t>1025651453</t>
  </si>
  <si>
    <t>-2076646100</t>
  </si>
  <si>
    <t>"atiky" 368,76</t>
  </si>
  <si>
    <t>"samolepicí SBS" STŘ5F+STŘ4F+STŘ3F+STŘ2F+STŘ1F</t>
  </si>
  <si>
    <t>-407597077</t>
  </si>
  <si>
    <t>1815,66*1,15</t>
  </si>
  <si>
    <t>2088,009*1,15 'Přepočtené koeficientem množství</t>
  </si>
  <si>
    <t>1417820051</t>
  </si>
  <si>
    <t>1539477874</t>
  </si>
  <si>
    <t>628321320.R</t>
  </si>
  <si>
    <t>pás těžký asfaltovaný</t>
  </si>
  <si>
    <t>-682995014</t>
  </si>
  <si>
    <t>1663,935*1,15 'Přepočtené koeficientem množství</t>
  </si>
  <si>
    <t>-1708251707</t>
  </si>
  <si>
    <t>"vytažení na atiky" 368,78</t>
  </si>
  <si>
    <t>1446,9</t>
  </si>
  <si>
    <t>1160766716</t>
  </si>
  <si>
    <t>1815,68*1,15</t>
  </si>
  <si>
    <t>2088,032*1,15 'Přepočtené koeficientem množství</t>
  </si>
  <si>
    <t>998712103</t>
  </si>
  <si>
    <t>Přesun hmot tonážní tonážní pro krytiny povlakové v objektech v do 24 m</t>
  </si>
  <si>
    <t>-521331584</t>
  </si>
  <si>
    <t>-1889256126</t>
  </si>
  <si>
    <t>"odstranění TI orsil tl. 120 mm" STŘ1F+STŘ2F</t>
  </si>
  <si>
    <t>71311112R5</t>
  </si>
  <si>
    <t>Montáž izolace tepelné spodem stropů lepením a kotvením rohoží, pásů, dílců, desek</t>
  </si>
  <si>
    <t>-709463158</t>
  </si>
  <si>
    <t>STŘ6F*2</t>
  </si>
  <si>
    <t>STŘ1F+STŘ2F</t>
  </si>
  <si>
    <t>63151540R</t>
  </si>
  <si>
    <t>deska minerální izolační  tl.60 mm</t>
  </si>
  <si>
    <t>2043689724</t>
  </si>
  <si>
    <t>5,04*1,05</t>
  </si>
  <si>
    <t>631515390</t>
  </si>
  <si>
    <t>Vlákno minerální a výrobky z něj (desky, skruže, pásy, rohože, vložkové pytle apod.) desky z orientovaných vláken  izolace stěn deska, s podélnou orientací vláken pro zateplovací systémy 500 x 1000 mm, la = 0,039 W/mK tl. 180 mm</t>
  </si>
  <si>
    <t>1466629247</t>
  </si>
  <si>
    <t>1096,8*1,05</t>
  </si>
  <si>
    <t>-1134840416</t>
  </si>
  <si>
    <t>"atiky" (368,76)*0,45</t>
  </si>
  <si>
    <t>polystyren extrudovaný XPS III - (S,G,NF,) - 1250 x 600 x 30 mm</t>
  </si>
  <si>
    <t>901684140</t>
  </si>
  <si>
    <t>249,402*1,15</t>
  </si>
  <si>
    <t>718948926</t>
  </si>
  <si>
    <t xml:space="preserve">"montáž spádových klínů" </t>
  </si>
  <si>
    <t>STŘ1F+STŘ2F+STŘ3F</t>
  </si>
  <si>
    <t>-684107688</t>
  </si>
  <si>
    <t>1203,72 * 1,15</t>
  </si>
  <si>
    <t>713141131</t>
  </si>
  <si>
    <t>Montáž izolace tepelné střech plochých lepené za studena 1 vrstva rohoží, pásů, dílců, desek</t>
  </si>
  <si>
    <t>1470855910</t>
  </si>
  <si>
    <t>STŘ5F+STŘ4F+STŘ3F+STŘ2F+STŘ1F</t>
  </si>
  <si>
    <t>283723100R</t>
  </si>
  <si>
    <t>deska z pěnového polystyrenu EPS 100 S 1000 x 500 x 280 mm</t>
  </si>
  <si>
    <t>1959681030</t>
  </si>
  <si>
    <t>STŘ5F*1,15</t>
  </si>
  <si>
    <t>STŘ4F*1,15</t>
  </si>
  <si>
    <t>283723030</t>
  </si>
  <si>
    <t>deska z pěnového polystyrenu EPS 100 S 1000 x 500 x 40 mm</t>
  </si>
  <si>
    <t>217142977</t>
  </si>
  <si>
    <t>STŘ3F*1,15</t>
  </si>
  <si>
    <t>283723060</t>
  </si>
  <si>
    <t>Desky z lehčených plastů desky z pěnového polystyrénu - samozhášivého typ EPS 100S stabil, objemová hmotnost 20 - 25 kg/m3 tepelně izolační desky pro izolace ploché střechy nebo podlahy rozměr 1000 x 500 mm, lambda 0,037 [W / m K] 60 mm</t>
  </si>
  <si>
    <t>367204877</t>
  </si>
  <si>
    <t>STŘ1F*1,15</t>
  </si>
  <si>
    <t>STŘ2F*1,15</t>
  </si>
  <si>
    <t>998713103</t>
  </si>
  <si>
    <t>Přesun hmot tonážní pro izolace tepelné v objektech v do 24 m</t>
  </si>
  <si>
    <t>1097187690</t>
  </si>
  <si>
    <t>740991100.R</t>
  </si>
  <si>
    <t>1911989469</t>
  </si>
  <si>
    <t>980752931</t>
  </si>
  <si>
    <t>-397529412</t>
  </si>
  <si>
    <t>283,89*0,65*1,1</t>
  </si>
  <si>
    <t>84,87*0,46*1,1</t>
  </si>
  <si>
    <t>662009032</t>
  </si>
  <si>
    <t>STŘ6F*1,1</t>
  </si>
  <si>
    <t>998762103</t>
  </si>
  <si>
    <t>Přesun hmot tonážní pro kce tesařské v objektech v do 24 m</t>
  </si>
  <si>
    <t>-714771404</t>
  </si>
  <si>
    <t>-1616058910</t>
  </si>
  <si>
    <t>452619574</t>
  </si>
  <si>
    <t>STŘ6F*1,15</t>
  </si>
  <si>
    <t>302028770</t>
  </si>
  <si>
    <t>"K12" 2,68</t>
  </si>
  <si>
    <t>"K10" 283,89</t>
  </si>
  <si>
    <t>"K11" 84,87</t>
  </si>
  <si>
    <t>-1461800825</t>
  </si>
  <si>
    <t>-1472524426</t>
  </si>
  <si>
    <t>-119668536</t>
  </si>
  <si>
    <t>"D.1.1.3.18"</t>
  </si>
  <si>
    <t>"K/13"3*0,84*1,1</t>
  </si>
  <si>
    <t>1909568265</t>
  </si>
  <si>
    <t>"K14" 3,2*0,5</t>
  </si>
  <si>
    <t>764244305</t>
  </si>
  <si>
    <t>Oplechování horních ploch a nadezdívek bez rohů z TiZn lesklého plechu tl. 0,8 kotvené rš 400 mm</t>
  </si>
  <si>
    <t>-273616014</t>
  </si>
  <si>
    <t>Oplechování horních ploch a nadezdívek bez rohů z TiZn lesklého plechu tl. 0,8 mm kotvené rš 630mm</t>
  </si>
  <si>
    <t>1784916886</t>
  </si>
  <si>
    <t xml:space="preserve">"D.1.1.3.18" </t>
  </si>
  <si>
    <t>764244309</t>
  </si>
  <si>
    <t>Oplechování horních ploch a nadezdívek bez rohů z TiZn lesklého plechu tl. 0,8 mm kotvené rš 800 mm</t>
  </si>
  <si>
    <t>-1974508818</t>
  </si>
  <si>
    <t>Oplechování parapetů rovných mechanicky kotvené z TiZn tl. 08 lesklého plechu  rš 330 mm</t>
  </si>
  <si>
    <t>446782251</t>
  </si>
  <si>
    <t>"K01" 1,2*10</t>
  </si>
  <si>
    <t>"K02" 2,5*10</t>
  </si>
  <si>
    <t>"K03" 5,1*44</t>
  </si>
  <si>
    <t>"K04" 1,5*3</t>
  </si>
  <si>
    <t>"K05" 1,4*2</t>
  </si>
  <si>
    <t>"K06" 1,8*1</t>
  </si>
  <si>
    <t>"K07" 2,4*2</t>
  </si>
  <si>
    <t>"K08" 0,9*1</t>
  </si>
  <si>
    <t>"K09" 1*2</t>
  </si>
  <si>
    <t>764541304</t>
  </si>
  <si>
    <t>Žlab podokapní půlkruhový z TiZn lesklého plechu rš 280 mm, vč. kotvení</t>
  </si>
  <si>
    <t>-1922963566</t>
  </si>
  <si>
    <t>"K/15" 3,520</t>
  </si>
  <si>
    <t>764548324.R</t>
  </si>
  <si>
    <t>Svody kruhové včetně objímek, kolen, odskoků z TiZn lesklého plechu průměru 125 mm</t>
  </si>
  <si>
    <t>-1777637895</t>
  </si>
  <si>
    <t>"K16" 3,07</t>
  </si>
  <si>
    <t>998764103</t>
  </si>
  <si>
    <t>Přesun hmot tonážní pro konstrukce klempířské v objektech v do 24 m</t>
  </si>
  <si>
    <t>-1859170120</t>
  </si>
  <si>
    <t>1626611354</t>
  </si>
  <si>
    <t>-1312995853</t>
  </si>
  <si>
    <t>2,52*1,15</t>
  </si>
  <si>
    <t>2,898*1,1 'Přepočtené koeficientem množství</t>
  </si>
  <si>
    <t>998765103</t>
  </si>
  <si>
    <t>Přesun hmot tonážní pro krytiny skládané v objektech v do 24 m</t>
  </si>
  <si>
    <t>2128160650</t>
  </si>
  <si>
    <t>-1831039755</t>
  </si>
  <si>
    <t>1408615827</t>
  </si>
  <si>
    <t>"P02"2,5*1,5*1</t>
  </si>
  <si>
    <t>"P25" 2,5*0,62*1</t>
  </si>
  <si>
    <t>6113070P02</t>
  </si>
  <si>
    <t>1575030449</t>
  </si>
  <si>
    <t>1705581198</t>
  </si>
  <si>
    <t>"P05" 2</t>
  </si>
  <si>
    <t>6113070P07</t>
  </si>
  <si>
    <t>-1846770802</t>
  </si>
  <si>
    <t>"P07" 1</t>
  </si>
  <si>
    <t>6113093P23</t>
  </si>
  <si>
    <t>923309992</t>
  </si>
  <si>
    <t>"P23"1</t>
  </si>
  <si>
    <t>6113093P24</t>
  </si>
  <si>
    <t>-614703506</t>
  </si>
  <si>
    <t>"P24"1</t>
  </si>
  <si>
    <t>6113093P25</t>
  </si>
  <si>
    <t>-2031209524</t>
  </si>
  <si>
    <t>"P25"1</t>
  </si>
  <si>
    <t>6113070P26</t>
  </si>
  <si>
    <t>-616115286</t>
  </si>
  <si>
    <t>"P26" 1</t>
  </si>
  <si>
    <t>6113070P27</t>
  </si>
  <si>
    <t>2050829273</t>
  </si>
  <si>
    <t>"P27" 2</t>
  </si>
  <si>
    <t>766622132</t>
  </si>
  <si>
    <t>Montáž plastových oken plochy přes 1 m2 otevíravých výšky do 2,5 m s rámem do zdiva</t>
  </si>
  <si>
    <t>1039120904</t>
  </si>
  <si>
    <t>"P14" 5,1*1,8*34</t>
  </si>
  <si>
    <t>6113070P01</t>
  </si>
  <si>
    <t>-1913201625</t>
  </si>
  <si>
    <t>"P01" 2</t>
  </si>
  <si>
    <t>6113070P01a</t>
  </si>
  <si>
    <t>-1928661581</t>
  </si>
  <si>
    <t>"P01a" 2</t>
  </si>
  <si>
    <t>6113070P03</t>
  </si>
  <si>
    <t>1112175197</t>
  </si>
  <si>
    <t>"P03" 12</t>
  </si>
  <si>
    <t>68723122</t>
  </si>
  <si>
    <t>6113070P06</t>
  </si>
  <si>
    <t>-1292103068</t>
  </si>
  <si>
    <t>"P06" 4</t>
  </si>
  <si>
    <t>6113070P14</t>
  </si>
  <si>
    <t>-514622141</t>
  </si>
  <si>
    <t>"P14" 34</t>
  </si>
  <si>
    <t>6113070P15</t>
  </si>
  <si>
    <t>2040723776</t>
  </si>
  <si>
    <t>"P15" 1</t>
  </si>
  <si>
    <t>6113070P16</t>
  </si>
  <si>
    <t>196942875</t>
  </si>
  <si>
    <t>"P16" 1</t>
  </si>
  <si>
    <t>6113070P17</t>
  </si>
  <si>
    <t>196945921</t>
  </si>
  <si>
    <t>"P17" 5</t>
  </si>
  <si>
    <t>6113070P18</t>
  </si>
  <si>
    <t>-203645807</t>
  </si>
  <si>
    <t>6113070P19</t>
  </si>
  <si>
    <t>-1464280268</t>
  </si>
  <si>
    <t>"P19" 2</t>
  </si>
  <si>
    <t>6113070P20</t>
  </si>
  <si>
    <t>-714189613</t>
  </si>
  <si>
    <t>"P20" 1</t>
  </si>
  <si>
    <t>6113070P21</t>
  </si>
  <si>
    <t>-1771759965</t>
  </si>
  <si>
    <t>6113070P22</t>
  </si>
  <si>
    <t>-1230689269</t>
  </si>
  <si>
    <t>695536435</t>
  </si>
  <si>
    <t>-929380308</t>
  </si>
  <si>
    <t>1+2</t>
  </si>
  <si>
    <t>825471172</t>
  </si>
  <si>
    <t>2+2+2+2+1+5+2+1</t>
  </si>
  <si>
    <t>710313219</t>
  </si>
  <si>
    <t>1+4+1+1+1+1+1+1+1+1</t>
  </si>
  <si>
    <t>424138683</t>
  </si>
  <si>
    <t>12+34</t>
  </si>
  <si>
    <t>-1808805215</t>
  </si>
  <si>
    <t>(1,2*2+1,2*2+2,5*1+5,1*12+1,5*2+1,4*2+2,5*4+2,5*1+5,1*34+1,5*1+2,5*1+1,2*5+1,8*1+1,2*2+2,4*1+2,5*1+0,9*1+2,5*1+2,4*1+2,5*1+1,2*1+1*2)*1,1</t>
  </si>
  <si>
    <t>998766103</t>
  </si>
  <si>
    <t>Přesun hmot tonážní pro konstrukce truhlářské v objektech v do 24 m</t>
  </si>
  <si>
    <t>-512734871</t>
  </si>
  <si>
    <t>-443917554</t>
  </si>
  <si>
    <t>-1548354365</t>
  </si>
  <si>
    <t>767005</t>
  </si>
  <si>
    <t>D+M vnější čistící rohož na hrubé nečistoty - ocelový rám s roštem oka 30/10 mm , pozink</t>
  </si>
  <si>
    <t>-1108568120</t>
  </si>
  <si>
    <t>767006</t>
  </si>
  <si>
    <t xml:space="preserve">D+M vnitřní čistící rohož na jemné nečistoty - samonosné rohože s hliníkovým  rámem  </t>
  </si>
  <si>
    <t>-208372972</t>
  </si>
  <si>
    <t>7670P08</t>
  </si>
  <si>
    <t>D+M Al vchodové dveře 1800x2950 mm,  dvoukřídlé, otevíravé, s nadsvětlíkem, bezpečnostní folie,  izolační dvojsklo Ud=1,2W/m2K</t>
  </si>
  <si>
    <t>2104871516</t>
  </si>
  <si>
    <t>7670P09</t>
  </si>
  <si>
    <t>D+M Al vchodové dveře 3000x2950mm, ddvoukřídlé,otevíravé  s nadsvětlíkem a bočními světlíky, bezpečnostní zámek, bezp. folie, opatřeny automatickým otevíračem; izolační dvojsklo Ud=1,2W/m2K</t>
  </si>
  <si>
    <t>1249741078</t>
  </si>
  <si>
    <t>7670P10</t>
  </si>
  <si>
    <t>D+M Al vchodové dveře 2150x3200 mm,jednokřídlé, posuvné,  s nadsvětlíkem, zasklení s bezpečnostní folii, automatický otevírač, izolační dvojsklo Ud=1,2W/m2K</t>
  </si>
  <si>
    <t>-2104181517</t>
  </si>
  <si>
    <t>"P10" 2</t>
  </si>
  <si>
    <t>7670P11</t>
  </si>
  <si>
    <t>-2091745427</t>
  </si>
  <si>
    <t>7670P12</t>
  </si>
  <si>
    <t>-2018408875</t>
  </si>
  <si>
    <t>"P12" 1</t>
  </si>
  <si>
    <t>7670P13</t>
  </si>
  <si>
    <t>D+M Al vchodové dveře 2400x2650 mm,dvoukřídlé, posuvné s teleskopickými křídly,  s nadsvětlíkem a bočními světlíky, bezpečnostní zámek, bezp. folie, automatický otevírač; izolační dvojsklo Ud=1,2W/m2K</t>
  </si>
  <si>
    <t>-1864993563</t>
  </si>
  <si>
    <t>"P13" 2</t>
  </si>
  <si>
    <t>7670P28</t>
  </si>
  <si>
    <t>1194183827</t>
  </si>
  <si>
    <t>"P28" 3</t>
  </si>
  <si>
    <t>7670P29</t>
  </si>
  <si>
    <t>1989611546</t>
  </si>
  <si>
    <t>"P29" 1</t>
  </si>
  <si>
    <t>7670Z01</t>
  </si>
  <si>
    <t>D+M žebřík pro výstup na střechu, Pz dl. 3+0,9,( od výšky 2 m nad základnou proveden  s ochranným límcem)</t>
  </si>
  <si>
    <t>697962888</t>
  </si>
  <si>
    <t>"D.1.1.3.19 - Z/01" 1</t>
  </si>
  <si>
    <t>7670Z02</t>
  </si>
  <si>
    <t xml:space="preserve">D+M zábradlí na zásobovací rampě, Pz dl. 3,94
</t>
  </si>
  <si>
    <t>1121549433</t>
  </si>
  <si>
    <t>"D.1.1.3.19 - Z/02" 1</t>
  </si>
  <si>
    <t>7670Z03</t>
  </si>
  <si>
    <t>D+M kovová bezpečnostní mříž 1000x3200 mm</t>
  </si>
  <si>
    <t>1374315857</t>
  </si>
  <si>
    <t>"D.1.1.3.19 - Z/03" 1</t>
  </si>
  <si>
    <t>7670Z04</t>
  </si>
  <si>
    <t>D+M kovová bezpečnostní mříž 2500x2100 mm</t>
  </si>
  <si>
    <t>-232486279</t>
  </si>
  <si>
    <t>"D.1.1.3.19 -. Z/04" 2</t>
  </si>
  <si>
    <t>7670Z05</t>
  </si>
  <si>
    <t>D+M kovová bezpečnostní mříž 1200x2100 mm</t>
  </si>
  <si>
    <t>657319277</t>
  </si>
  <si>
    <t>"D.1.1.3.19 - Z/05"1</t>
  </si>
  <si>
    <t>7670Z06</t>
  </si>
  <si>
    <t>D+M kovová bezpečnostní mříž 2500x1500 mm</t>
  </si>
  <si>
    <t>-914171604</t>
  </si>
  <si>
    <t>"D.1.1.3.19 - Z/06"1</t>
  </si>
  <si>
    <t>Dodávka a přiznaná montáž - žaluziový kastlík vystrojený žaluzií, s krycím čelním plechem, rozměr 1200x2100 mm</t>
  </si>
  <si>
    <t>-924596924</t>
  </si>
  <si>
    <t>"výpis ostatních výrobků Os/1"2</t>
  </si>
  <si>
    <t>Dodávka a přiznaná montáž - žaluziový kastlík vystrojený žaluzií, s krycím čelním plechem, rozměr 2500x1500 mm</t>
  </si>
  <si>
    <t>-848703282</t>
  </si>
  <si>
    <t>"výpis ostatních výrobků Os/2"2</t>
  </si>
  <si>
    <t>Dodávka a přiznaná montáž - žaluziový kastlík vystrojený žaluzií, s krycím čelním plechem, rozměr 2550x2100 mm</t>
  </si>
  <si>
    <t>-113423661</t>
  </si>
  <si>
    <t>"výpis ostatních výrobků Os/3"24</t>
  </si>
  <si>
    <t>Dodávka a přiznaná montáž - žaluziový kastlík vystrojený žaluzií, s krycím čelním plechem, rozměr 1400x2100 mm</t>
  </si>
  <si>
    <t>156094645</t>
  </si>
  <si>
    <t>"výpis ostatních výrobků Os/4"2</t>
  </si>
  <si>
    <t>Dodávka a přiznaná montáž - žaluziový kastlík vystrojený žaluzií, s krycím čelním plechem, rozměr 2500x2100 mm</t>
  </si>
  <si>
    <t>-49707394</t>
  </si>
  <si>
    <t>"výpis ostatních výrobků Os/5"1</t>
  </si>
  <si>
    <t>7670O6</t>
  </si>
  <si>
    <t>Dodávka a přiznaná montáž - žaluziový kastlík vystrojený žaluzií, s krycím čelním plechem, rozměr 2550x1800 mm</t>
  </si>
  <si>
    <t>463948970</t>
  </si>
  <si>
    <t>"výpis ostatních výrobků Os/6"68</t>
  </si>
  <si>
    <t>7670O7</t>
  </si>
  <si>
    <t>Dodávka a přiznaná montáž - žaluziový kastlík vystrojený žaluzií, s krycím čelním plechem, rozměr 2400x1800 mm</t>
  </si>
  <si>
    <t>526403804</t>
  </si>
  <si>
    <t>"výpis ostatních výrobků Os/7"1</t>
  </si>
  <si>
    <t>998767103</t>
  </si>
  <si>
    <t>Přesun hmot tonážní pro zámečnické konstrukce v objektech v do 24 m</t>
  </si>
  <si>
    <t>777591804</t>
  </si>
  <si>
    <t>906718080</t>
  </si>
  <si>
    <t>-1734272837</t>
  </si>
  <si>
    <t>"10 svodů" 350</t>
  </si>
  <si>
    <t>1913936242</t>
  </si>
  <si>
    <t>-325224552</t>
  </si>
  <si>
    <t>-1237007315</t>
  </si>
  <si>
    <t>-884479035</t>
  </si>
  <si>
    <t>"10 svodů" 10*2</t>
  </si>
  <si>
    <t>1332550426</t>
  </si>
  <si>
    <t>1253469384</t>
  </si>
  <si>
    <t>"10 svodů" 2*10</t>
  </si>
  <si>
    <t>2048783633</t>
  </si>
  <si>
    <t>-2014561719</t>
  </si>
  <si>
    <t>732164067</t>
  </si>
  <si>
    <t>3*10</t>
  </si>
  <si>
    <t>-1718792111</t>
  </si>
  <si>
    <t>-337115225</t>
  </si>
  <si>
    <t>"10 svodů " 2*10</t>
  </si>
  <si>
    <t>-916877204</t>
  </si>
  <si>
    <t>354418380</t>
  </si>
  <si>
    <t>džák ochranného úhelníku středový DOUa - 25 Cu</t>
  </si>
  <si>
    <t>-788769644</t>
  </si>
  <si>
    <t>-1267025749</t>
  </si>
  <si>
    <t>"10 svodů "10*2</t>
  </si>
  <si>
    <t>597645971</t>
  </si>
  <si>
    <t>-185873747</t>
  </si>
  <si>
    <t>10*3</t>
  </si>
  <si>
    <t>-647778938</t>
  </si>
  <si>
    <t>SO 03a - Lékárna -  plynová zařízení</t>
  </si>
  <si>
    <t>11016019</t>
  </si>
  <si>
    <t>Jiří Vik Tepelná technika</t>
  </si>
  <si>
    <t>CZ45092711</t>
  </si>
  <si>
    <t>PSV - PSV</t>
  </si>
  <si>
    <t xml:space="preserve">    723 - Zdravotechnika - vnitřní plynovod</t>
  </si>
  <si>
    <t xml:space="preserve">    783 - Dokončovací práce - nátěry</t>
  </si>
  <si>
    <t>HZS - Hodinové zúčtovací sazby</t>
  </si>
  <si>
    <t>723</t>
  </si>
  <si>
    <t>Zdravotechnika - vnitřní plynovod</t>
  </si>
  <si>
    <t>500500028b</t>
  </si>
  <si>
    <t>manometr komplet vč, smyčky a uzávěru 0-6 kPa</t>
  </si>
  <si>
    <t>1422332466</t>
  </si>
  <si>
    <t>500500028d</t>
  </si>
  <si>
    <t>návarek 20/1,5 + zátka</t>
  </si>
  <si>
    <t>-161979288</t>
  </si>
  <si>
    <t>723111202</t>
  </si>
  <si>
    <t>Potrubí z ocelových trubek závitových černých spojovaných svařováním, bezešvých běžných DN 15</t>
  </si>
  <si>
    <t>-308925904</t>
  </si>
  <si>
    <t>723150312</t>
  </si>
  <si>
    <t>Potrubí z ocelových trubek hladkých černých spojovaných svařováním tvářených za tepla D 57/3,2</t>
  </si>
  <si>
    <t>-1185552984</t>
  </si>
  <si>
    <t>723150801</t>
  </si>
  <si>
    <t>Demontáž potrubí svařovaného z ocelových trubek hladkých do D 32</t>
  </si>
  <si>
    <t>-991250925</t>
  </si>
  <si>
    <t>723150803</t>
  </si>
  <si>
    <t>Demontáž potrubí svařovaného z ocelových trubek hladkých přes 44,5 do D 76</t>
  </si>
  <si>
    <t>-640288000</t>
  </si>
  <si>
    <t>723190202</t>
  </si>
  <si>
    <t>Přípojky plynovodní ke strojům a zařízením z trubek ocelových závitových černých spojovaných na závit, bezešvých, běžných DN 15</t>
  </si>
  <si>
    <t>-995525859</t>
  </si>
  <si>
    <t>723190901</t>
  </si>
  <si>
    <t>Opravy plynovodního potrubí uzavření nebo otevření potrubí</t>
  </si>
  <si>
    <t>20365148</t>
  </si>
  <si>
    <t>723190907</t>
  </si>
  <si>
    <t>Opravy plynovodního potrubí odvzdušnění a napuštění potrubí</t>
  </si>
  <si>
    <t>-41246830</t>
  </si>
  <si>
    <t>723190909</t>
  </si>
  <si>
    <t>Opravy plynovodního potrubí neúřední zkouška těsnosti dosavadního potrubí</t>
  </si>
  <si>
    <t>1167979321</t>
  </si>
  <si>
    <t>723190917</t>
  </si>
  <si>
    <t>Opravy plynovodního potrubí navaření odbočky na potrubí DN 50</t>
  </si>
  <si>
    <t>1190421470</t>
  </si>
  <si>
    <t>723221302</t>
  </si>
  <si>
    <t>Armatury s jedním závitem ventily vzorkovací rohové PN 5 vnější závit G 1/2</t>
  </si>
  <si>
    <t>326674057</t>
  </si>
  <si>
    <t>723229102</t>
  </si>
  <si>
    <t>Armatury s jedním závitem montáž armatur s jedním závitem ostatních typů G 1/2</t>
  </si>
  <si>
    <t>-962194500</t>
  </si>
  <si>
    <t>723231162</t>
  </si>
  <si>
    <t>Armatury se dvěma závity kohouty kulové PN 42 do 185 st.C plnoprůtokové s koulí  vnitřní závit těžká řada  G 1/2</t>
  </si>
  <si>
    <t>1347744538</t>
  </si>
  <si>
    <t>723239101</t>
  </si>
  <si>
    <t>Armatury se dvěma závity montáž armatur se dvěma závity ostatních typů do G 1/2</t>
  </si>
  <si>
    <t>1585909299</t>
  </si>
  <si>
    <t>723290821</t>
  </si>
  <si>
    <t>Vnitrostaveništní přemítění vybouraných (demontovaných) hmot vnitřní plynovod vodorovně do 100 m v objektech výšky do 6 m</t>
  </si>
  <si>
    <t>-953725629</t>
  </si>
  <si>
    <t>998723101</t>
  </si>
  <si>
    <t>Přesun hmot pro vnitřní plynovod stanovený z hmotnosti přesunovaného materiálu vodorovná dopravní vzdálenost do 50 m v objektech, výšky do 6 m</t>
  </si>
  <si>
    <t>95822348</t>
  </si>
  <si>
    <t>998723192</t>
  </si>
  <si>
    <t>Přesun hmot pro vnitřní plynovod stanovený z hmotnosti přesunovaného materiálu Příplatek k ceně za zvětšený přesun přes vymezenou největší dopravní vzdálenost do 100 m</t>
  </si>
  <si>
    <t>1407027076</t>
  </si>
  <si>
    <t>783</t>
  </si>
  <si>
    <t>Dokončovací práce - nátěry</t>
  </si>
  <si>
    <t>783221112.R</t>
  </si>
  <si>
    <t>Nátěry kovových stavebních doplňkových konstrukcí syntetické na vzduchu schnoucí i barvami lesklý povrch 1x antikorozní, 1x základní 2x email</t>
  </si>
  <si>
    <t>-1559199539</t>
  </si>
  <si>
    <t>783425411.R</t>
  </si>
  <si>
    <t>Nátěry kovových potrubí a armatur syntetické na vzduchu schnoucí dražšími barvami  potrubí do DN 50 mm lesklý povrch 1x antikorozní, 1x základní a 1x email</t>
  </si>
  <si>
    <t>-524598571</t>
  </si>
  <si>
    <t>HZS</t>
  </si>
  <si>
    <t>Hodinové zúčtovací sazby</t>
  </si>
  <si>
    <t>HZS4212</t>
  </si>
  <si>
    <t>Hodinové zúčtovací sazby ostatních profesí revizní a kontrolní činnost revizní technik specialista</t>
  </si>
  <si>
    <t>512</t>
  </si>
  <si>
    <t>-871943634</t>
  </si>
  <si>
    <t>HZS4232</t>
  </si>
  <si>
    <t>Hodinové zúčtovací sazby ostatních profesí revizní a kontrolní činnost technik odborný</t>
  </si>
  <si>
    <t>-1096799944</t>
  </si>
  <si>
    <t>SO 03b - Lékárna - zařízení pro vytápění staveb</t>
  </si>
  <si>
    <t xml:space="preserve">    721 - Zdravotechnika - vnitřní kanalizace</t>
  </si>
  <si>
    <t xml:space="preserve">    722 - Zdravotechnika - vnitřní vodovod</t>
  </si>
  <si>
    <t xml:space="preserve">    731 - Ústřední topení, kotelny</t>
  </si>
  <si>
    <t xml:space="preserve">    732 - Ústřední vytápění - strojovny</t>
  </si>
  <si>
    <t xml:space="preserve">    733 - Ústřední vytápění, trubní rozvod</t>
  </si>
  <si>
    <t xml:space="preserve">    734 - Ústřední vytápění - armatury</t>
  </si>
  <si>
    <t>631546200</t>
  </si>
  <si>
    <t>vlákno minerální a výrobky z něj (desky, skruže, pásy, rohože, vložkové pytle apod.) výrobky  z minerální vlny páska ALS samolepící pro  ALS šířka 50 mm, délka 50 m</t>
  </si>
  <si>
    <t>63077464</t>
  </si>
  <si>
    <t>713463131</t>
  </si>
  <si>
    <t>Montáž izolace tepelné potrubí a ohybů tvarovkami nebo deskami potrubními pouzdry bez povrchové úpravy (izolační materiál ve specifikaci) přilepenými v příčných a podélných spojích izolace potrubí jednovrstvá, tloušťky izolace do 25 mm</t>
  </si>
  <si>
    <t>1879903391</t>
  </si>
  <si>
    <t>31+50+21</t>
  </si>
  <si>
    <t>283770480</t>
  </si>
  <si>
    <t>tvarovky z lehčených plastů izolace potrubí  vnitřní průměr x tl. izolace [mm] 28 x 20</t>
  </si>
  <si>
    <t>-709521820</t>
  </si>
  <si>
    <t>283771300</t>
  </si>
  <si>
    <t>tvarovky z lehčených plastů izolace potrubí  vnitřní průměr x tl. izolace [mm] sponka na izolaci bal. 100 ks</t>
  </si>
  <si>
    <t>1315651470</t>
  </si>
  <si>
    <t>283771350</t>
  </si>
  <si>
    <t>tvarovky z lehčených plastů izolace potrubí  vnitřní průměr x tl. izolace [mm] samolepící páska na izolaci po 20 m</t>
  </si>
  <si>
    <t>-215195463</t>
  </si>
  <si>
    <t>631545120</t>
  </si>
  <si>
    <t>vlákno minerální a výrobky z něj (desky, skruže, pásy, rohože, vložkové pytle apod.) výrobky z minerální vlny  - pouzdro potrubní izolační s povrchem kašírovaným hliníkovou folií (první číselný údaj v označení výrobků znamená vnitřní průměr v mm, druhý číselný údaj označuje tloušťku tepelné izolace v mm)  - tl. izolační vrstvy 25 mm 35/25 mm</t>
  </si>
  <si>
    <t>-1042661345</t>
  </si>
  <si>
    <t>631545330</t>
  </si>
  <si>
    <t>vlákno minerální a výrobky z něj (desky, skruže, pásy, rohože, vložkové pytle apod.) výrobky z minerální vlny  - pouzdro potrubní izolační s povrchem kašírovaným hliníkovou folií (první číselný údaj v označení výrobků znamená vnitřní průměr v mm, druhý číselný údaj označuje tloušťku tepelné izolace v mm)  - tl.izolační vrstvy 30 mm 42/30 mm</t>
  </si>
  <si>
    <t>257641432</t>
  </si>
  <si>
    <t>631546050</t>
  </si>
  <si>
    <t>vlákno minerální a výrobky z něj (desky, skruže, pásy, rohože, vložkové pytle apod.) výrobky  z minerální vlny  - pouzdro potrubní izolační s povrchem kašírovaným hliníkovou folií (první číselný údaj v označení výrobků znamená vnitřní průměr v mm, druhý číselný údaj označuje tloušťku tepelné izolace v mm)  - tl.izolační vrstvy 50 mm 60/50 mm</t>
  </si>
  <si>
    <t>567710402</t>
  </si>
  <si>
    <t>713463211</t>
  </si>
  <si>
    <t>Montáž izolace tepelné potrubí a ohybů tvarovkami nebo deskami potrubními pouzdry s povrchovou úpravou hliníkovou fólií (izolační materiál ve specifikaci) přelepenými samolepící hliníkovou páskou potrubí jednovrstvá D do 50 mm</t>
  </si>
  <si>
    <t>2120499777</t>
  </si>
  <si>
    <t>48+61+16</t>
  </si>
  <si>
    <t>631535700</t>
  </si>
  <si>
    <t>vlákno minerální a výrobky z něj (desky, skruže, pásy, rohože, vložkové pytle apod.) desky z orientovaných vláken- technické izolace rohož , miner.plsť jednostranně našitá na drátěné pletivo, pro izolaci parních potrubních rozvodů, šířka 1000 mm tl.100 mm</t>
  </si>
  <si>
    <t>1091904607</t>
  </si>
  <si>
    <t>713492432</t>
  </si>
  <si>
    <t>Izolace tepelné potrubí a ohybů - doplňky a konstrukční součástí obalení oboustranně černým šestihranným pletivem (materiál v ceně)</t>
  </si>
  <si>
    <t>-706790973</t>
  </si>
  <si>
    <t>721</t>
  </si>
  <si>
    <t>Zdravotechnika - vnitřní kanalizace</t>
  </si>
  <si>
    <t>721174004</t>
  </si>
  <si>
    <t>Potrubí z plastových trub HT Systém (polypropylenové PPs) svodné (ležaté) DN 70</t>
  </si>
  <si>
    <t>664869982</t>
  </si>
  <si>
    <t>721290111</t>
  </si>
  <si>
    <t>Zkouška těsnosti kanalizace v objektech vodou do DN 125</t>
  </si>
  <si>
    <t>645353848</t>
  </si>
  <si>
    <t>998721101</t>
  </si>
  <si>
    <t>Přesun hmot pro vnitřní kanalizace stanovený z hmotnosti přesunovaného materiálu vodorovná dopravní vzdálenost do 50 m v objektech výšky do 6 m</t>
  </si>
  <si>
    <t>1781008146</t>
  </si>
  <si>
    <t>998721192</t>
  </si>
  <si>
    <t>Přesun hmot pro vnitřní kanalizace stanovený z hmotnosti přesunovaného materiálu Příplatek k ceně za zvětšený přesun přes vymezenou největší dopravní vzdálenost do 100 m</t>
  </si>
  <si>
    <t>447484143</t>
  </si>
  <si>
    <t>722</t>
  </si>
  <si>
    <t>Zdravotechnika - vnitřní vodovod</t>
  </si>
  <si>
    <t>722174004</t>
  </si>
  <si>
    <t>Potrubí z plastových trubek z polypropylenu (PPR) svařovaných polyfuzně PN 16 (SDR 7,4) D 32 x 4,4</t>
  </si>
  <si>
    <t>-956033774</t>
  </si>
  <si>
    <t>722181242</t>
  </si>
  <si>
    <t>Ochrana potrubí tepelně izolačními trubicemi z pěnového polyetylenu PE přilepenými v příčných a podélných spojích, tloušťky izolace přes 15 do 20 mm, vnitřního průměru izolace DN přes 22 do 42 mm</t>
  </si>
  <si>
    <t>63078668</t>
  </si>
  <si>
    <t>722190401</t>
  </si>
  <si>
    <t>Zřízení přípojek na potrubí vyvedení a upevnění výpustek do DN 25</t>
  </si>
  <si>
    <t>1897135965</t>
  </si>
  <si>
    <t>722224115</t>
  </si>
  <si>
    <t>Armatury s jedním závitem kohouty plnicí a vypouštěcí PN 10 G 1/2</t>
  </si>
  <si>
    <t>-561027702</t>
  </si>
  <si>
    <t>722224152</t>
  </si>
  <si>
    <t>Armatury s jedním závitem ventily kulové zahradní uzávěry  PN 15 do 120 st. C G 1/2 - 3/4</t>
  </si>
  <si>
    <t>-342577602</t>
  </si>
  <si>
    <t>722229101</t>
  </si>
  <si>
    <t>Armatury s jedním závitem montáž vodovodních armatur s jedním závitem ostatních typů G 1/2</t>
  </si>
  <si>
    <t>-128985280</t>
  </si>
  <si>
    <t>722231074</t>
  </si>
  <si>
    <t>Armatury se dvěma závity ventily zpětné  PN 10 do 110 st.C G 1</t>
  </si>
  <si>
    <t>-605103811</t>
  </si>
  <si>
    <t>722231251</t>
  </si>
  <si>
    <t>Armatury se dvěma závity ventily pojistné k bojleru mosazné  PN 6 do 100 st.C G 1/2</t>
  </si>
  <si>
    <t>CS ÚRS 2016 01</t>
  </si>
  <si>
    <t>1778953547</t>
  </si>
  <si>
    <t>722232045</t>
  </si>
  <si>
    <t>Armatury se dvěma závity kulové kohouty PN 42 do 185  st.C přímé vnitřní závit  G 1</t>
  </si>
  <si>
    <t>-363193734</t>
  </si>
  <si>
    <t>722234265</t>
  </si>
  <si>
    <t>Armatury se dvěma závity filtry mosazný  PN 16 do 120  st.C G 1</t>
  </si>
  <si>
    <t>-352087126</t>
  </si>
  <si>
    <t>722239103</t>
  </si>
  <si>
    <t>Armatury se dvěma závity montáž vodovodních armatur se dvěma závity ostatních typů G 1</t>
  </si>
  <si>
    <t>-1013627182</t>
  </si>
  <si>
    <t>722290226</t>
  </si>
  <si>
    <t>Zkoušky, proplach a desinfekce vodovodního potrubí zkoušky těsnosti vodovodního potrubí závitového do DN 50</t>
  </si>
  <si>
    <t>-376003985</t>
  </si>
  <si>
    <t>722290234</t>
  </si>
  <si>
    <t>Zkoušky, proplach a desinfekce vodovodního potrubí proplach a desinfekce vodovodního potrubí do DN 80</t>
  </si>
  <si>
    <t>276510553</t>
  </si>
  <si>
    <t>998722101</t>
  </si>
  <si>
    <t>Přesun hmot pro vnitřní vodovod stanovený z hmotnosti přesunovaného materiálu vodorovná dopravní vzdálenost do 50 m v objektech výšky do 6 m</t>
  </si>
  <si>
    <t>631753697</t>
  </si>
  <si>
    <t>998722192</t>
  </si>
  <si>
    <t>Přesun hmot pro vnitřní vodovod stanovený z hmotnosti přesunovaného materiálu Příplatek k ceně za zvětšený přesun přes vymezenou největší dopravní vzdálenost do 100 m</t>
  </si>
  <si>
    <t>685297974</t>
  </si>
  <si>
    <t>731</t>
  </si>
  <si>
    <t>Ústřední topení, kotelny</t>
  </si>
  <si>
    <t>731200826</t>
  </si>
  <si>
    <t>Demontáž kotlů ocelových na kapalná nebo plynná paliva, o výkonu přes 40 do 60 kW</t>
  </si>
  <si>
    <t>1239581906</t>
  </si>
  <si>
    <t>731244494</t>
  </si>
  <si>
    <t>Kotle ocelové teplovodní plynové závěsné kondenzační montáž kotlů kondenzačních ostatních typů o výkonu přes 28 do 45 kW</t>
  </si>
  <si>
    <t>629229033</t>
  </si>
  <si>
    <t>731249111</t>
  </si>
  <si>
    <t>Montáž čidel automatiky a připojení na ovládací sběrnice</t>
  </si>
  <si>
    <t>h</t>
  </si>
  <si>
    <t>-944420278</t>
  </si>
  <si>
    <t>731249113</t>
  </si>
  <si>
    <t>Osazení montážního rámu pro sestavu kotLů</t>
  </si>
  <si>
    <t>-345101193</t>
  </si>
  <si>
    <t>304304009</t>
  </si>
  <si>
    <t>Plynový kondenzační kotel 9,6-42,5kw při dt 50/30°C normový stupeň využití 109%</t>
  </si>
  <si>
    <t>-733555989</t>
  </si>
  <si>
    <t>303303004</t>
  </si>
  <si>
    <t>Sada připojení kotle 2x kukový kohout DN 25 a připojení k exp nádobě DN 20</t>
  </si>
  <si>
    <t>-1796250025</t>
  </si>
  <si>
    <t>303303004a</t>
  </si>
  <si>
    <t>Sada připojení kotle kulový kohout s požárním zajištěním DN 15</t>
  </si>
  <si>
    <t>-1691979266</t>
  </si>
  <si>
    <t>303303004v</t>
  </si>
  <si>
    <t xml:space="preserve">Připojovací sada kotle zkratovací potrubí pro kotle bez ohřevu TeV </t>
  </si>
  <si>
    <t>1588918787</t>
  </si>
  <si>
    <t>303303004w</t>
  </si>
  <si>
    <t xml:space="preserve">Sada připojení kotle sifon pro odvod kondenzátu </t>
  </si>
  <si>
    <t>599557770</t>
  </si>
  <si>
    <t>303303004wb</t>
  </si>
  <si>
    <t>Sada připojení kotle sada čidla pro ohřev TeV</t>
  </si>
  <si>
    <t>905530093</t>
  </si>
  <si>
    <t>303303009v10</t>
  </si>
  <si>
    <t>Regulační automatika modulární regulační přístroj základní dle výkresu č.4</t>
  </si>
  <si>
    <t>-594700344</t>
  </si>
  <si>
    <t>303303009v11</t>
  </si>
  <si>
    <t>Regulační automatika modul kaskádní pro řízení dvou kotlů konfigurace dle výkresu č.4</t>
  </si>
  <si>
    <t>-1302234430</t>
  </si>
  <si>
    <t>303303009v15</t>
  </si>
  <si>
    <t>Regulační automatika modul pro řízení ohřevu TeV a cirkulačního čerpadla a pro další směšovaný topný okruh</t>
  </si>
  <si>
    <t>-1506019624</t>
  </si>
  <si>
    <t>303303009v16</t>
  </si>
  <si>
    <t xml:space="preserve">Regulační automatika modul pro dva směšované topné okruhy včetně teplotních čidel topný vody </t>
  </si>
  <si>
    <t>-1822905637</t>
  </si>
  <si>
    <t>30320000</t>
  </si>
  <si>
    <t>Kaskádový systém odkouření kondenzačního kotle DN 160 základní sada pro dva kotle</t>
  </si>
  <si>
    <t>1023996080</t>
  </si>
  <si>
    <t>303200001</t>
  </si>
  <si>
    <t>Kaskádový systém odkouření kondenzačního kotle DN 160 sada šachty</t>
  </si>
  <si>
    <t>-370431676</t>
  </si>
  <si>
    <t>303200002</t>
  </si>
  <si>
    <t>Kaskádový systém odkouření kondenzačního kotle DN 160 trubka 2000mm</t>
  </si>
  <si>
    <t>-1481318222</t>
  </si>
  <si>
    <t>303200003</t>
  </si>
  <si>
    <t>Kaskádový systém odkouření kondenzačního kotle DN 160 trubka1000mm</t>
  </si>
  <si>
    <t>635090221</t>
  </si>
  <si>
    <t>303200004</t>
  </si>
  <si>
    <t>Kaskádový systém odkouření kondenzačního kotle DN 160 držák rozpěrný</t>
  </si>
  <si>
    <t>2141945016</t>
  </si>
  <si>
    <t>731249114</t>
  </si>
  <si>
    <t>Montáž propojovací sady kaskády + připojovací sada kotle</t>
  </si>
  <si>
    <t>-622755862</t>
  </si>
  <si>
    <t>731249115a</t>
  </si>
  <si>
    <t>Montáž odkouření</t>
  </si>
  <si>
    <t>-2134733530</t>
  </si>
  <si>
    <t>731249116a</t>
  </si>
  <si>
    <t>Uvedení do provozu nástěnného kotle do 150 kW</t>
  </si>
  <si>
    <t>-1625822478</t>
  </si>
  <si>
    <t>731341140</t>
  </si>
  <si>
    <t>Hadice napouštěcí pryžové D 20/28</t>
  </si>
  <si>
    <t>311974028</t>
  </si>
  <si>
    <t>731391811</t>
  </si>
  <si>
    <t>Vypuštění vody z kotlů do kanalizace samospádem o výhřevné ploše kotlů do 5 m2</t>
  </si>
  <si>
    <t>2092520961</t>
  </si>
  <si>
    <t>731890801</t>
  </si>
  <si>
    <t>Vnitrostaveništní přemístění vybouraných (demontovaných) hmot kotelen vodorovně do 100 m umístěných ve výšce (hloubce) do 6 m</t>
  </si>
  <si>
    <t>565451935</t>
  </si>
  <si>
    <t>998731101</t>
  </si>
  <si>
    <t>Přesun hmot pro kotelny v objektech v do 6 m</t>
  </si>
  <si>
    <t>1085314922</t>
  </si>
  <si>
    <t>998731193</t>
  </si>
  <si>
    <t>Příplatek k přesunu hmot 731 za zvětšený přesun do 500 m</t>
  </si>
  <si>
    <t>660401720</t>
  </si>
  <si>
    <t>732</t>
  </si>
  <si>
    <t>Ústřední vytápění - strojovny</t>
  </si>
  <si>
    <t>732110812</t>
  </si>
  <si>
    <t>Demontáž těles rozdělovačů a sběračů přes 100 do DN 200</t>
  </si>
  <si>
    <t>-57441468</t>
  </si>
  <si>
    <t>732111312</t>
  </si>
  <si>
    <t>Rozdělovače a sběrače trubková hrdla rozdělovačů a sběračů bez přírub DN 20</t>
  </si>
  <si>
    <t>1988448826</t>
  </si>
  <si>
    <t>732111314</t>
  </si>
  <si>
    <t>Rozdělovače a sběrače trubková hrdla rozdělovačů a sběračů bez přírub DN 25</t>
  </si>
  <si>
    <t>1018027063</t>
  </si>
  <si>
    <t>732111315</t>
  </si>
  <si>
    <t>Rozdělovače a sběrače trubková hrdla rozdělovačů a sběračů bez přírub DN 32</t>
  </si>
  <si>
    <t>-1757243831</t>
  </si>
  <si>
    <t>732111318</t>
  </si>
  <si>
    <t>Rozdělovače a sběrače trubková hrdla rozdělovačů a sběračů bez přírub DN 50</t>
  </si>
  <si>
    <t>-903696775</t>
  </si>
  <si>
    <t>732112228</t>
  </si>
  <si>
    <t>Rozdělovače a sběrače sdružené hydraulické závitové (průtok Q m3/h - výkon kW) DN 65 (10 m3/h - 250 kW)</t>
  </si>
  <si>
    <t>244356631</t>
  </si>
  <si>
    <t>732113106</t>
  </si>
  <si>
    <t>Rozdělovače a sběrače hydraulické vyrovnávače dynamických tlaků přírubové PN 6 (průtok Q m3/h) DN 125 (30 m3/h)</t>
  </si>
  <si>
    <t>414009605</t>
  </si>
  <si>
    <t>732199100</t>
  </si>
  <si>
    <t>Montáž štítků orientačních</t>
  </si>
  <si>
    <t>1450821340</t>
  </si>
  <si>
    <t>732211116</t>
  </si>
  <si>
    <t>Nepřímotopné zásobníkové ohřívače TUV stacionární s jedním teplosměnným výměníkem PN 0,6 MPa/1,0 MPa, t = 80 st.C/110 st.C objem zásobníku / v.pl. m2 výměníku 300 l / 1,50 m2</t>
  </si>
  <si>
    <t>842132597</t>
  </si>
  <si>
    <t>732211813</t>
  </si>
  <si>
    <t>Demontáž ohříváků zásobníkových ležatých o obsahu do 630 l</t>
  </si>
  <si>
    <t>196902557</t>
  </si>
  <si>
    <t>732219301</t>
  </si>
  <si>
    <t>Montáž ohříváků vody zásobníkových stojatých kombinovaných do 200 l</t>
  </si>
  <si>
    <t>1548453375</t>
  </si>
  <si>
    <t>732331614</t>
  </si>
  <si>
    <t>Nádoby expanzní tlakové s membránou bez pojistného ventilu se závitovým připojením PN 0,6 o objemu (Expanzomat NG) 25 l</t>
  </si>
  <si>
    <t>887245821</t>
  </si>
  <si>
    <t>732331616</t>
  </si>
  <si>
    <t>Nádoby expanzní tlakové s membránou bez pojistného ventilu se závitovým připojením PN 0,6 o objemu (Expanzomat NG) 50 l</t>
  </si>
  <si>
    <t>-1374495877</t>
  </si>
  <si>
    <t>732331778</t>
  </si>
  <si>
    <t>Nádoby expanzní tlakové příslušenství k expanzním nádobám bezpečnostní uzávěr k měření tlaku G 1</t>
  </si>
  <si>
    <t>-188687134</t>
  </si>
  <si>
    <t>732420811</t>
  </si>
  <si>
    <t>Demontáž čerpadel oběhových spirálních (do potrubí) DN 25</t>
  </si>
  <si>
    <t>-211272296</t>
  </si>
  <si>
    <t>732421212</t>
  </si>
  <si>
    <t xml:space="preserve">Čerpadla teplovodní závitová mokroběžná cirkulační pro TUV (elektronicky řízená) PN 10, do 80 st.C  DN přípojky/dopravní výška H (m) - čerpací výkon Q (m3/h) DN 25 / do 4,0 m / 2,2 m3/h </t>
  </si>
  <si>
    <t>328137674</t>
  </si>
  <si>
    <t>426106020</t>
  </si>
  <si>
    <t xml:space="preserve">Čerpadlová skupina DN 25 bez směšovače výkres č.3 pozice 8 </t>
  </si>
  <si>
    <t>CS ÚRS 2014 01</t>
  </si>
  <si>
    <t>-1351004951</t>
  </si>
  <si>
    <t>4261060201</t>
  </si>
  <si>
    <t>Čerpadlová skupina DN 32 se směšovačem DN 25 výkres č. pozice 9</t>
  </si>
  <si>
    <t>-142611725</t>
  </si>
  <si>
    <t>4261060202</t>
  </si>
  <si>
    <t>Čerpadlová skupina DN 25 se směšovačem DN 25 výkres č.3 pozice 10</t>
  </si>
  <si>
    <t>-14888703</t>
  </si>
  <si>
    <t>732429212</t>
  </si>
  <si>
    <t>Čerpadla teplovodní montáž čerpadel (do potrubí) ostatních typů mokroběžných závitových DN 25</t>
  </si>
  <si>
    <t>-1263489110</t>
  </si>
  <si>
    <t>732429215</t>
  </si>
  <si>
    <t>Čerpadla teplovodní montáž čerpadel (do potrubí) ostatních typů mokroběžných závitových DN 32</t>
  </si>
  <si>
    <t>1876486285</t>
  </si>
  <si>
    <t>732890801</t>
  </si>
  <si>
    <t>Vnitrostaveništní přemístění vybouraných (demontovaných) hmot strojoven vodorovně do 100 m v objektech výšky do 6 m</t>
  </si>
  <si>
    <t>1027259055</t>
  </si>
  <si>
    <t>998732101</t>
  </si>
  <si>
    <t>Přesun hmot pro strojovny stanovený z hmotnosti přesunovaného materiálu vodorovná dopravní vzdálenost do 50 m v objektech výšky do 6 m</t>
  </si>
  <si>
    <t>-1725749661</t>
  </si>
  <si>
    <t>998732193</t>
  </si>
  <si>
    <t>Přesun hmot pro strojovny stanovený z hmotnosti přesunovaného materiálu za zvětšený přesun přes vymezenou největší dopravní vzdálenost do 500 m</t>
  </si>
  <si>
    <t>-527906</t>
  </si>
  <si>
    <t>733</t>
  </si>
  <si>
    <t>Ústřední vytápění, trubní rozvod</t>
  </si>
  <si>
    <t>733110806</t>
  </si>
  <si>
    <t>Demontáž potrubí z trubek ocelových závitových DN přes 15 do 32</t>
  </si>
  <si>
    <t>-544663529</t>
  </si>
  <si>
    <t>733110808</t>
  </si>
  <si>
    <t>Demontáž potrubí z trubek ocelových závitových DN přes 32 do 50</t>
  </si>
  <si>
    <t>973995595</t>
  </si>
  <si>
    <t>733111104</t>
  </si>
  <si>
    <t>Potrubí z trubek ocelových závitových bezešvých běžných nízkotlakých DN 20</t>
  </si>
  <si>
    <t>-1392852964</t>
  </si>
  <si>
    <t>12+6+3</t>
  </si>
  <si>
    <t>733111105</t>
  </si>
  <si>
    <t>Potrubí z trubek ocelových závitových bezešvých běžných nízkotlakých DN 25</t>
  </si>
  <si>
    <t>990651691</t>
  </si>
  <si>
    <t>6+6+3+10+6</t>
  </si>
  <si>
    <t>733111106</t>
  </si>
  <si>
    <t>Potrubí z trubek ocelových závitových bezešvých běžných nízkotlakých DN 32</t>
  </si>
  <si>
    <t>-2055469312</t>
  </si>
  <si>
    <t>6+6+13+6+10+6+3</t>
  </si>
  <si>
    <t>733111108</t>
  </si>
  <si>
    <t>Potrubí z trubek ocelových závitových bezešvých běžných nízkotlakých DN 50</t>
  </si>
  <si>
    <t>118793331</t>
  </si>
  <si>
    <t>6+3+6+6</t>
  </si>
  <si>
    <t>733123114</t>
  </si>
  <si>
    <t>Potrubí z trubek ocelových hladkých Příplatek k cenám za zhotovení přípojky z trubek ocelových hladkých D 31,8/2,6</t>
  </si>
  <si>
    <t>1578626844</t>
  </si>
  <si>
    <t>733123115</t>
  </si>
  <si>
    <t>Potrubí z trubek ocelových hladkých Příplatek k cenám za zhotovení přípojky z trubek ocelových hladkých D 38/2,6</t>
  </si>
  <si>
    <t>-646803400</t>
  </si>
  <si>
    <t>733124117</t>
  </si>
  <si>
    <t>Potrubí z trubek ocelových hladkých zhotovení trubkových přechodů jednostranných přímých z trubek ocelových hladkých kováním DN/DN 1 50/ 32</t>
  </si>
  <si>
    <t>1966012408</t>
  </si>
  <si>
    <t>733141102</t>
  </si>
  <si>
    <t>Odvzdušňovací nádobky, odlučovače a odkalovače nádobky z trubek ocelových do DN 50</t>
  </si>
  <si>
    <t>2086611962</t>
  </si>
  <si>
    <t>733190108</t>
  </si>
  <si>
    <t>Zkoušky těsnosti potrubí, manžety prostupové z trubek ocelových zkoušky těsnosti potrubí (za provozu) z trubek ocelových závitových DN 40 do 50</t>
  </si>
  <si>
    <t>-789050097</t>
  </si>
  <si>
    <t>21+31+50+21</t>
  </si>
  <si>
    <t>733190244a</t>
  </si>
  <si>
    <t>Ocelová nosná konstrukce trubního rozvodu dodávka Mtž</t>
  </si>
  <si>
    <t>-370829804</t>
  </si>
  <si>
    <t>733191113z</t>
  </si>
  <si>
    <t>Požární ucpávka  dod/mtž DN40- DN100</t>
  </si>
  <si>
    <t>-1788840295</t>
  </si>
  <si>
    <t>733391102</t>
  </si>
  <si>
    <t>Topná zkouška</t>
  </si>
  <si>
    <t>1970202755</t>
  </si>
  <si>
    <t>733890801</t>
  </si>
  <si>
    <t>Vnitrostaveništní přemístění vybouraných (demontovaných) hmot rozvodů potrubí vodorovně do 100 m v objektech výšky do 6 m</t>
  </si>
  <si>
    <t>-1860962090</t>
  </si>
  <si>
    <t>998733101</t>
  </si>
  <si>
    <t>Přesun hmot pro rozvody potrubí stanovený z hmotnosti přesunovaného materiálu vodorovná dopravní vzdálenost do 50 m v objektech výšky do 6 m</t>
  </si>
  <si>
    <t>724979163</t>
  </si>
  <si>
    <t>998733193</t>
  </si>
  <si>
    <t>Přesun hmot pro rozvody potrubí stanovený z hmotnosti přesunovaného materiálu Příplatek k cenám za zvětšený přesun přes vymezenou největší dopravní vzdálenost do 500 m</t>
  </si>
  <si>
    <t>-1033442386</t>
  </si>
  <si>
    <t>734</t>
  </si>
  <si>
    <t>Ústřední vytápění - armatury</t>
  </si>
  <si>
    <t>734200822</t>
  </si>
  <si>
    <t>Demontáž armatur závitových se dvěma závity přes 1/2 do G 1</t>
  </si>
  <si>
    <t>-167231920</t>
  </si>
  <si>
    <t>734200823</t>
  </si>
  <si>
    <t>Demontáž armatur závitových se dvěma závity přes 1 do G 6/4</t>
  </si>
  <si>
    <t>43477611</t>
  </si>
  <si>
    <t>734209103</t>
  </si>
  <si>
    <t>Montáž závitových armatur s 1 závitem G 1/2 (DN 15)</t>
  </si>
  <si>
    <t>2060915719</t>
  </si>
  <si>
    <t>734209115</t>
  </si>
  <si>
    <t>Montáž závitových armatur se 2 závity G 1 (DN 25)</t>
  </si>
  <si>
    <t>941039382</t>
  </si>
  <si>
    <t>734209118</t>
  </si>
  <si>
    <t>Montáž závitových armatur se 2 závity G 2 (DN 50)</t>
  </si>
  <si>
    <t>-644019932</t>
  </si>
  <si>
    <t>734211115</t>
  </si>
  <si>
    <t>Ventily odvzdušňovací závitové otopných těles PN 6 do 120 st.C G 1/2</t>
  </si>
  <si>
    <t>-828047190</t>
  </si>
  <si>
    <t>734211120</t>
  </si>
  <si>
    <t>Ventily odvzdušňovací závitové automatické PN 14 do 120 st.C G 1/2</t>
  </si>
  <si>
    <t>726470763</t>
  </si>
  <si>
    <t>734242414</t>
  </si>
  <si>
    <t>Ventily zpětné závitové PN 16 do 110 st.C  přímé G 1</t>
  </si>
  <si>
    <t>-613470902</t>
  </si>
  <si>
    <t>734261235</t>
  </si>
  <si>
    <t>Šroubení topenářské PN 16 do 120 st.C přímé G 1</t>
  </si>
  <si>
    <t>808113987</t>
  </si>
  <si>
    <t>734291123</t>
  </si>
  <si>
    <t>Ostatní armatury kohouty plnicí a vypouštěcí PN 10 do 110 st.C  G 1/2</t>
  </si>
  <si>
    <t>1120607718</t>
  </si>
  <si>
    <t>734291247</t>
  </si>
  <si>
    <t>Ostatní armatury filtry závitové PN 16 do 130 st.C přímé s vnitřními závity G 2</t>
  </si>
  <si>
    <t>577489525</t>
  </si>
  <si>
    <t>734292715</t>
  </si>
  <si>
    <t>Ostatní armatury kulové kohouty PN 42 do 185 st.C přímé vnitřní závit G 1</t>
  </si>
  <si>
    <t>-2043109343</t>
  </si>
  <si>
    <t>734292718</t>
  </si>
  <si>
    <t>Ostatní armatury kulové kohouty PN 42 do 185 st.C přímé vnitřní závit  G 2</t>
  </si>
  <si>
    <t>1869271086</t>
  </si>
  <si>
    <t>734411117</t>
  </si>
  <si>
    <t>Teploměry technické s pevným stonkem a jímkou zadní připojení (axiální) průměr 80 mm délka stonku 100 mm</t>
  </si>
  <si>
    <t>-943450379</t>
  </si>
  <si>
    <t>734411132</t>
  </si>
  <si>
    <t>Teploměry technické s pevným stonkem a jímkou spodní připojení (radiální) průměr 80 mm délka stonku 100 mm</t>
  </si>
  <si>
    <t>1492452165</t>
  </si>
  <si>
    <t>734411601</t>
  </si>
  <si>
    <t>Teploměry technické ochranné jímky se závitem do G 1</t>
  </si>
  <si>
    <t>2053400478</t>
  </si>
  <si>
    <t>734421102</t>
  </si>
  <si>
    <t>Tlakoměry s pevným stonkem a zpětnou klapkou spodní připojení (radiální) tlaku 0–16 bar průměru 63 mm</t>
  </si>
  <si>
    <t>-2070290174</t>
  </si>
  <si>
    <t>734890801</t>
  </si>
  <si>
    <t>Vnitrostaveništní přemístění vybouraných (demontovaných) hmot armatur vodorovně do 100 m v objektech výšky do 6 m</t>
  </si>
  <si>
    <t>709394597</t>
  </si>
  <si>
    <t>998734101</t>
  </si>
  <si>
    <t>Přesun hmot pro armatury stanovený z hmotnosti přesunovaného materiálu vodorovná dopravní vzdálenost do 50 m v objektech výšky do 6 m</t>
  </si>
  <si>
    <t>-231756483</t>
  </si>
  <si>
    <t>998734193</t>
  </si>
  <si>
    <t>Přesun hmot pro armatury stanovený z hmotnosti přesunovaného materiálu Příplatek k cenám za zvětšený přesun přes vymezenou největší dopravní vzdálenost do 500 m</t>
  </si>
  <si>
    <t>-2136935190</t>
  </si>
  <si>
    <t>Nátěry kovových stavebních doplňkových konstrukcí syntetické na vzduchu schnoucí dražšími barvami lesklý povrch 1x antikorozní, 1x základní 2x email</t>
  </si>
  <si>
    <t>1540378435</t>
  </si>
  <si>
    <t>783425428.R</t>
  </si>
  <si>
    <t>Nátěry kovových potrubí a armatur syntetické na vzduchu schnoucí dražšími barvami  potrubí do DN 50 mm základní antikorozní</t>
  </si>
  <si>
    <t>1932801588</t>
  </si>
  <si>
    <t>HZS1292</t>
  </si>
  <si>
    <t>Hodinové zúčtovací sazby profesí HSV zemní a pomocné práce stavební dělník</t>
  </si>
  <si>
    <t>1684413968</t>
  </si>
  <si>
    <t>HZS2212</t>
  </si>
  <si>
    <t>Hodinové zúčtovací sazby profesí PSV provádění stavebních instalací instalatér odborný</t>
  </si>
  <si>
    <t>202152422</t>
  </si>
  <si>
    <t>HZS3212</t>
  </si>
  <si>
    <t>Hodinové zúčtovací sazby montáží technologických zařízení na stavebních objektech montér vzduchotechniky odborný</t>
  </si>
  <si>
    <t>1987626705</t>
  </si>
  <si>
    <t>HZS3231</t>
  </si>
  <si>
    <t>Hodinové zúčtovací sazby montáží technologických zařízení na stavebních objektech montér měřících a regulačních zařízení</t>
  </si>
  <si>
    <t>-1169940588</t>
  </si>
  <si>
    <t>HZS4211</t>
  </si>
  <si>
    <t>Hodinové zúčtovací sazby ostatních profesí revizní a kontrolní činnost revizní technik</t>
  </si>
  <si>
    <t>102998234</t>
  </si>
  <si>
    <t>SO 04a - Pavilon F - zařízení pro vytápění staveb Onkologie</t>
  </si>
  <si>
    <t>631546080x</t>
  </si>
  <si>
    <t>Vlákno minerální a výrobky z něj (desky, skruže, pásy, rohože, vložkové pytle apod.) výrobky  z minerální vlny- pouzdro potrubní izolační s povrchem kašírovaným hliníkovou folií (první číselný údaj v označení výrobků znamená vnitřní průměr v mm, druhý číselný údaj označuje tloušťku tepelné izolace v mm)  - tl.izolační vrstvy 50 mm 89/50 mm</t>
  </si>
  <si>
    <t>-161083835</t>
  </si>
  <si>
    <t>-610962752</t>
  </si>
  <si>
    <t>713311221</t>
  </si>
  <si>
    <t>Montáž izolace tepelné těles pásy nebo rohožemi s povrchovou úpravou hliníkovou fólií (izolační materiál ve specifikaci) připevněnými ocelovým drátem, páskou nebo samolepícím přesahem ploch tvarových jednovrstvá</t>
  </si>
  <si>
    <t>206619655</t>
  </si>
  <si>
    <t>631417840</t>
  </si>
  <si>
    <t>Plsť čedičová a výrobky z ní (desky, skruže, pásy, rohože) - technické izolace , pás lamelový rolovaný na AL folii, základní šířka 1000 mm, la = max. 0,040 W/mK LMF 5 Alu tl.  50 mm</t>
  </si>
  <si>
    <t>-2062519477</t>
  </si>
  <si>
    <t>5*0,95 "Přepočtené koeficientem množství</t>
  </si>
  <si>
    <t>943369884</t>
  </si>
  <si>
    <t>33+36</t>
  </si>
  <si>
    <t>631545750</t>
  </si>
  <si>
    <t>Vlákno minerální a výrobky z něj (desky, skruže, pásy, rohože, vložkové pytle apod.) výrobky z minerální vlny - pouzdro potrubní izolační s povrchem kašírovaným hliníkovou folií (první číselný údaj v označení výrobků znamená vnitřní průměr v mm, druhý číselný údaj označuje tloušťku tepelné izolace v mm) - tl.izolační vrstvy 40 mm 60/40 mm</t>
  </si>
  <si>
    <t>-1843398310</t>
  </si>
  <si>
    <t>688056717</t>
  </si>
  <si>
    <t>631545320</t>
  </si>
  <si>
    <t>Vlákno minerální a výrobky z něj (desky, skruže, pásy, rohože, vložkové pytle apod.) výrobky  z minerální vlny  - pouzdro potrubní izolační s povrchem kašírovaným hliníkovou folií (první číselný údaj v označení výrobků znamená vnitřní průměr v mm, druhý číselný údaj označuje tloušťku tepelné izolace v mm) - tl.izolační vrstvy 30 mm 35/30 mm</t>
  </si>
  <si>
    <t>2095580525</t>
  </si>
  <si>
    <t>713463411</t>
  </si>
  <si>
    <t>Montáž izolace tepelné potrubí a ohybů tvarovkami nebo deskami potrubními pouzdry návlekovými izolačními hadicemi potrubí a ohybů</t>
  </si>
  <si>
    <t>1617561957</t>
  </si>
  <si>
    <t>283770450</t>
  </si>
  <si>
    <t>Tvarovky z lehčených plastů izolace potrubí  vnitřní průměr x tl. izolace [mm], délka  2 m 22 x 20</t>
  </si>
  <si>
    <t>-534222974</t>
  </si>
  <si>
    <t>-1396040057</t>
  </si>
  <si>
    <t>-821983288</t>
  </si>
  <si>
    <t>-595465508</t>
  </si>
  <si>
    <t>Přesun hmot pro izolace tepelné stanovený z hmotnosti přesunovaného materiálu vodorovná dopravní vzdálenost do 50 m v objektech výšky do 6 m</t>
  </si>
  <si>
    <t>-583948842</t>
  </si>
  <si>
    <t>998713192</t>
  </si>
  <si>
    <t>Přesun hmot pro izolace tepelné stanovený z hmotnosti přesunovaného materiálu Příplatek k cenám za zvětšený přesun přes vymezenou největší dopravní vzdálenost do 100 m</t>
  </si>
  <si>
    <t>-2090539998</t>
  </si>
  <si>
    <t>-2146324513</t>
  </si>
  <si>
    <t>24479049</t>
  </si>
  <si>
    <t>2054167119</t>
  </si>
  <si>
    <t>-1349369737</t>
  </si>
  <si>
    <t>722174024</t>
  </si>
  <si>
    <t>Potrubí z plastových trubek z polypropylenu (PPR) svařovaných polyfuzně PN 20 (SDR 6) D 32 x 5,4</t>
  </si>
  <si>
    <t>-1156201663</t>
  </si>
  <si>
    <t>20+3+3+5</t>
  </si>
  <si>
    <t>722174026</t>
  </si>
  <si>
    <t>Potrubí z plastových trubek z polypropylenu (PPR) svařovaných polyfuzně PN 20 (SDR 6) D 50 x 8,4</t>
  </si>
  <si>
    <t>1334370878</t>
  </si>
  <si>
    <t>722174027</t>
  </si>
  <si>
    <t>Potrubí z plastových trubek z polypropylenu (PPR) svařovaných polyfuzně PN 20 (SDR 6) D 63 x 10,5</t>
  </si>
  <si>
    <t>292006510</t>
  </si>
  <si>
    <t>35+6+6+10</t>
  </si>
  <si>
    <t>546875077</t>
  </si>
  <si>
    <t>722181243</t>
  </si>
  <si>
    <t>Ochrana potrubí tepelně izolačními trubicemi z pěnového polyetylenu PE přilepenými v příčných a podélných spojích, tloušťky izolace přes 15 do 20 mm, vnitřního průměru izolace DN přes 42 do 62mm</t>
  </si>
  <si>
    <t>436298660</t>
  </si>
  <si>
    <t>722181244</t>
  </si>
  <si>
    <t>Ochrana potrubí tepelně izolačními trubicemi z pěnového polyetylenu PE přilepenými v příčných a podélných spojích, tloušťky izolace přes 15 do 20 mm, vnitřního průměru izolace DN přes 62 do 92 mm</t>
  </si>
  <si>
    <t>-1938085030</t>
  </si>
  <si>
    <t>1981269165</t>
  </si>
  <si>
    <t>722190402</t>
  </si>
  <si>
    <t>Zřízení přípojek na potrubí vyvedení a upevnění výpustek přes 25 do DN 50</t>
  </si>
  <si>
    <t>-837683306</t>
  </si>
  <si>
    <t>1876683793</t>
  </si>
  <si>
    <t>1454405254</t>
  </si>
  <si>
    <t>-393566129</t>
  </si>
  <si>
    <t>-905819015</t>
  </si>
  <si>
    <t>722231076</t>
  </si>
  <si>
    <t>Armatury se dvěma závity ventily zpětné (R 60) PN 10 do 110 st.C G 1 1/2</t>
  </si>
  <si>
    <t>1498662609</t>
  </si>
  <si>
    <t>722231252</t>
  </si>
  <si>
    <t>Armatury se dvěma závity ventily pojistné k bojleru mosazné PN 6 do 100 st.C G 3/4</t>
  </si>
  <si>
    <t>-1512662344</t>
  </si>
  <si>
    <t>-24092767</t>
  </si>
  <si>
    <t>722232046</t>
  </si>
  <si>
    <t>Armatury se dvěma závity kulové kohouty PN 42 do 185  st.C přímé vnitřní závit  G 1 1/4</t>
  </si>
  <si>
    <t>1445073347</t>
  </si>
  <si>
    <t>722232047</t>
  </si>
  <si>
    <t>Armatury se dvěma závity kulové kohouty PN 42 do 185  st.C přímé vnitřní závit  G 1 1/2</t>
  </si>
  <si>
    <t>1994386884</t>
  </si>
  <si>
    <t>731200829</t>
  </si>
  <si>
    <t>Demontáž kotlů ocelových na kapalná nebo plynná paliva, o výkonu přes 100 do 125 kW</t>
  </si>
  <si>
    <t>925345339</t>
  </si>
  <si>
    <t>731202820</t>
  </si>
  <si>
    <t>Demontáž kotlů ocelových rozřezání demontovaných kotlů ocelových, o hmotnosti přes 500 do 1 000 kg</t>
  </si>
  <si>
    <t>495552589</t>
  </si>
  <si>
    <t>-1331159089</t>
  </si>
  <si>
    <t>1641420617</t>
  </si>
  <si>
    <t>-367403929</t>
  </si>
  <si>
    <t>-274800003</t>
  </si>
  <si>
    <t>Sada připojení kotle čerpadlová skupina , oběhové čerpadlo  s elektrtonicky řízenými otáčkami, plynový kohout, kohouty pro připojení út, přípojka pro EN a izolace</t>
  </si>
  <si>
    <t>1310518196</t>
  </si>
  <si>
    <t>Sada připojení kotle sifon pro odvod kondenzátu</t>
  </si>
  <si>
    <t>1476334387</t>
  </si>
  <si>
    <t>967883636</t>
  </si>
  <si>
    <t>1064206288</t>
  </si>
  <si>
    <t>-1060870109</t>
  </si>
  <si>
    <t>303200005</t>
  </si>
  <si>
    <t>750987704</t>
  </si>
  <si>
    <t>-1734624109</t>
  </si>
  <si>
    <t>-287054874</t>
  </si>
  <si>
    <t>-1379301863</t>
  </si>
  <si>
    <t>-770648307</t>
  </si>
  <si>
    <t>731391812</t>
  </si>
  <si>
    <t>Vypuštění vody z kotlů do kanalizace samospádem o výhřevné ploše kotlů přes 5 do 10 m2</t>
  </si>
  <si>
    <t>-403400191</t>
  </si>
  <si>
    <t>-891504825</t>
  </si>
  <si>
    <t>1641698211</t>
  </si>
  <si>
    <t>1349518136</t>
  </si>
  <si>
    <t>303303004ay</t>
  </si>
  <si>
    <t>Vybavení kotelny dle vyhl 91/93</t>
  </si>
  <si>
    <t>-1727813674</t>
  </si>
  <si>
    <t>303303004ai</t>
  </si>
  <si>
    <t>revizní kniha kotelny</t>
  </si>
  <si>
    <t>850705580</t>
  </si>
  <si>
    <t>100003</t>
  </si>
  <si>
    <t xml:space="preserve">Doplňovací zařízení otopné soustavy s reulační automatikou DN15
</t>
  </si>
  <si>
    <t>1288587038</t>
  </si>
  <si>
    <t>100004</t>
  </si>
  <si>
    <t>Doplňovací zařízení  odlučovač nečistot</t>
  </si>
  <si>
    <t>346621044</t>
  </si>
  <si>
    <t>100005</t>
  </si>
  <si>
    <t>Doplňovací zařízení  odlučovač bublin T 1/2</t>
  </si>
  <si>
    <t>-111700593</t>
  </si>
  <si>
    <t>100006</t>
  </si>
  <si>
    <t>Doplňovací zařízení  tepelná izolace</t>
  </si>
  <si>
    <t>-1486688127</t>
  </si>
  <si>
    <t>100007</t>
  </si>
  <si>
    <t>Doplňovací zařízení oddělovací člen s vodoměrem kontaktním</t>
  </si>
  <si>
    <t>-1275549652</t>
  </si>
  <si>
    <t>-945519064</t>
  </si>
  <si>
    <t>732111325</t>
  </si>
  <si>
    <t>Rozdělovače a sběrače trubková hrdla rozdělovačů a sběračů bez přírub DN 80</t>
  </si>
  <si>
    <t>613973973</t>
  </si>
  <si>
    <t>732112135</t>
  </si>
  <si>
    <t>Rozdělovače a sběrače sdružené hydraulické přírubové (průtok Q m3/h - výkon kW) DN 100 (23 m3/h - 550 kW)</t>
  </si>
  <si>
    <t>1095244096</t>
  </si>
  <si>
    <t>732113105</t>
  </si>
  <si>
    <t>Rozdělovače a sběrače hydraulické vyrovnávače dynamických tlaků přírubové PN 6 (průtok Q m3/h) DN 100 (20 m3/h)</t>
  </si>
  <si>
    <t>-1329529910</t>
  </si>
  <si>
    <t>-856158652</t>
  </si>
  <si>
    <t>732211124</t>
  </si>
  <si>
    <t>Nepřímotopné zásobníkové ohřívače TUV stacionární s jedním teplosměnným výměníkem PN 1,0 MPa/1,6 MPa, t = 95 st.C/110 st.C objem zásobníku / v.pl. m2 výměníku 750 l / 3,70 m2</t>
  </si>
  <si>
    <t>1864298583</t>
  </si>
  <si>
    <t>732212815</t>
  </si>
  <si>
    <t>Demontáž ohříváků zásobníkových stojatých o obsahu do 1 600 l</t>
  </si>
  <si>
    <t>-1650951373</t>
  </si>
  <si>
    <t>732219315</t>
  </si>
  <si>
    <t>Montáž ohříváků vody zásobníkových stojatých PN 0,6/0,6, PN 1,6/0,6 o obsahu 1 000 l</t>
  </si>
  <si>
    <t>56917481</t>
  </si>
  <si>
    <t>732320814</t>
  </si>
  <si>
    <t>Demontáž nádrží beztlakých nebo tlakových odpojení od rozvodů potrubí nádrže o obsahu přes 200 do 500 l</t>
  </si>
  <si>
    <t>-2049584510</t>
  </si>
  <si>
    <t>Nádoba tlaková expanzní s membránou závitové připojení  o objemu 33 litrů pro rozvod vody včetně průtočného ventilu a t kusu</t>
  </si>
  <si>
    <t>-1727072155</t>
  </si>
  <si>
    <t>732331621</t>
  </si>
  <si>
    <t>Nádoba tlaková expanzní s membránou závitové připojení PN 0,6 o objemu 200 litrů</t>
  </si>
  <si>
    <t>876603167</t>
  </si>
  <si>
    <t>1383840363</t>
  </si>
  <si>
    <t>732420814</t>
  </si>
  <si>
    <t>Demontáž čerpadel oběhových spirálních (do potrubí) DN 65</t>
  </si>
  <si>
    <t>-1252000345</t>
  </si>
  <si>
    <t xml:space="preserve">Čerpadla teplovodní závitová mokroběžná cirkulační pro TUV (elektronicky řízená) PN 10, do 80 st.C DN přípojky/dopravní výška H (m) - čerpací výkon Q (m3/h) DN 25 / do 4,0 m / 2,2 m3/h </t>
  </si>
  <si>
    <t>1277348141</t>
  </si>
  <si>
    <t>732421474</t>
  </si>
  <si>
    <t>Čerpadla teplovodní závitová mokroběžná oběhová pro teplovodní vytápění (elektronicky řízená) PN 10, do 110 st.C DN přípojky/dopravní výška H (m) - čerpací výkon Q (m3/h) DN 32 / do 10,0 m / 4,5 m3/h</t>
  </si>
  <si>
    <t>-227877931</t>
  </si>
  <si>
    <t>732422202</t>
  </si>
  <si>
    <t>Čerpadla teplovodní přírubová mokroběžná oběhová pro teplovodní vytápění PN 6/10, do 110 st.C ) jednodílná DN 32/ do 12,0 m / 5,5 m3/h DN příruby/dopravní výška H (m) - čerpací výkon Q (m3/h)</t>
  </si>
  <si>
    <t>-1642521065</t>
  </si>
  <si>
    <t>437672671</t>
  </si>
  <si>
    <t>-1545184797</t>
  </si>
  <si>
    <t>1515046853</t>
  </si>
  <si>
    <t>-1325063374</t>
  </si>
  <si>
    <t>-696206487</t>
  </si>
  <si>
    <t>-1211786232</t>
  </si>
  <si>
    <t>733110810</t>
  </si>
  <si>
    <t>Demontáž potrubí z trubek ocelových závitových DN přes 50 do 80</t>
  </si>
  <si>
    <t>405174092</t>
  </si>
  <si>
    <t>733111103</t>
  </si>
  <si>
    <t>Potrubí z trubek ocelových závitových bezešvých běžných nízkotlakých DN 15</t>
  </si>
  <si>
    <t>1936749323</t>
  </si>
  <si>
    <t>-330775153</t>
  </si>
  <si>
    <t>-1144485457</t>
  </si>
  <si>
    <t>878299495</t>
  </si>
  <si>
    <t>733120832</t>
  </si>
  <si>
    <t>Demontáž potrubí z trubek ocelových hladkých D přes 89 do 133</t>
  </si>
  <si>
    <t>-1018752623</t>
  </si>
  <si>
    <t>733121125</t>
  </si>
  <si>
    <t>Potrubí z trubek ocelových hladkých bezešvých tvářených za tepla nízkotlakých D 89/3,6</t>
  </si>
  <si>
    <t>-1982888548</t>
  </si>
  <si>
    <t>15+12+6</t>
  </si>
  <si>
    <t>733123118</t>
  </si>
  <si>
    <t>Potrubí z trubek ocelových hladkých Příplatek k cenám za zhotovení přípojky z trubek ocelových hladkých D 57/2,9</t>
  </si>
  <si>
    <t>1294096077</t>
  </si>
  <si>
    <t>733123125</t>
  </si>
  <si>
    <t>Potrubí z trubek ocelových hladkých Příplatek k cenám za zhotovení přípojky z trubek ocelových hladkých D 89/3,6</t>
  </si>
  <si>
    <t>-124961951</t>
  </si>
  <si>
    <t>116408330</t>
  </si>
  <si>
    <t>2009383558</t>
  </si>
  <si>
    <t>15+10+20+36</t>
  </si>
  <si>
    <t>733190225</t>
  </si>
  <si>
    <t>Zkoušky těsnosti potrubí, manžety prostupové z trubek ocelových zkoušky těsnosti potrubí (za provozu) z trubek ocelových hladkých D přes 60,3/2,9 do 89/5,0</t>
  </si>
  <si>
    <t>-95212864</t>
  </si>
  <si>
    <t>-1930601839</t>
  </si>
  <si>
    <t>1867184839</t>
  </si>
  <si>
    <t>733191823</t>
  </si>
  <si>
    <t>Demontáž příslušenství potrubí odřezání třmenových držáků bez demontáže podpěr, konzol nebo výložníků D přes 44,5 do 76</t>
  </si>
  <si>
    <t>-676820172</t>
  </si>
  <si>
    <t>733193810</t>
  </si>
  <si>
    <t>Demontáž příslušenství potrubí rozřezání konzol, podpěr a výložníků pro potrubí z úhelníků L do 50x50x5 mm</t>
  </si>
  <si>
    <t>426782972</t>
  </si>
  <si>
    <t>733194925</t>
  </si>
  <si>
    <t>Opravy rozvodů potrubí z trubek ocelových hladkých navaření odbočky na stávající potrubí odbočka D 89/3,6</t>
  </si>
  <si>
    <t>-950703510</t>
  </si>
  <si>
    <t>1014809169</t>
  </si>
  <si>
    <t>-2026747432</t>
  </si>
  <si>
    <t>664904357</t>
  </si>
  <si>
    <t>-922388955</t>
  </si>
  <si>
    <t>-189206164</t>
  </si>
  <si>
    <t>734100812</t>
  </si>
  <si>
    <t>Demontáž armatur přírubových se dvěma přírubami přes 50 do DN 100</t>
  </si>
  <si>
    <t>1494981434</t>
  </si>
  <si>
    <t>734109216</t>
  </si>
  <si>
    <t>Montáž armatur přírubových se dvěma přírubami PN 16 DN 80</t>
  </si>
  <si>
    <t>1298377533</t>
  </si>
  <si>
    <t>734163428</t>
  </si>
  <si>
    <t>Filtry z uhlíkové oceli s vypouštěcí přírubou PN 16 do 300 st.C DN 80</t>
  </si>
  <si>
    <t>1752997815</t>
  </si>
  <si>
    <t>734173417</t>
  </si>
  <si>
    <t>Mezikusy, přírubové spoje přírubové spoje PN 16/I, 200 st.C DN 80</t>
  </si>
  <si>
    <t>-1237989933</t>
  </si>
  <si>
    <t>734192317</t>
  </si>
  <si>
    <t>Ostatní přírubové armatury klapky zpětné samočinné PN 16 do 100 st.C  DN 80</t>
  </si>
  <si>
    <t>-344437988</t>
  </si>
  <si>
    <t>734193216</t>
  </si>
  <si>
    <t>Ostatní přírubové armatury klapky mezipřírubové uzavírací PN 16 do 120 st.C disk nerezová ocel DN 80</t>
  </si>
  <si>
    <t>1907310549</t>
  </si>
  <si>
    <t>504893605</t>
  </si>
  <si>
    <t>-874128328</t>
  </si>
  <si>
    <t>734200824</t>
  </si>
  <si>
    <t>Demontáž armatur závitových se dvěma závity přes 6/4 do G 2</t>
  </si>
  <si>
    <t>773531397</t>
  </si>
  <si>
    <t>-1729096033</t>
  </si>
  <si>
    <t>-1905562055</t>
  </si>
  <si>
    <t>-118671962</t>
  </si>
  <si>
    <t>-943496629</t>
  </si>
  <si>
    <t>-455659334</t>
  </si>
  <si>
    <t>734242417</t>
  </si>
  <si>
    <t>Ventily zpětné závitové PN 16 do 110 st.C přímé G 2</t>
  </si>
  <si>
    <t>1549553662</t>
  </si>
  <si>
    <t>384017606</t>
  </si>
  <si>
    <t>Ostatní armatury filtry závitové PN 16 do 130 st.C přímé s vnitřními závity  G 2</t>
  </si>
  <si>
    <t>339811599</t>
  </si>
  <si>
    <t>865673022</t>
  </si>
  <si>
    <t>-523483193</t>
  </si>
  <si>
    <t>-1688810552</t>
  </si>
  <si>
    <t>2041460327</t>
  </si>
  <si>
    <t>1362051438</t>
  </si>
  <si>
    <t>1200876673</t>
  </si>
  <si>
    <t>-1853375869</t>
  </si>
  <si>
    <t>1667105630</t>
  </si>
  <si>
    <t>Nátěry kovových potrubí a armatur syntetické na vzduchu schnoucí dražšími barvami potrubí do DN 50 mm základní antikorozní</t>
  </si>
  <si>
    <t>-520394701</t>
  </si>
  <si>
    <t>-2099181635</t>
  </si>
  <si>
    <t>-348887910</t>
  </si>
  <si>
    <t>229750867</t>
  </si>
  <si>
    <t>1942624739</t>
  </si>
  <si>
    <t>633823591</t>
  </si>
  <si>
    <t>SO 04b - Pavilon F -  zařízení pro vytápění staveb DIalýza</t>
  </si>
  <si>
    <t>-2111962583</t>
  </si>
  <si>
    <t>-1226483398</t>
  </si>
  <si>
    <t>90601589</t>
  </si>
  <si>
    <t>-1929229246</t>
  </si>
  <si>
    <t>15+36+73</t>
  </si>
  <si>
    <t>-365823002</t>
  </si>
  <si>
    <t>631545740</t>
  </si>
  <si>
    <t>Vlákno minerální a výrobky z něj (desky, skruže, pásy, rohože, vložkové pytle apod.) výrobky z minerální vlny  - pouzdro potrubní izolační s povrchem kašírovaným hliníkovou folií (první číselný údaj v označení výrobků znamená vnitřní průměr v mm, druhý číselný údaj označuje tloušťku tepelné izolace v mm)  ALS - tl.izolační vrstvy 40 mm 49/40 mm</t>
  </si>
  <si>
    <t>151774948</t>
  </si>
  <si>
    <t>117512767</t>
  </si>
  <si>
    <t>1748999080</t>
  </si>
  <si>
    <t>-640717991</t>
  </si>
  <si>
    <t>1677386016</t>
  </si>
  <si>
    <t>-1733525780</t>
  </si>
  <si>
    <t>-1625809447</t>
  </si>
  <si>
    <t>1363150988</t>
  </si>
  <si>
    <t>-1261499057</t>
  </si>
  <si>
    <t>-1352781878</t>
  </si>
  <si>
    <t>-387410522</t>
  </si>
  <si>
    <t>2103582779</t>
  </si>
  <si>
    <t>-1330171285</t>
  </si>
  <si>
    <t>-597530438</t>
  </si>
  <si>
    <t>Potrubí z plastových trubek z polypropylenu (PPR) svařovaných polyfuzně PN 20 D 32 x 5,4</t>
  </si>
  <si>
    <t>2040746821</t>
  </si>
  <si>
    <t>Potrubí z plastových trubek z polypropylenu (PPR) svařovaných polyfuzně PN 20  D 50 x 8,4</t>
  </si>
  <si>
    <t>-1982096166</t>
  </si>
  <si>
    <t>2068545210</t>
  </si>
  <si>
    <t>1283770780</t>
  </si>
  <si>
    <t>706157614</t>
  </si>
  <si>
    <t>-1794649158</t>
  </si>
  <si>
    <t>-543048054</t>
  </si>
  <si>
    <t>Armatury s jedním závitem ventily kulové zahradní uzávěry PN 15 do 120 st. C G 1/2 - 3/4</t>
  </si>
  <si>
    <t>110967215</t>
  </si>
  <si>
    <t>343223676</t>
  </si>
  <si>
    <t>-813837879</t>
  </si>
  <si>
    <t>Armatury se dvěma závity ventily zpětné  PN 10 do 110 st.C G 1 1/2</t>
  </si>
  <si>
    <t>495207822</t>
  </si>
  <si>
    <t>722231252.R</t>
  </si>
  <si>
    <t>Armatury se dvěma závity ventily pojistné k bojleru mosazné  PN 6 do 100 st.C G 3/4</t>
  </si>
  <si>
    <t>1544705602</t>
  </si>
  <si>
    <t>-232029016</t>
  </si>
  <si>
    <t>310911286</t>
  </si>
  <si>
    <t>-1542091358</t>
  </si>
  <si>
    <t>-1866538603</t>
  </si>
  <si>
    <t>1365379375</t>
  </si>
  <si>
    <t>-1028836095</t>
  </si>
  <si>
    <t>1460688765</t>
  </si>
  <si>
    <t>938939285</t>
  </si>
  <si>
    <t>826023546</t>
  </si>
  <si>
    <t>-807833747</t>
  </si>
  <si>
    <t>-1144362663</t>
  </si>
  <si>
    <t>-348345604</t>
  </si>
  <si>
    <t>-1628907357</t>
  </si>
  <si>
    <t>1030209133</t>
  </si>
  <si>
    <t>-1397511452</t>
  </si>
  <si>
    <t>-1285748955</t>
  </si>
  <si>
    <t>-1940694199</t>
  </si>
  <si>
    <t>-1318430682</t>
  </si>
  <si>
    <t>-1004739328</t>
  </si>
  <si>
    <t>632975647</t>
  </si>
  <si>
    <t>1837697870</t>
  </si>
  <si>
    <t>-331565829</t>
  </si>
  <si>
    <t>-794336397</t>
  </si>
  <si>
    <t>448427411</t>
  </si>
  <si>
    <t>Doplňovací zařízení otopné soustavy s regulační automatikou DN 15</t>
  </si>
  <si>
    <t>2126983472</t>
  </si>
  <si>
    <t>-360080617</t>
  </si>
  <si>
    <t>Doplňovací zařízení odlučovač bublin T 1/2</t>
  </si>
  <si>
    <t>-87046558</t>
  </si>
  <si>
    <t>-959762303</t>
  </si>
  <si>
    <t>Doplňovací zařízení s vodoměrem kontaktním</t>
  </si>
  <si>
    <t>-1290493066</t>
  </si>
  <si>
    <t>732111316</t>
  </si>
  <si>
    <t>Rozdělovače a sběrače trubková hrdla rozdělovačů a sběračů bez přírub DN 40</t>
  </si>
  <si>
    <t>-1041850976</t>
  </si>
  <si>
    <t>346540690</t>
  </si>
  <si>
    <t>305900256</t>
  </si>
  <si>
    <t>209914281</t>
  </si>
  <si>
    <t>1311000173</t>
  </si>
  <si>
    <t>-681461330</t>
  </si>
  <si>
    <t>-30964749</t>
  </si>
  <si>
    <t>278551328</t>
  </si>
  <si>
    <t>-114483999</t>
  </si>
  <si>
    <t>2077984998</t>
  </si>
  <si>
    <t>732331618</t>
  </si>
  <si>
    <t>Nádoby expanzní tlakové s membránou bez pojistného ventilu se závitovým připojením PN 0,6 o objemu (Expanzomat NG) 100 l</t>
  </si>
  <si>
    <t>-263811494</t>
  </si>
  <si>
    <t>-1849390660</t>
  </si>
  <si>
    <t>1866443051</t>
  </si>
  <si>
    <t>Čerpadla teplovodní závitová mokroběžná cirkulační pro TUV (elektronicky řízená) PN 10, do 80 st.C  DN přípojky/dopravní výška H (m) - čerpací výkon Q (m3/h) DN 25 / do 4,0 m / 2,2 m3/h</t>
  </si>
  <si>
    <t>229155692</t>
  </si>
  <si>
    <t>732421443</t>
  </si>
  <si>
    <t>Čerpadla teplovodní závitová mokroběžná oběhová pro teplovodní vytápění (elektronicky řízená) PN 10, do 110 st.CDN přípojky/dopravní výška H (m) - čerpací výkon Q (m3/h) DN 32 / do 4,0 m / 5,0 m3/h</t>
  </si>
  <si>
    <t>-1624108400</t>
  </si>
  <si>
    <t>732421454</t>
  </si>
  <si>
    <t>Čerpadla teplovodní závitová mokroběžná oběhová pro teplovodní vytápění (elektronicky řízená) PN 10, do 110 st.C ) DN přípojky/dopravní výška H (m) - čerpací výkon Q (m3/h) DN 32 / do 6,0 m / 7,0 m3/h</t>
  </si>
  <si>
    <t>-809062535</t>
  </si>
  <si>
    <t>901941135</t>
  </si>
  <si>
    <t>808038152</t>
  </si>
  <si>
    <t>-423499139</t>
  </si>
  <si>
    <t>1462750126</t>
  </si>
  <si>
    <t>-908885213</t>
  </si>
  <si>
    <t>-73190261</t>
  </si>
  <si>
    <t>1336896697</t>
  </si>
  <si>
    <t>1186719101</t>
  </si>
  <si>
    <t>1522874570</t>
  </si>
  <si>
    <t>1983592666</t>
  </si>
  <si>
    <t>733111107</t>
  </si>
  <si>
    <t>Potrubí z trubek ocelových závitových bezešvých běžných nízkotlakých DN 40</t>
  </si>
  <si>
    <t>353863612</t>
  </si>
  <si>
    <t>6+6+6+15+15+15+10</t>
  </si>
  <si>
    <t>839974678</t>
  </si>
  <si>
    <t>931792818</t>
  </si>
  <si>
    <t>-1171753090</t>
  </si>
  <si>
    <t>733123116</t>
  </si>
  <si>
    <t>Potrubí z trubek ocelových hladkých Příplatek k cenám za zhotovení přípojky z trubek ocelových hladkých D 44,5/2,6</t>
  </si>
  <si>
    <t>-664959881</t>
  </si>
  <si>
    <t>979316535</t>
  </si>
  <si>
    <t>-18861274</t>
  </si>
  <si>
    <t>1721245456</t>
  </si>
  <si>
    <t>15+10+20+73+36</t>
  </si>
  <si>
    <t>-868785204</t>
  </si>
  <si>
    <t>423192629</t>
  </si>
  <si>
    <t>388737057</t>
  </si>
  <si>
    <t>774086882</t>
  </si>
  <si>
    <t>476343379</t>
  </si>
  <si>
    <t>733194916</t>
  </si>
  <si>
    <t>Opravy rozvodů potrubí z trubek ocelových hladkých navaření odbočky na stávající potrubí odbočka D 44,5/2,6</t>
  </si>
  <si>
    <t>440101291</t>
  </si>
  <si>
    <t>1662643267</t>
  </si>
  <si>
    <t>-324170359</t>
  </si>
  <si>
    <t>523280623</t>
  </si>
  <si>
    <t>-593507116</t>
  </si>
  <si>
    <t>1180089976</t>
  </si>
  <si>
    <t>-1573727041</t>
  </si>
  <si>
    <t>1155542166</t>
  </si>
  <si>
    <t>-1920417843</t>
  </si>
  <si>
    <t>-1063464109</t>
  </si>
  <si>
    <t>1126025554</t>
  </si>
  <si>
    <t>1672655066</t>
  </si>
  <si>
    <t>-1553886143</t>
  </si>
  <si>
    <t>1505948183</t>
  </si>
  <si>
    <t>464714801</t>
  </si>
  <si>
    <t>734209117</t>
  </si>
  <si>
    <t>Montáž závitových armatur se 2 závity G 6/4 (DN 40)</t>
  </si>
  <si>
    <t>-1614105296</t>
  </si>
  <si>
    <t>1243227546</t>
  </si>
  <si>
    <t>-1774634744</t>
  </si>
  <si>
    <t>Ventily odvzdušňovací závitové automatické PN 14 do 120 st.C  G 1/2</t>
  </si>
  <si>
    <t>436352882</t>
  </si>
  <si>
    <t>734242416</t>
  </si>
  <si>
    <t>Ventily zpětné závitové PN 16 do 110 st.C  přímé G 6/4</t>
  </si>
  <si>
    <t>-905439910</t>
  </si>
  <si>
    <t>Ventily zpětné závitové PN 16 do 110 st.C  přímé G 2</t>
  </si>
  <si>
    <t>811147201</t>
  </si>
  <si>
    <t>Ostatní armatury kohouty plnicí a vypouštěcí PN 10 do 110 st.C G 1/2</t>
  </si>
  <si>
    <t>1663725508</t>
  </si>
  <si>
    <t>734291246</t>
  </si>
  <si>
    <t>Ostatní armatury filtry závitové PN 16 do 130 st.C přímé s vnitřními závity  G 1 1/2</t>
  </si>
  <si>
    <t>1437216144</t>
  </si>
  <si>
    <t>-647438339</t>
  </si>
  <si>
    <t>734292717</t>
  </si>
  <si>
    <t>Ostatní armatury kulové kohouty PN 42 do 185 st.C přímé vnitřní závit G 1 1/2</t>
  </si>
  <si>
    <t>-543355715</t>
  </si>
  <si>
    <t>2049575722</t>
  </si>
  <si>
    <t>734295022</t>
  </si>
  <si>
    <t>Směšovací armatury závitové trojcestné se servomotorem DN 25</t>
  </si>
  <si>
    <t>2131935725</t>
  </si>
  <si>
    <t>109642211</t>
  </si>
  <si>
    <t>-1823781048</t>
  </si>
  <si>
    <t>-1102302085</t>
  </si>
  <si>
    <t>-1748979756</t>
  </si>
  <si>
    <t>1743444930</t>
  </si>
  <si>
    <t>Nátěry kovových stavebních doplňkových konstrukcí syntetické na vzduchu schnoucí dražšími barvami  lesklý povrch 1x antikorozní, 1x základní 2x email</t>
  </si>
  <si>
    <t>624551841</t>
  </si>
  <si>
    <t>-35235493</t>
  </si>
  <si>
    <t>-2024104952</t>
  </si>
  <si>
    <t>-1247960137</t>
  </si>
  <si>
    <t>-2058369502</t>
  </si>
  <si>
    <t>-1525922959</t>
  </si>
  <si>
    <t>1906553722</t>
  </si>
  <si>
    <t>-502550802</t>
  </si>
  <si>
    <t>SO 04c - Pavilon F -  plynová zařízení Onkologie</t>
  </si>
  <si>
    <t>572404816</t>
  </si>
  <si>
    <t>10000</t>
  </si>
  <si>
    <t>Havarijní uzávěr plynu kotelny membránový DN 65 nízkotlak s ochozem</t>
  </si>
  <si>
    <t>446156490</t>
  </si>
  <si>
    <t>70258180</t>
  </si>
  <si>
    <t>521271936</t>
  </si>
  <si>
    <t>5+3+2+3+4</t>
  </si>
  <si>
    <t>723111204</t>
  </si>
  <si>
    <t>Potrubí z ocelových trubek závitových černých spojovaných svařováním, bezešvých běžných DN 25</t>
  </si>
  <si>
    <t>-893051912</t>
  </si>
  <si>
    <t>723150313</t>
  </si>
  <si>
    <t>Potrubí z ocelových trubek hladkých černých spojovaných svařováním tvářených za tepla D 76/3,2</t>
  </si>
  <si>
    <t>-1818004597</t>
  </si>
  <si>
    <t>15+10+3+3+3+5</t>
  </si>
  <si>
    <t>723150366</t>
  </si>
  <si>
    <t>Potrubí z ocelových trubek hladkých chráničky D 44,5/2,6</t>
  </si>
  <si>
    <t>-1128995634</t>
  </si>
  <si>
    <t>723150371</t>
  </si>
  <si>
    <t>Potrubí z ocelových trubek hladkých chráničky D 108/4</t>
  </si>
  <si>
    <t>-384609424</t>
  </si>
  <si>
    <t>1512399493</t>
  </si>
  <si>
    <t>723190204</t>
  </si>
  <si>
    <t>Přípojky plynovodní ke strojům a zařízením z trubek ocelových závitových černých spojovaných na závit, bezešvých, běžných DN 25</t>
  </si>
  <si>
    <t>1994835337</t>
  </si>
  <si>
    <t>-1258962267</t>
  </si>
  <si>
    <t>1596216882</t>
  </si>
  <si>
    <t>936127411</t>
  </si>
  <si>
    <t>723190918</t>
  </si>
  <si>
    <t>Opravy plynovodního potrubí navaření odbočky na potrubí DN 65</t>
  </si>
  <si>
    <t>1719186828</t>
  </si>
  <si>
    <t>723212104</t>
  </si>
  <si>
    <t>Armatury přírubové uzavírací klapky mezipřírubové DN 65</t>
  </si>
  <si>
    <t>-1629517191</t>
  </si>
  <si>
    <t>723219103</t>
  </si>
  <si>
    <t>Armatury přírubové montáž armatur přírubových ostatních typů DN 65</t>
  </si>
  <si>
    <t>273026662</t>
  </si>
  <si>
    <t>723221304</t>
  </si>
  <si>
    <t>Armatury s jedním závitem ventily vzorkovací  rohové PN 5 vnitřní závit G 1/2</t>
  </si>
  <si>
    <t>504772161</t>
  </si>
  <si>
    <t>1295565129</t>
  </si>
  <si>
    <t>723231164</t>
  </si>
  <si>
    <t xml:space="preserve">Armatury se dvěma závity kohouty kulové PN 42 do 185 st.C plnoprůtokové s koulí  vnitřní závit těžká řada </t>
  </si>
  <si>
    <t>-991841198</t>
  </si>
  <si>
    <t>-907463571</t>
  </si>
  <si>
    <t>723239103</t>
  </si>
  <si>
    <t>Armatury se dvěma závity montáž armatur se dvěma závity ostatních typů G 1</t>
  </si>
  <si>
    <t>-161470304</t>
  </si>
  <si>
    <t>-298720203</t>
  </si>
  <si>
    <t>-1961578603</t>
  </si>
  <si>
    <t>1195568927</t>
  </si>
  <si>
    <t>-1245516873</t>
  </si>
  <si>
    <t>783425512.R</t>
  </si>
  <si>
    <t>Nátěry kovových potrubí a armatur syntetické na vzduchu schnoucí i barvami  potrubí přes DN 50 do DN 100 mm lesklý povrch 1x antikorozní, 1x základní a 2x email</t>
  </si>
  <si>
    <t>-1750893550</t>
  </si>
  <si>
    <t>-195270228</t>
  </si>
  <si>
    <t>248137751</t>
  </si>
  <si>
    <t>1893029147</t>
  </si>
  <si>
    <t>SO 04d - Pavilon F -  plynová zařízení DIalýza</t>
  </si>
  <si>
    <t>607811406</t>
  </si>
  <si>
    <t>-4265171</t>
  </si>
  <si>
    <t>427340967</t>
  </si>
  <si>
    <t>-560307279</t>
  </si>
  <si>
    <t>-1547226216</t>
  </si>
  <si>
    <t>483736979</t>
  </si>
  <si>
    <t>255020323</t>
  </si>
  <si>
    <t>-1545705464</t>
  </si>
  <si>
    <t>-1504617835</t>
  </si>
  <si>
    <t>369708989</t>
  </si>
  <si>
    <t>-1054811332</t>
  </si>
  <si>
    <t>860465019</t>
  </si>
  <si>
    <t>-379006993</t>
  </si>
  <si>
    <t>-645813014</t>
  </si>
  <si>
    <t>1901973169</t>
  </si>
  <si>
    <t>-646818980</t>
  </si>
  <si>
    <t>Armatury se dvěma závity kohouty kulové PN 42 do 185 st.C plnoprůtokové s koulí vnitřní závit těžká řada  G 1</t>
  </si>
  <si>
    <t>-348713473</t>
  </si>
  <si>
    <t>723231167</t>
  </si>
  <si>
    <t>Armatury se dvěma závity kohouty kulové PN 42 do 185 st.C plnoprůtokové s koulí  vnitřní závit těžká řada  G 2</t>
  </si>
  <si>
    <t>91511838</t>
  </si>
  <si>
    <t>1441133577</t>
  </si>
  <si>
    <t>-317857704</t>
  </si>
  <si>
    <t>723239106</t>
  </si>
  <si>
    <t>Armatury se dvěma závity montáž armatur se dvěma závity ostatních typů G 2</t>
  </si>
  <si>
    <t>758196635</t>
  </si>
  <si>
    <t>918545916</t>
  </si>
  <si>
    <t>1328336230</t>
  </si>
  <si>
    <t>-583026814</t>
  </si>
  <si>
    <t>1565053978</t>
  </si>
  <si>
    <t>338437008</t>
  </si>
  <si>
    <t>-514495414</t>
  </si>
  <si>
    <t>1827465794</t>
  </si>
  <si>
    <t>-1327571190</t>
  </si>
  <si>
    <t xml:space="preserve">04 - Ostatní a vedlejší náklady </t>
  </si>
  <si>
    <t xml:space="preserve">    VRN3 - Zařízení staveniště</t>
  </si>
  <si>
    <t xml:space="preserve">    VRN5 - Finanční náklady</t>
  </si>
  <si>
    <t xml:space="preserve">    VRN7 - Provozní vlivy</t>
  </si>
  <si>
    <t xml:space="preserve">    VRN9 - Ostatní náklady</t>
  </si>
  <si>
    <t>013254000</t>
  </si>
  <si>
    <t>Dokumentace skutečného provedení stavby</t>
  </si>
  <si>
    <t>-826890353</t>
  </si>
  <si>
    <t>VRN3</t>
  </si>
  <si>
    <t>Zařízení staveniště</t>
  </si>
  <si>
    <t>031203000</t>
  </si>
  <si>
    <t>Vybudování zařízení staveniště</t>
  </si>
  <si>
    <t>-310345026</t>
  </si>
  <si>
    <t>032903000</t>
  </si>
  <si>
    <t>Provoz a údržbu vybavení staveniště</t>
  </si>
  <si>
    <t>-397762271</t>
  </si>
  <si>
    <t>034403000</t>
  </si>
  <si>
    <t>Dočasná dopravní značení na staveništi</t>
  </si>
  <si>
    <t>1874755548</t>
  </si>
  <si>
    <t>039103000</t>
  </si>
  <si>
    <t>Rozebrání, bourání a odvoz zařízení staveniště</t>
  </si>
  <si>
    <t>-2054846735</t>
  </si>
  <si>
    <t>VRN5</t>
  </si>
  <si>
    <t>Finanční náklady</t>
  </si>
  <si>
    <t>051103000</t>
  </si>
  <si>
    <t>Náklady spojené s pojištěním  odpovědnosti za škodu  způsobenou třetím osobám</t>
  </si>
  <si>
    <t>98530681</t>
  </si>
  <si>
    <t>VRN7</t>
  </si>
  <si>
    <t>Provozní vlivy</t>
  </si>
  <si>
    <t>075603000</t>
  </si>
  <si>
    <t xml:space="preserve">Vytýčení inženýrských sítí , ochrana stávajících vedení  a zařízení před poškozením </t>
  </si>
  <si>
    <t>-1041024202</t>
  </si>
  <si>
    <t>VRN9</t>
  </si>
  <si>
    <t>Ostatní náklady</t>
  </si>
  <si>
    <t>091504000</t>
  </si>
  <si>
    <t xml:space="preserve">Stálá informační tabule - trvalá pamětní deska </t>
  </si>
  <si>
    <t>1206806910</t>
  </si>
  <si>
    <t>R-001</t>
  </si>
  <si>
    <t xml:space="preserve">Bankovní záruka po dobu realizace díla </t>
  </si>
  <si>
    <t>1282511304</t>
  </si>
  <si>
    <t>R-002</t>
  </si>
  <si>
    <t>Bankovní záruka po dobu záruční lhůty</t>
  </si>
  <si>
    <t>2069719928</t>
  </si>
  <si>
    <t>R-003</t>
  </si>
  <si>
    <t xml:space="preserve">Velkoplošný informační panel </t>
  </si>
  <si>
    <t>1701496396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</si>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</sst>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41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1"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33"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33" fillId="0" borderId="0" xfId="0" applyFont="1" applyAlignment="1">
      <alignment horizontal="left" vertical="center" wrapText="1"/>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5"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6" fillId="0" borderId="13" xfId="0" applyNumberFormat="1" applyFont="1" applyBorder="1" applyAlignment="1" applyProtection="1">
      <alignment/>
      <protection/>
    </xf>
    <xf numFmtId="166" fontId="36" fillId="0" borderId="14" xfId="0" applyNumberFormat="1" applyFont="1" applyBorder="1" applyAlignment="1" applyProtection="1">
      <alignment/>
      <protection/>
    </xf>
    <xf numFmtId="4" fontId="37"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8"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9"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0" fillId="0" borderId="27" xfId="0" applyFont="1" applyBorder="1" applyAlignment="1" applyProtection="1">
      <alignment horizontal="center" vertical="center"/>
      <protection/>
    </xf>
    <xf numFmtId="49" fontId="40" fillId="0" borderId="27" xfId="0" applyNumberFormat="1" applyFont="1" applyBorder="1" applyAlignment="1" applyProtection="1">
      <alignment horizontal="left" vertical="center" wrapText="1"/>
      <protection/>
    </xf>
    <xf numFmtId="0" fontId="40" fillId="0" borderId="27" xfId="0" applyFont="1" applyBorder="1" applyAlignment="1" applyProtection="1">
      <alignment horizontal="left" vertical="center" wrapText="1"/>
      <protection/>
    </xf>
    <xf numFmtId="0" fontId="40" fillId="0" borderId="27" xfId="0" applyFont="1" applyBorder="1" applyAlignment="1" applyProtection="1">
      <alignment horizontal="center" vertical="center" wrapText="1"/>
      <protection/>
    </xf>
    <xf numFmtId="167" fontId="40" fillId="0" borderId="27" xfId="0" applyNumberFormat="1" applyFont="1" applyBorder="1" applyAlignment="1" applyProtection="1">
      <alignment vertical="center"/>
      <protection/>
    </xf>
    <xf numFmtId="4" fontId="40" fillId="3" borderId="27" xfId="0" applyNumberFormat="1" applyFont="1" applyFill="1" applyBorder="1" applyAlignment="1" applyProtection="1">
      <alignment vertical="center"/>
      <protection locked="0"/>
    </xf>
    <xf numFmtId="4" fontId="40" fillId="0" borderId="27" xfId="0" applyNumberFormat="1" applyFont="1" applyBorder="1" applyAlignment="1" applyProtection="1">
      <alignment vertical="center"/>
      <protection/>
    </xf>
    <xf numFmtId="0" fontId="40" fillId="0" borderId="4" xfId="0" applyFont="1" applyBorder="1" applyAlignment="1">
      <alignment vertical="center"/>
    </xf>
    <xf numFmtId="0" fontId="40" fillId="3" borderId="27"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39" fillId="0" borderId="0" xfId="0" applyFont="1" applyBorder="1" applyAlignment="1" applyProtection="1">
      <alignment vertical="center" wrapText="1"/>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94"/>
      <c r="AS2" s="394"/>
      <c r="AT2" s="394"/>
      <c r="AU2" s="394"/>
      <c r="AV2" s="394"/>
      <c r="AW2" s="394"/>
      <c r="AX2" s="394"/>
      <c r="AY2" s="394"/>
      <c r="AZ2" s="394"/>
      <c r="BA2" s="394"/>
      <c r="BB2" s="394"/>
      <c r="BC2" s="394"/>
      <c r="BD2" s="394"/>
      <c r="BE2" s="394"/>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59" t="s">
        <v>16</v>
      </c>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29"/>
      <c r="AQ5" s="31"/>
      <c r="BE5" s="357" t="s">
        <v>17</v>
      </c>
      <c r="BS5" s="24" t="s">
        <v>8</v>
      </c>
    </row>
    <row r="6" spans="2:71" ht="36.95" customHeight="1">
      <c r="B6" s="28"/>
      <c r="C6" s="29"/>
      <c r="D6" s="36" t="s">
        <v>18</v>
      </c>
      <c r="E6" s="29"/>
      <c r="F6" s="29"/>
      <c r="G6" s="29"/>
      <c r="H6" s="29"/>
      <c r="I6" s="29"/>
      <c r="J6" s="29"/>
      <c r="K6" s="361" t="s">
        <v>19</v>
      </c>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29"/>
      <c r="AQ6" s="31"/>
      <c r="BE6" s="358"/>
      <c r="BS6" s="24" t="s">
        <v>20</v>
      </c>
    </row>
    <row r="7" spans="2:71" ht="14.45" customHeight="1">
      <c r="B7" s="28"/>
      <c r="C7" s="29"/>
      <c r="D7" s="37"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23</v>
      </c>
      <c r="AL7" s="29"/>
      <c r="AM7" s="29"/>
      <c r="AN7" s="35" t="s">
        <v>24</v>
      </c>
      <c r="AO7" s="29"/>
      <c r="AP7" s="29"/>
      <c r="AQ7" s="31"/>
      <c r="BE7" s="358"/>
      <c r="BS7" s="24" t="s">
        <v>25</v>
      </c>
    </row>
    <row r="8" spans="2:71" ht="14.45" customHeight="1">
      <c r="B8" s="28"/>
      <c r="C8" s="29"/>
      <c r="D8" s="37" t="s">
        <v>26</v>
      </c>
      <c r="E8" s="29"/>
      <c r="F8" s="29"/>
      <c r="G8" s="29"/>
      <c r="H8" s="29"/>
      <c r="I8" s="29"/>
      <c r="J8" s="29"/>
      <c r="K8" s="35" t="s">
        <v>27</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28</v>
      </c>
      <c r="AL8" s="29"/>
      <c r="AM8" s="29"/>
      <c r="AN8" s="38" t="s">
        <v>29</v>
      </c>
      <c r="AO8" s="29"/>
      <c r="AP8" s="29"/>
      <c r="AQ8" s="31"/>
      <c r="BE8" s="358"/>
      <c r="BS8" s="24" t="s">
        <v>30</v>
      </c>
    </row>
    <row r="9" spans="2:71" ht="29.25" customHeight="1">
      <c r="B9" s="28"/>
      <c r="C9" s="29"/>
      <c r="D9" s="34" t="s">
        <v>31</v>
      </c>
      <c r="E9" s="29"/>
      <c r="F9" s="29"/>
      <c r="G9" s="29"/>
      <c r="H9" s="29"/>
      <c r="I9" s="29"/>
      <c r="J9" s="29"/>
      <c r="K9" s="39" t="s">
        <v>32</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33</v>
      </c>
      <c r="AL9" s="29"/>
      <c r="AM9" s="29"/>
      <c r="AN9" s="39" t="s">
        <v>34</v>
      </c>
      <c r="AO9" s="29"/>
      <c r="AP9" s="29"/>
      <c r="AQ9" s="31"/>
      <c r="BE9" s="358"/>
      <c r="BS9" s="24" t="s">
        <v>35</v>
      </c>
    </row>
    <row r="10" spans="2:71" ht="14.45" customHeight="1">
      <c r="B10" s="28"/>
      <c r="C10" s="29"/>
      <c r="D10" s="37" t="s">
        <v>36</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37</v>
      </c>
      <c r="AL10" s="29"/>
      <c r="AM10" s="29"/>
      <c r="AN10" s="35" t="s">
        <v>38</v>
      </c>
      <c r="AO10" s="29"/>
      <c r="AP10" s="29"/>
      <c r="AQ10" s="31"/>
      <c r="BE10" s="358"/>
      <c r="BS10" s="24" t="s">
        <v>20</v>
      </c>
    </row>
    <row r="11" spans="2:71" ht="18.4" customHeight="1">
      <c r="B11" s="28"/>
      <c r="C11" s="29"/>
      <c r="D11" s="29"/>
      <c r="E11" s="35" t="s">
        <v>39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40</v>
      </c>
      <c r="AL11" s="29"/>
      <c r="AM11" s="29"/>
      <c r="AN11" s="35" t="s">
        <v>38</v>
      </c>
      <c r="AO11" s="29"/>
      <c r="AP11" s="29"/>
      <c r="AQ11" s="31"/>
      <c r="BE11" s="358"/>
      <c r="BS11" s="24" t="s">
        <v>20</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58"/>
      <c r="BS12" s="24" t="s">
        <v>20</v>
      </c>
    </row>
    <row r="13" spans="2:71" ht="14.45" customHeight="1">
      <c r="B13" s="28"/>
      <c r="C13" s="29"/>
      <c r="D13" s="37" t="s">
        <v>41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37</v>
      </c>
      <c r="AL13" s="29"/>
      <c r="AM13" s="29"/>
      <c r="AN13" s="40" t="s">
        <v>42</v>
      </c>
      <c r="AO13" s="29"/>
      <c r="AP13" s="29"/>
      <c r="AQ13" s="31"/>
      <c r="BE13" s="358"/>
      <c r="BS13" s="24" t="s">
        <v>20</v>
      </c>
    </row>
    <row r="14" spans="2:71" ht="13.5">
      <c r="B14" s="28"/>
      <c r="C14" s="29"/>
      <c r="D14" s="29"/>
      <c r="E14" s="362" t="s">
        <v>42</v>
      </c>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7" t="s">
        <v>40</v>
      </c>
      <c r="AL14" s="29"/>
      <c r="AM14" s="29"/>
      <c r="AN14" s="40" t="s">
        <v>42</v>
      </c>
      <c r="AO14" s="29"/>
      <c r="AP14" s="29"/>
      <c r="AQ14" s="31"/>
      <c r="BE14" s="358"/>
      <c r="BS14" s="24" t="s">
        <v>20</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58"/>
      <c r="BS15" s="24" t="s">
        <v>6</v>
      </c>
    </row>
    <row r="16" spans="2:71" ht="14.45" customHeight="1">
      <c r="B16" s="28"/>
      <c r="C16" s="29"/>
      <c r="D16" s="37" t="s">
        <v>43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37</v>
      </c>
      <c r="AL16" s="29"/>
      <c r="AM16" s="29"/>
      <c r="AN16" s="35" t="s">
        <v>38</v>
      </c>
      <c r="AO16" s="29"/>
      <c r="AP16" s="29"/>
      <c r="AQ16" s="31"/>
      <c r="BE16" s="358"/>
      <c r="BS16" s="24" t="s">
        <v>6</v>
      </c>
    </row>
    <row r="17" spans="2:71" ht="18.4" customHeight="1">
      <c r="B17" s="28"/>
      <c r="C17" s="29"/>
      <c r="D17" s="29"/>
      <c r="E17" s="35" t="s">
        <v>44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40</v>
      </c>
      <c r="AL17" s="29"/>
      <c r="AM17" s="29"/>
      <c r="AN17" s="35" t="s">
        <v>38</v>
      </c>
      <c r="AO17" s="29"/>
      <c r="AP17" s="29"/>
      <c r="AQ17" s="31"/>
      <c r="BE17" s="358"/>
      <c r="BS17" s="24" t="s">
        <v>45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58"/>
      <c r="BS18" s="24" t="s">
        <v>8</v>
      </c>
    </row>
    <row r="19" spans="2:71" ht="14.45" customHeight="1">
      <c r="B19" s="28"/>
      <c r="C19" s="29"/>
      <c r="D19" s="37" t="s">
        <v>46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58"/>
      <c r="BS19" s="24" t="s">
        <v>8</v>
      </c>
    </row>
    <row r="20" spans="2:71" ht="22.5" customHeight="1">
      <c r="B20" s="28"/>
      <c r="C20" s="29"/>
      <c r="D20" s="29"/>
      <c r="E20" s="364" t="s">
        <v>38</v>
      </c>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29"/>
      <c r="AP20" s="29"/>
      <c r="AQ20" s="31"/>
      <c r="BE20" s="358"/>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58"/>
    </row>
    <row r="22" spans="2:57" ht="6.95" customHeight="1">
      <c r="B22" s="28"/>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9"/>
      <c r="AQ22" s="31"/>
      <c r="BE22" s="358"/>
    </row>
    <row r="23" spans="2:57" s="1" customFormat="1" ht="25.9" customHeight="1">
      <c r="B23" s="42"/>
      <c r="C23" s="43"/>
      <c r="D23" s="44" t="s">
        <v>47</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65">
        <f>ROUND(AG51,2)</f>
        <v>0</v>
      </c>
      <c r="AL23" s="366"/>
      <c r="AM23" s="366"/>
      <c r="AN23" s="366"/>
      <c r="AO23" s="366"/>
      <c r="AP23" s="43"/>
      <c r="AQ23" s="46"/>
      <c r="BE23" s="358"/>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58"/>
    </row>
    <row r="25" spans="2:57" s="1" customFormat="1" ht="13.5">
      <c r="B25" s="42"/>
      <c r="C25" s="43"/>
      <c r="D25" s="43"/>
      <c r="E25" s="43"/>
      <c r="F25" s="43"/>
      <c r="G25" s="43"/>
      <c r="H25" s="43"/>
      <c r="I25" s="43"/>
      <c r="J25" s="43"/>
      <c r="K25" s="43"/>
      <c r="L25" s="367" t="s">
        <v>48</v>
      </c>
      <c r="M25" s="367"/>
      <c r="N25" s="367"/>
      <c r="O25" s="367"/>
      <c r="P25" s="43"/>
      <c r="Q25" s="43"/>
      <c r="R25" s="43"/>
      <c r="S25" s="43"/>
      <c r="T25" s="43"/>
      <c r="U25" s="43"/>
      <c r="V25" s="43"/>
      <c r="W25" s="367" t="s">
        <v>49</v>
      </c>
      <c r="X25" s="367"/>
      <c r="Y25" s="367"/>
      <c r="Z25" s="367"/>
      <c r="AA25" s="367"/>
      <c r="AB25" s="367"/>
      <c r="AC25" s="367"/>
      <c r="AD25" s="367"/>
      <c r="AE25" s="367"/>
      <c r="AF25" s="43"/>
      <c r="AG25" s="43"/>
      <c r="AH25" s="43"/>
      <c r="AI25" s="43"/>
      <c r="AJ25" s="43"/>
      <c r="AK25" s="367" t="s">
        <v>50</v>
      </c>
      <c r="AL25" s="367"/>
      <c r="AM25" s="367"/>
      <c r="AN25" s="367"/>
      <c r="AO25" s="367"/>
      <c r="AP25" s="43"/>
      <c r="AQ25" s="46"/>
      <c r="BE25" s="358"/>
    </row>
    <row r="26" spans="2:57" s="2" customFormat="1" ht="14.45" customHeight="1">
      <c r="B26" s="48"/>
      <c r="C26" s="49"/>
      <c r="D26" s="50" t="s">
        <v>51</v>
      </c>
      <c r="E26" s="49"/>
      <c r="F26" s="50" t="s">
        <v>52</v>
      </c>
      <c r="G26" s="49"/>
      <c r="H26" s="49"/>
      <c r="I26" s="49"/>
      <c r="J26" s="49"/>
      <c r="K26" s="49"/>
      <c r="L26" s="368">
        <v>0.21</v>
      </c>
      <c r="M26" s="369"/>
      <c r="N26" s="369"/>
      <c r="O26" s="369"/>
      <c r="P26" s="49"/>
      <c r="Q26" s="49"/>
      <c r="R26" s="49"/>
      <c r="S26" s="49"/>
      <c r="T26" s="49"/>
      <c r="U26" s="49"/>
      <c r="V26" s="49"/>
      <c r="W26" s="370">
        <f>ROUND(AZ51,2)</f>
        <v>0</v>
      </c>
      <c r="X26" s="369"/>
      <c r="Y26" s="369"/>
      <c r="Z26" s="369"/>
      <c r="AA26" s="369"/>
      <c r="AB26" s="369"/>
      <c r="AC26" s="369"/>
      <c r="AD26" s="369"/>
      <c r="AE26" s="369"/>
      <c r="AF26" s="49"/>
      <c r="AG26" s="49"/>
      <c r="AH26" s="49"/>
      <c r="AI26" s="49"/>
      <c r="AJ26" s="49"/>
      <c r="AK26" s="370">
        <f>ROUND(AV51,2)</f>
        <v>0</v>
      </c>
      <c r="AL26" s="369"/>
      <c r="AM26" s="369"/>
      <c r="AN26" s="369"/>
      <c r="AO26" s="369"/>
      <c r="AP26" s="49"/>
      <c r="AQ26" s="51"/>
      <c r="BE26" s="358"/>
    </row>
    <row r="27" spans="2:57" s="2" customFormat="1" ht="14.45" customHeight="1">
      <c r="B27" s="48"/>
      <c r="C27" s="49"/>
      <c r="D27" s="49"/>
      <c r="E27" s="49"/>
      <c r="F27" s="50" t="s">
        <v>53</v>
      </c>
      <c r="G27" s="49"/>
      <c r="H27" s="49"/>
      <c r="I27" s="49"/>
      <c r="J27" s="49"/>
      <c r="K27" s="49"/>
      <c r="L27" s="368">
        <v>0.15</v>
      </c>
      <c r="M27" s="369"/>
      <c r="N27" s="369"/>
      <c r="O27" s="369"/>
      <c r="P27" s="49"/>
      <c r="Q27" s="49"/>
      <c r="R27" s="49"/>
      <c r="S27" s="49"/>
      <c r="T27" s="49"/>
      <c r="U27" s="49"/>
      <c r="V27" s="49"/>
      <c r="W27" s="370">
        <f>ROUND(BA51,2)</f>
        <v>0</v>
      </c>
      <c r="X27" s="369"/>
      <c r="Y27" s="369"/>
      <c r="Z27" s="369"/>
      <c r="AA27" s="369"/>
      <c r="AB27" s="369"/>
      <c r="AC27" s="369"/>
      <c r="AD27" s="369"/>
      <c r="AE27" s="369"/>
      <c r="AF27" s="49"/>
      <c r="AG27" s="49"/>
      <c r="AH27" s="49"/>
      <c r="AI27" s="49"/>
      <c r="AJ27" s="49"/>
      <c r="AK27" s="370">
        <f>ROUND(AW51,2)</f>
        <v>0</v>
      </c>
      <c r="AL27" s="369"/>
      <c r="AM27" s="369"/>
      <c r="AN27" s="369"/>
      <c r="AO27" s="369"/>
      <c r="AP27" s="49"/>
      <c r="AQ27" s="51"/>
      <c r="BE27" s="358"/>
    </row>
    <row r="28" spans="2:57" s="2" customFormat="1" ht="14.45" customHeight="1" hidden="1">
      <c r="B28" s="48"/>
      <c r="C28" s="49"/>
      <c r="D28" s="49"/>
      <c r="E28" s="49"/>
      <c r="F28" s="50" t="s">
        <v>54</v>
      </c>
      <c r="G28" s="49"/>
      <c r="H28" s="49"/>
      <c r="I28" s="49"/>
      <c r="J28" s="49"/>
      <c r="K28" s="49"/>
      <c r="L28" s="368">
        <v>0.21</v>
      </c>
      <c r="M28" s="369"/>
      <c r="N28" s="369"/>
      <c r="O28" s="369"/>
      <c r="P28" s="49"/>
      <c r="Q28" s="49"/>
      <c r="R28" s="49"/>
      <c r="S28" s="49"/>
      <c r="T28" s="49"/>
      <c r="U28" s="49"/>
      <c r="V28" s="49"/>
      <c r="W28" s="370">
        <f>ROUND(BB51,2)</f>
        <v>0</v>
      </c>
      <c r="X28" s="369"/>
      <c r="Y28" s="369"/>
      <c r="Z28" s="369"/>
      <c r="AA28" s="369"/>
      <c r="AB28" s="369"/>
      <c r="AC28" s="369"/>
      <c r="AD28" s="369"/>
      <c r="AE28" s="369"/>
      <c r="AF28" s="49"/>
      <c r="AG28" s="49"/>
      <c r="AH28" s="49"/>
      <c r="AI28" s="49"/>
      <c r="AJ28" s="49"/>
      <c r="AK28" s="370">
        <v>0</v>
      </c>
      <c r="AL28" s="369"/>
      <c r="AM28" s="369"/>
      <c r="AN28" s="369"/>
      <c r="AO28" s="369"/>
      <c r="AP28" s="49"/>
      <c r="AQ28" s="51"/>
      <c r="BE28" s="358"/>
    </row>
    <row r="29" spans="2:57" s="2" customFormat="1" ht="14.45" customHeight="1" hidden="1">
      <c r="B29" s="48"/>
      <c r="C29" s="49"/>
      <c r="D29" s="49"/>
      <c r="E29" s="49"/>
      <c r="F29" s="50" t="s">
        <v>55</v>
      </c>
      <c r="G29" s="49"/>
      <c r="H29" s="49"/>
      <c r="I29" s="49"/>
      <c r="J29" s="49"/>
      <c r="K29" s="49"/>
      <c r="L29" s="368">
        <v>0.15</v>
      </c>
      <c r="M29" s="369"/>
      <c r="N29" s="369"/>
      <c r="O29" s="369"/>
      <c r="P29" s="49"/>
      <c r="Q29" s="49"/>
      <c r="R29" s="49"/>
      <c r="S29" s="49"/>
      <c r="T29" s="49"/>
      <c r="U29" s="49"/>
      <c r="V29" s="49"/>
      <c r="W29" s="370">
        <f>ROUND(BC51,2)</f>
        <v>0</v>
      </c>
      <c r="X29" s="369"/>
      <c r="Y29" s="369"/>
      <c r="Z29" s="369"/>
      <c r="AA29" s="369"/>
      <c r="AB29" s="369"/>
      <c r="AC29" s="369"/>
      <c r="AD29" s="369"/>
      <c r="AE29" s="369"/>
      <c r="AF29" s="49"/>
      <c r="AG29" s="49"/>
      <c r="AH29" s="49"/>
      <c r="AI29" s="49"/>
      <c r="AJ29" s="49"/>
      <c r="AK29" s="370">
        <v>0</v>
      </c>
      <c r="AL29" s="369"/>
      <c r="AM29" s="369"/>
      <c r="AN29" s="369"/>
      <c r="AO29" s="369"/>
      <c r="AP29" s="49"/>
      <c r="AQ29" s="51"/>
      <c r="BE29" s="358"/>
    </row>
    <row r="30" spans="2:57" s="2" customFormat="1" ht="14.45" customHeight="1" hidden="1">
      <c r="B30" s="48"/>
      <c r="C30" s="49"/>
      <c r="D30" s="49"/>
      <c r="E30" s="49"/>
      <c r="F30" s="50" t="s">
        <v>56</v>
      </c>
      <c r="G30" s="49"/>
      <c r="H30" s="49"/>
      <c r="I30" s="49"/>
      <c r="J30" s="49"/>
      <c r="K30" s="49"/>
      <c r="L30" s="368">
        <v>0</v>
      </c>
      <c r="M30" s="369"/>
      <c r="N30" s="369"/>
      <c r="O30" s="369"/>
      <c r="P30" s="49"/>
      <c r="Q30" s="49"/>
      <c r="R30" s="49"/>
      <c r="S30" s="49"/>
      <c r="T30" s="49"/>
      <c r="U30" s="49"/>
      <c r="V30" s="49"/>
      <c r="W30" s="370">
        <f>ROUND(BD51,2)</f>
        <v>0</v>
      </c>
      <c r="X30" s="369"/>
      <c r="Y30" s="369"/>
      <c r="Z30" s="369"/>
      <c r="AA30" s="369"/>
      <c r="AB30" s="369"/>
      <c r="AC30" s="369"/>
      <c r="AD30" s="369"/>
      <c r="AE30" s="369"/>
      <c r="AF30" s="49"/>
      <c r="AG30" s="49"/>
      <c r="AH30" s="49"/>
      <c r="AI30" s="49"/>
      <c r="AJ30" s="49"/>
      <c r="AK30" s="370">
        <v>0</v>
      </c>
      <c r="AL30" s="369"/>
      <c r="AM30" s="369"/>
      <c r="AN30" s="369"/>
      <c r="AO30" s="369"/>
      <c r="AP30" s="49"/>
      <c r="AQ30" s="51"/>
      <c r="BE30" s="358"/>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58"/>
    </row>
    <row r="32" spans="2:57" s="1" customFormat="1" ht="25.9" customHeight="1">
      <c r="B32" s="42"/>
      <c r="C32" s="52"/>
      <c r="D32" s="53" t="s">
        <v>57</v>
      </c>
      <c r="E32" s="54"/>
      <c r="F32" s="54"/>
      <c r="G32" s="54"/>
      <c r="H32" s="54"/>
      <c r="I32" s="54"/>
      <c r="J32" s="54"/>
      <c r="K32" s="54"/>
      <c r="L32" s="54"/>
      <c r="M32" s="54"/>
      <c r="N32" s="54"/>
      <c r="O32" s="54"/>
      <c r="P32" s="54"/>
      <c r="Q32" s="54"/>
      <c r="R32" s="54"/>
      <c r="S32" s="54"/>
      <c r="T32" s="55" t="s">
        <v>58</v>
      </c>
      <c r="U32" s="54"/>
      <c r="V32" s="54"/>
      <c r="W32" s="54"/>
      <c r="X32" s="371" t="s">
        <v>59</v>
      </c>
      <c r="Y32" s="372"/>
      <c r="Z32" s="372"/>
      <c r="AA32" s="372"/>
      <c r="AB32" s="372"/>
      <c r="AC32" s="54"/>
      <c r="AD32" s="54"/>
      <c r="AE32" s="54"/>
      <c r="AF32" s="54"/>
      <c r="AG32" s="54"/>
      <c r="AH32" s="54"/>
      <c r="AI32" s="54"/>
      <c r="AJ32" s="54"/>
      <c r="AK32" s="373">
        <f>SUM(AK23:AK30)</f>
        <v>0</v>
      </c>
      <c r="AL32" s="372"/>
      <c r="AM32" s="372"/>
      <c r="AN32" s="372"/>
      <c r="AO32" s="374"/>
      <c r="AP32" s="52"/>
      <c r="AQ32" s="56"/>
      <c r="BE32" s="358"/>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60</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2016/06c</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75" t="str">
        <f>K6</f>
        <v>Realizace úspor energie - areál NPK, a.s. Ústí nad Orlicí</v>
      </c>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5">
      <c r="B44" s="42"/>
      <c r="C44" s="66" t="s">
        <v>26</v>
      </c>
      <c r="D44" s="64"/>
      <c r="E44" s="64"/>
      <c r="F44" s="64"/>
      <c r="G44" s="64"/>
      <c r="H44" s="64"/>
      <c r="I44" s="64"/>
      <c r="J44" s="64"/>
      <c r="K44" s="64"/>
      <c r="L44" s="73" t="str">
        <f>IF(K8="","",K8)</f>
        <v>p.p.č. st. 3294, k.ú. Ústí nad Orlicí</v>
      </c>
      <c r="M44" s="64"/>
      <c r="N44" s="64"/>
      <c r="O44" s="64"/>
      <c r="P44" s="64"/>
      <c r="Q44" s="64"/>
      <c r="R44" s="64"/>
      <c r="S44" s="64"/>
      <c r="T44" s="64"/>
      <c r="U44" s="64"/>
      <c r="V44" s="64"/>
      <c r="W44" s="64"/>
      <c r="X44" s="64"/>
      <c r="Y44" s="64"/>
      <c r="Z44" s="64"/>
      <c r="AA44" s="64"/>
      <c r="AB44" s="64"/>
      <c r="AC44" s="64"/>
      <c r="AD44" s="64"/>
      <c r="AE44" s="64"/>
      <c r="AF44" s="64"/>
      <c r="AG44" s="64"/>
      <c r="AH44" s="64"/>
      <c r="AI44" s="66" t="s">
        <v>28</v>
      </c>
      <c r="AJ44" s="64"/>
      <c r="AK44" s="64"/>
      <c r="AL44" s="64"/>
      <c r="AM44" s="377" t="str">
        <f>IF(AN8="","",AN8)</f>
        <v>18. 1. 2017</v>
      </c>
      <c r="AN44" s="377"/>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5">
      <c r="B46" s="42"/>
      <c r="C46" s="66" t="s">
        <v>36</v>
      </c>
      <c r="D46" s="64"/>
      <c r="E46" s="64"/>
      <c r="F46" s="64"/>
      <c r="G46" s="64"/>
      <c r="H46" s="64"/>
      <c r="I46" s="64"/>
      <c r="J46" s="64"/>
      <c r="K46" s="64"/>
      <c r="L46" s="67" t="str">
        <f>IF(E11="","",E11)</f>
        <v xml:space="preserve">Pardubický Kraj, Komenského nám. 125, Pardubice </v>
      </c>
      <c r="M46" s="64"/>
      <c r="N46" s="64"/>
      <c r="O46" s="64"/>
      <c r="P46" s="64"/>
      <c r="Q46" s="64"/>
      <c r="R46" s="64"/>
      <c r="S46" s="64"/>
      <c r="T46" s="64"/>
      <c r="U46" s="64"/>
      <c r="V46" s="64"/>
      <c r="W46" s="64"/>
      <c r="X46" s="64"/>
      <c r="Y46" s="64"/>
      <c r="Z46" s="64"/>
      <c r="AA46" s="64"/>
      <c r="AB46" s="64"/>
      <c r="AC46" s="64"/>
      <c r="AD46" s="64"/>
      <c r="AE46" s="64"/>
      <c r="AF46" s="64"/>
      <c r="AG46" s="64"/>
      <c r="AH46" s="64"/>
      <c r="AI46" s="66" t="s">
        <v>43</v>
      </c>
      <c r="AJ46" s="64"/>
      <c r="AK46" s="64"/>
      <c r="AL46" s="64"/>
      <c r="AM46" s="378" t="str">
        <f>IF(E17="","",E17)</f>
        <v xml:space="preserve">Projecticon s.r.o., A.Kopeckého , Nový Hrádek </v>
      </c>
      <c r="AN46" s="378"/>
      <c r="AO46" s="378"/>
      <c r="AP46" s="378"/>
      <c r="AQ46" s="64"/>
      <c r="AR46" s="62"/>
      <c r="AS46" s="379" t="s">
        <v>61</v>
      </c>
      <c r="AT46" s="380"/>
      <c r="AU46" s="75"/>
      <c r="AV46" s="75"/>
      <c r="AW46" s="75"/>
      <c r="AX46" s="75"/>
      <c r="AY46" s="75"/>
      <c r="AZ46" s="75"/>
      <c r="BA46" s="75"/>
      <c r="BB46" s="75"/>
      <c r="BC46" s="75"/>
      <c r="BD46" s="76"/>
    </row>
    <row r="47" spans="2:56" s="1" customFormat="1" ht="13.5">
      <c r="B47" s="42"/>
      <c r="C47" s="66" t="s">
        <v>41</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81"/>
      <c r="AT47" s="382"/>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83"/>
      <c r="AT48" s="384"/>
      <c r="AU48" s="43"/>
      <c r="AV48" s="43"/>
      <c r="AW48" s="43"/>
      <c r="AX48" s="43"/>
      <c r="AY48" s="43"/>
      <c r="AZ48" s="43"/>
      <c r="BA48" s="43"/>
      <c r="BB48" s="43"/>
      <c r="BC48" s="43"/>
      <c r="BD48" s="79"/>
    </row>
    <row r="49" spans="2:56" s="1" customFormat="1" ht="29.25" customHeight="1">
      <c r="B49" s="42"/>
      <c r="C49" s="385" t="s">
        <v>62</v>
      </c>
      <c r="D49" s="386"/>
      <c r="E49" s="386"/>
      <c r="F49" s="386"/>
      <c r="G49" s="386"/>
      <c r="H49" s="80"/>
      <c r="I49" s="387" t="s">
        <v>63</v>
      </c>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8" t="s">
        <v>64</v>
      </c>
      <c r="AH49" s="386"/>
      <c r="AI49" s="386"/>
      <c r="AJ49" s="386"/>
      <c r="AK49" s="386"/>
      <c r="AL49" s="386"/>
      <c r="AM49" s="386"/>
      <c r="AN49" s="387" t="s">
        <v>65</v>
      </c>
      <c r="AO49" s="386"/>
      <c r="AP49" s="386"/>
      <c r="AQ49" s="81" t="s">
        <v>66</v>
      </c>
      <c r="AR49" s="62"/>
      <c r="AS49" s="82" t="s">
        <v>67</v>
      </c>
      <c r="AT49" s="83" t="s">
        <v>68</v>
      </c>
      <c r="AU49" s="83" t="s">
        <v>69</v>
      </c>
      <c r="AV49" s="83" t="s">
        <v>70</v>
      </c>
      <c r="AW49" s="83" t="s">
        <v>71</v>
      </c>
      <c r="AX49" s="83" t="s">
        <v>72</v>
      </c>
      <c r="AY49" s="83" t="s">
        <v>73</v>
      </c>
      <c r="AZ49" s="83" t="s">
        <v>74</v>
      </c>
      <c r="BA49" s="83" t="s">
        <v>75</v>
      </c>
      <c r="BB49" s="83" t="s">
        <v>76</v>
      </c>
      <c r="BC49" s="83" t="s">
        <v>77</v>
      </c>
      <c r="BD49" s="84" t="s">
        <v>78</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79</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92">
        <f>ROUND(SUM(AG52:AG60),2)</f>
        <v>0</v>
      </c>
      <c r="AH51" s="392"/>
      <c r="AI51" s="392"/>
      <c r="AJ51" s="392"/>
      <c r="AK51" s="392"/>
      <c r="AL51" s="392"/>
      <c r="AM51" s="392"/>
      <c r="AN51" s="393">
        <f aca="true" t="shared" si="0" ref="AN51:AN60">SUM(AG51,AT51)</f>
        <v>0</v>
      </c>
      <c r="AO51" s="393"/>
      <c r="AP51" s="393"/>
      <c r="AQ51" s="90" t="s">
        <v>38</v>
      </c>
      <c r="AR51" s="72"/>
      <c r="AS51" s="91">
        <f>ROUND(SUM(AS52:AS60),2)</f>
        <v>0</v>
      </c>
      <c r="AT51" s="92">
        <f aca="true" t="shared" si="1" ref="AT51:AT60">ROUND(SUM(AV51:AW51),2)</f>
        <v>0</v>
      </c>
      <c r="AU51" s="93">
        <f>ROUND(SUM(AU52:AU60),5)</f>
        <v>0</v>
      </c>
      <c r="AV51" s="92">
        <f>ROUND(AZ51*L26,2)</f>
        <v>0</v>
      </c>
      <c r="AW51" s="92">
        <f>ROUND(BA51*L27,2)</f>
        <v>0</v>
      </c>
      <c r="AX51" s="92">
        <f>ROUND(BB51*L26,2)</f>
        <v>0</v>
      </c>
      <c r="AY51" s="92">
        <f>ROUND(BC51*L27,2)</f>
        <v>0</v>
      </c>
      <c r="AZ51" s="92">
        <f>ROUND(SUM(AZ52:AZ60),2)</f>
        <v>0</v>
      </c>
      <c r="BA51" s="92">
        <f>ROUND(SUM(BA52:BA60),2)</f>
        <v>0</v>
      </c>
      <c r="BB51" s="92">
        <f>ROUND(SUM(BB52:BB60),2)</f>
        <v>0</v>
      </c>
      <c r="BC51" s="92">
        <f>ROUND(SUM(BC52:BC60),2)</f>
        <v>0</v>
      </c>
      <c r="BD51" s="94">
        <f>ROUND(SUM(BD52:BD60),2)</f>
        <v>0</v>
      </c>
      <c r="BS51" s="95" t="s">
        <v>80</v>
      </c>
      <c r="BT51" s="95" t="s">
        <v>81</v>
      </c>
      <c r="BU51" s="96" t="s">
        <v>82</v>
      </c>
      <c r="BV51" s="95" t="s">
        <v>83</v>
      </c>
      <c r="BW51" s="95" t="s">
        <v>7</v>
      </c>
      <c r="BX51" s="95" t="s">
        <v>84</v>
      </c>
      <c r="CL51" s="95" t="s">
        <v>22</v>
      </c>
    </row>
    <row r="52" spans="1:91" s="5" customFormat="1" ht="37.5" customHeight="1">
      <c r="A52" s="97" t="s">
        <v>85</v>
      </c>
      <c r="B52" s="98"/>
      <c r="C52" s="99"/>
      <c r="D52" s="391" t="s">
        <v>86</v>
      </c>
      <c r="E52" s="391"/>
      <c r="F52" s="391"/>
      <c r="G52" s="391"/>
      <c r="H52" s="391"/>
      <c r="I52" s="100"/>
      <c r="J52" s="391" t="s">
        <v>87</v>
      </c>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89">
        <f>'SO 01 - SO 01 Budova léká...'!J27</f>
        <v>0</v>
      </c>
      <c r="AH52" s="390"/>
      <c r="AI52" s="390"/>
      <c r="AJ52" s="390"/>
      <c r="AK52" s="390"/>
      <c r="AL52" s="390"/>
      <c r="AM52" s="390"/>
      <c r="AN52" s="389">
        <f t="shared" si="0"/>
        <v>0</v>
      </c>
      <c r="AO52" s="390"/>
      <c r="AP52" s="390"/>
      <c r="AQ52" s="101" t="s">
        <v>88</v>
      </c>
      <c r="AR52" s="102"/>
      <c r="AS52" s="103">
        <v>0</v>
      </c>
      <c r="AT52" s="104">
        <f t="shared" si="1"/>
        <v>0</v>
      </c>
      <c r="AU52" s="105">
        <f>'SO 01 - SO 01 Budova léká...'!P105</f>
        <v>0</v>
      </c>
      <c r="AV52" s="104">
        <f>'SO 01 - SO 01 Budova léká...'!J30</f>
        <v>0</v>
      </c>
      <c r="AW52" s="104">
        <f>'SO 01 - SO 01 Budova léká...'!J31</f>
        <v>0</v>
      </c>
      <c r="AX52" s="104">
        <f>'SO 01 - SO 01 Budova léká...'!J32</f>
        <v>0</v>
      </c>
      <c r="AY52" s="104">
        <f>'SO 01 - SO 01 Budova léká...'!J33</f>
        <v>0</v>
      </c>
      <c r="AZ52" s="104">
        <f>'SO 01 - SO 01 Budova léká...'!F30</f>
        <v>0</v>
      </c>
      <c r="BA52" s="104">
        <f>'SO 01 - SO 01 Budova léká...'!F31</f>
        <v>0</v>
      </c>
      <c r="BB52" s="104">
        <f>'SO 01 - SO 01 Budova léká...'!F32</f>
        <v>0</v>
      </c>
      <c r="BC52" s="104">
        <f>'SO 01 - SO 01 Budova léká...'!F33</f>
        <v>0</v>
      </c>
      <c r="BD52" s="106">
        <f>'SO 01 - SO 01 Budova léká...'!F34</f>
        <v>0</v>
      </c>
      <c r="BT52" s="107" t="s">
        <v>25</v>
      </c>
      <c r="BV52" s="107" t="s">
        <v>83</v>
      </c>
      <c r="BW52" s="107" t="s">
        <v>89</v>
      </c>
      <c r="BX52" s="107" t="s">
        <v>7</v>
      </c>
      <c r="CL52" s="107" t="s">
        <v>38</v>
      </c>
      <c r="CM52" s="107" t="s">
        <v>90</v>
      </c>
    </row>
    <row r="53" spans="1:91" s="5" customFormat="1" ht="22.5" customHeight="1">
      <c r="A53" s="97" t="s">
        <v>85</v>
      </c>
      <c r="B53" s="98"/>
      <c r="C53" s="99"/>
      <c r="D53" s="391" t="s">
        <v>91</v>
      </c>
      <c r="E53" s="391"/>
      <c r="F53" s="391"/>
      <c r="G53" s="391"/>
      <c r="H53" s="391"/>
      <c r="I53" s="100"/>
      <c r="J53" s="391" t="s">
        <v>92</v>
      </c>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89">
        <f>'SO 02 - SO 02 Pavilon F'!J27</f>
        <v>0</v>
      </c>
      <c r="AH53" s="390"/>
      <c r="AI53" s="390"/>
      <c r="AJ53" s="390"/>
      <c r="AK53" s="390"/>
      <c r="AL53" s="390"/>
      <c r="AM53" s="390"/>
      <c r="AN53" s="389">
        <f t="shared" si="0"/>
        <v>0</v>
      </c>
      <c r="AO53" s="390"/>
      <c r="AP53" s="390"/>
      <c r="AQ53" s="101" t="s">
        <v>88</v>
      </c>
      <c r="AR53" s="102"/>
      <c r="AS53" s="103">
        <v>0</v>
      </c>
      <c r="AT53" s="104">
        <f t="shared" si="1"/>
        <v>0</v>
      </c>
      <c r="AU53" s="105">
        <f>'SO 02 - SO 02 Pavilon F'!P101</f>
        <v>0</v>
      </c>
      <c r="AV53" s="104">
        <f>'SO 02 - SO 02 Pavilon F'!J30</f>
        <v>0</v>
      </c>
      <c r="AW53" s="104">
        <f>'SO 02 - SO 02 Pavilon F'!J31</f>
        <v>0</v>
      </c>
      <c r="AX53" s="104">
        <f>'SO 02 - SO 02 Pavilon F'!J32</f>
        <v>0</v>
      </c>
      <c r="AY53" s="104">
        <f>'SO 02 - SO 02 Pavilon F'!J33</f>
        <v>0</v>
      </c>
      <c r="AZ53" s="104">
        <f>'SO 02 - SO 02 Pavilon F'!F30</f>
        <v>0</v>
      </c>
      <c r="BA53" s="104">
        <f>'SO 02 - SO 02 Pavilon F'!F31</f>
        <v>0</v>
      </c>
      <c r="BB53" s="104">
        <f>'SO 02 - SO 02 Pavilon F'!F32</f>
        <v>0</v>
      </c>
      <c r="BC53" s="104">
        <f>'SO 02 - SO 02 Pavilon F'!F33</f>
        <v>0</v>
      </c>
      <c r="BD53" s="106">
        <f>'SO 02 - SO 02 Pavilon F'!F34</f>
        <v>0</v>
      </c>
      <c r="BT53" s="107" t="s">
        <v>25</v>
      </c>
      <c r="BV53" s="107" t="s">
        <v>83</v>
      </c>
      <c r="BW53" s="107" t="s">
        <v>93</v>
      </c>
      <c r="BX53" s="107" t="s">
        <v>7</v>
      </c>
      <c r="CL53" s="107" t="s">
        <v>38</v>
      </c>
      <c r="CM53" s="107" t="s">
        <v>90</v>
      </c>
    </row>
    <row r="54" spans="1:91" s="5" customFormat="1" ht="22.5" customHeight="1">
      <c r="A54" s="97" t="s">
        <v>85</v>
      </c>
      <c r="B54" s="98"/>
      <c r="C54" s="99"/>
      <c r="D54" s="391" t="s">
        <v>94</v>
      </c>
      <c r="E54" s="391"/>
      <c r="F54" s="391"/>
      <c r="G54" s="391"/>
      <c r="H54" s="391"/>
      <c r="I54" s="100"/>
      <c r="J54" s="391" t="s">
        <v>95</v>
      </c>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89">
        <f>'SO 03a - Lékárna -  plyno...'!J27</f>
        <v>0</v>
      </c>
      <c r="AH54" s="390"/>
      <c r="AI54" s="390"/>
      <c r="AJ54" s="390"/>
      <c r="AK54" s="390"/>
      <c r="AL54" s="390"/>
      <c r="AM54" s="390"/>
      <c r="AN54" s="389">
        <f t="shared" si="0"/>
        <v>0</v>
      </c>
      <c r="AO54" s="390"/>
      <c r="AP54" s="390"/>
      <c r="AQ54" s="101" t="s">
        <v>88</v>
      </c>
      <c r="AR54" s="102"/>
      <c r="AS54" s="103">
        <v>0</v>
      </c>
      <c r="AT54" s="104">
        <f t="shared" si="1"/>
        <v>0</v>
      </c>
      <c r="AU54" s="105">
        <f>'SO 03a - Lékárna -  plyno...'!P80</f>
        <v>0</v>
      </c>
      <c r="AV54" s="104">
        <f>'SO 03a - Lékárna -  plyno...'!J30</f>
        <v>0</v>
      </c>
      <c r="AW54" s="104">
        <f>'SO 03a - Lékárna -  plyno...'!J31</f>
        <v>0</v>
      </c>
      <c r="AX54" s="104">
        <f>'SO 03a - Lékárna -  plyno...'!J32</f>
        <v>0</v>
      </c>
      <c r="AY54" s="104">
        <f>'SO 03a - Lékárna -  plyno...'!J33</f>
        <v>0</v>
      </c>
      <c r="AZ54" s="104">
        <f>'SO 03a - Lékárna -  plyno...'!F30</f>
        <v>0</v>
      </c>
      <c r="BA54" s="104">
        <f>'SO 03a - Lékárna -  plyno...'!F31</f>
        <v>0</v>
      </c>
      <c r="BB54" s="104">
        <f>'SO 03a - Lékárna -  plyno...'!F32</f>
        <v>0</v>
      </c>
      <c r="BC54" s="104">
        <f>'SO 03a - Lékárna -  plyno...'!F33</f>
        <v>0</v>
      </c>
      <c r="BD54" s="106">
        <f>'SO 03a - Lékárna -  plyno...'!F34</f>
        <v>0</v>
      </c>
      <c r="BT54" s="107" t="s">
        <v>25</v>
      </c>
      <c r="BV54" s="107" t="s">
        <v>83</v>
      </c>
      <c r="BW54" s="107" t="s">
        <v>96</v>
      </c>
      <c r="BX54" s="107" t="s">
        <v>7</v>
      </c>
      <c r="CL54" s="107" t="s">
        <v>38</v>
      </c>
      <c r="CM54" s="107" t="s">
        <v>90</v>
      </c>
    </row>
    <row r="55" spans="1:91" s="5" customFormat="1" ht="22.5" customHeight="1">
      <c r="A55" s="97" t="s">
        <v>85</v>
      </c>
      <c r="B55" s="98"/>
      <c r="C55" s="99"/>
      <c r="D55" s="391" t="s">
        <v>97</v>
      </c>
      <c r="E55" s="391"/>
      <c r="F55" s="391"/>
      <c r="G55" s="391"/>
      <c r="H55" s="391"/>
      <c r="I55" s="100"/>
      <c r="J55" s="391" t="s">
        <v>98</v>
      </c>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89">
        <f>'SO 03b - Lékárna - zaříze...'!J27</f>
        <v>0</v>
      </c>
      <c r="AH55" s="390"/>
      <c r="AI55" s="390"/>
      <c r="AJ55" s="390"/>
      <c r="AK55" s="390"/>
      <c r="AL55" s="390"/>
      <c r="AM55" s="390"/>
      <c r="AN55" s="389">
        <f t="shared" si="0"/>
        <v>0</v>
      </c>
      <c r="AO55" s="390"/>
      <c r="AP55" s="390"/>
      <c r="AQ55" s="101" t="s">
        <v>88</v>
      </c>
      <c r="AR55" s="102"/>
      <c r="AS55" s="103">
        <v>0</v>
      </c>
      <c r="AT55" s="104">
        <f t="shared" si="1"/>
        <v>0</v>
      </c>
      <c r="AU55" s="105">
        <f>'SO 03b - Lékárna - zaříze...'!P86</f>
        <v>0</v>
      </c>
      <c r="AV55" s="104">
        <f>'SO 03b - Lékárna - zaříze...'!J30</f>
        <v>0</v>
      </c>
      <c r="AW55" s="104">
        <f>'SO 03b - Lékárna - zaříze...'!J31</f>
        <v>0</v>
      </c>
      <c r="AX55" s="104">
        <f>'SO 03b - Lékárna - zaříze...'!J32</f>
        <v>0</v>
      </c>
      <c r="AY55" s="104">
        <f>'SO 03b - Lékárna - zaříze...'!J33</f>
        <v>0</v>
      </c>
      <c r="AZ55" s="104">
        <f>'SO 03b - Lékárna - zaříze...'!F30</f>
        <v>0</v>
      </c>
      <c r="BA55" s="104">
        <f>'SO 03b - Lékárna - zaříze...'!F31</f>
        <v>0</v>
      </c>
      <c r="BB55" s="104">
        <f>'SO 03b - Lékárna - zaříze...'!F32</f>
        <v>0</v>
      </c>
      <c r="BC55" s="104">
        <f>'SO 03b - Lékárna - zaříze...'!F33</f>
        <v>0</v>
      </c>
      <c r="BD55" s="106">
        <f>'SO 03b - Lékárna - zaříze...'!F34</f>
        <v>0</v>
      </c>
      <c r="BT55" s="107" t="s">
        <v>25</v>
      </c>
      <c r="BV55" s="107" t="s">
        <v>83</v>
      </c>
      <c r="BW55" s="107" t="s">
        <v>99</v>
      </c>
      <c r="BX55" s="107" t="s">
        <v>7</v>
      </c>
      <c r="CL55" s="107" t="s">
        <v>38</v>
      </c>
      <c r="CM55" s="107" t="s">
        <v>90</v>
      </c>
    </row>
    <row r="56" spans="1:91" s="5" customFormat="1" ht="37.5" customHeight="1">
      <c r="A56" s="97" t="s">
        <v>85</v>
      </c>
      <c r="B56" s="98"/>
      <c r="C56" s="99"/>
      <c r="D56" s="391" t="s">
        <v>100</v>
      </c>
      <c r="E56" s="391"/>
      <c r="F56" s="391"/>
      <c r="G56" s="391"/>
      <c r="H56" s="391"/>
      <c r="I56" s="100"/>
      <c r="J56" s="391" t="s">
        <v>101</v>
      </c>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89">
        <f>'SO 04a - Pavilon F - zaří...'!J27</f>
        <v>0</v>
      </c>
      <c r="AH56" s="390"/>
      <c r="AI56" s="390"/>
      <c r="AJ56" s="390"/>
      <c r="AK56" s="390"/>
      <c r="AL56" s="390"/>
      <c r="AM56" s="390"/>
      <c r="AN56" s="389">
        <f t="shared" si="0"/>
        <v>0</v>
      </c>
      <c r="AO56" s="390"/>
      <c r="AP56" s="390"/>
      <c r="AQ56" s="101" t="s">
        <v>88</v>
      </c>
      <c r="AR56" s="102"/>
      <c r="AS56" s="103">
        <v>0</v>
      </c>
      <c r="AT56" s="104">
        <f t="shared" si="1"/>
        <v>0</v>
      </c>
      <c r="AU56" s="105">
        <f>'SO 04a - Pavilon F - zaří...'!P86</f>
        <v>0</v>
      </c>
      <c r="AV56" s="104">
        <f>'SO 04a - Pavilon F - zaří...'!J30</f>
        <v>0</v>
      </c>
      <c r="AW56" s="104">
        <f>'SO 04a - Pavilon F - zaří...'!J31</f>
        <v>0</v>
      </c>
      <c r="AX56" s="104">
        <f>'SO 04a - Pavilon F - zaří...'!J32</f>
        <v>0</v>
      </c>
      <c r="AY56" s="104">
        <f>'SO 04a - Pavilon F - zaří...'!J33</f>
        <v>0</v>
      </c>
      <c r="AZ56" s="104">
        <f>'SO 04a - Pavilon F - zaří...'!F30</f>
        <v>0</v>
      </c>
      <c r="BA56" s="104">
        <f>'SO 04a - Pavilon F - zaří...'!F31</f>
        <v>0</v>
      </c>
      <c r="BB56" s="104">
        <f>'SO 04a - Pavilon F - zaří...'!F32</f>
        <v>0</v>
      </c>
      <c r="BC56" s="104">
        <f>'SO 04a - Pavilon F - zaří...'!F33</f>
        <v>0</v>
      </c>
      <c r="BD56" s="106">
        <f>'SO 04a - Pavilon F - zaří...'!F34</f>
        <v>0</v>
      </c>
      <c r="BT56" s="107" t="s">
        <v>25</v>
      </c>
      <c r="BV56" s="107" t="s">
        <v>83</v>
      </c>
      <c r="BW56" s="107" t="s">
        <v>102</v>
      </c>
      <c r="BX56" s="107" t="s">
        <v>7</v>
      </c>
      <c r="CL56" s="107" t="s">
        <v>38</v>
      </c>
      <c r="CM56" s="107" t="s">
        <v>90</v>
      </c>
    </row>
    <row r="57" spans="1:91" s="5" customFormat="1" ht="37.5" customHeight="1">
      <c r="A57" s="97" t="s">
        <v>85</v>
      </c>
      <c r="B57" s="98"/>
      <c r="C57" s="99"/>
      <c r="D57" s="391" t="s">
        <v>103</v>
      </c>
      <c r="E57" s="391"/>
      <c r="F57" s="391"/>
      <c r="G57" s="391"/>
      <c r="H57" s="391"/>
      <c r="I57" s="100"/>
      <c r="J57" s="391" t="s">
        <v>104</v>
      </c>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89">
        <f>'SO 04b - Pavilon F -  zař...'!J27</f>
        <v>0</v>
      </c>
      <c r="AH57" s="390"/>
      <c r="AI57" s="390"/>
      <c r="AJ57" s="390"/>
      <c r="AK57" s="390"/>
      <c r="AL57" s="390"/>
      <c r="AM57" s="390"/>
      <c r="AN57" s="389">
        <f t="shared" si="0"/>
        <v>0</v>
      </c>
      <c r="AO57" s="390"/>
      <c r="AP57" s="390"/>
      <c r="AQ57" s="101" t="s">
        <v>88</v>
      </c>
      <c r="AR57" s="102"/>
      <c r="AS57" s="103">
        <v>0</v>
      </c>
      <c r="AT57" s="104">
        <f t="shared" si="1"/>
        <v>0</v>
      </c>
      <c r="AU57" s="105">
        <f>'SO 04b - Pavilon F -  zař...'!P86</f>
        <v>0</v>
      </c>
      <c r="AV57" s="104">
        <f>'SO 04b - Pavilon F -  zař...'!J30</f>
        <v>0</v>
      </c>
      <c r="AW57" s="104">
        <f>'SO 04b - Pavilon F -  zař...'!J31</f>
        <v>0</v>
      </c>
      <c r="AX57" s="104">
        <f>'SO 04b - Pavilon F -  zař...'!J32</f>
        <v>0</v>
      </c>
      <c r="AY57" s="104">
        <f>'SO 04b - Pavilon F -  zař...'!J33</f>
        <v>0</v>
      </c>
      <c r="AZ57" s="104">
        <f>'SO 04b - Pavilon F -  zař...'!F30</f>
        <v>0</v>
      </c>
      <c r="BA57" s="104">
        <f>'SO 04b - Pavilon F -  zař...'!F31</f>
        <v>0</v>
      </c>
      <c r="BB57" s="104">
        <f>'SO 04b - Pavilon F -  zař...'!F32</f>
        <v>0</v>
      </c>
      <c r="BC57" s="104">
        <f>'SO 04b - Pavilon F -  zař...'!F33</f>
        <v>0</v>
      </c>
      <c r="BD57" s="106">
        <f>'SO 04b - Pavilon F -  zař...'!F34</f>
        <v>0</v>
      </c>
      <c r="BT57" s="107" t="s">
        <v>25</v>
      </c>
      <c r="BV57" s="107" t="s">
        <v>83</v>
      </c>
      <c r="BW57" s="107" t="s">
        <v>105</v>
      </c>
      <c r="BX57" s="107" t="s">
        <v>7</v>
      </c>
      <c r="CL57" s="107" t="s">
        <v>38</v>
      </c>
      <c r="CM57" s="107" t="s">
        <v>90</v>
      </c>
    </row>
    <row r="58" spans="1:91" s="5" customFormat="1" ht="22.5" customHeight="1">
      <c r="A58" s="97" t="s">
        <v>85</v>
      </c>
      <c r="B58" s="98"/>
      <c r="C58" s="99"/>
      <c r="D58" s="391" t="s">
        <v>106</v>
      </c>
      <c r="E58" s="391"/>
      <c r="F58" s="391"/>
      <c r="G58" s="391"/>
      <c r="H58" s="391"/>
      <c r="I58" s="100"/>
      <c r="J58" s="391" t="s">
        <v>107</v>
      </c>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89">
        <f>'SO 04c - Pavilon F -  ply...'!J27</f>
        <v>0</v>
      </c>
      <c r="AH58" s="390"/>
      <c r="AI58" s="390"/>
      <c r="AJ58" s="390"/>
      <c r="AK58" s="390"/>
      <c r="AL58" s="390"/>
      <c r="AM58" s="390"/>
      <c r="AN58" s="389">
        <f t="shared" si="0"/>
        <v>0</v>
      </c>
      <c r="AO58" s="390"/>
      <c r="AP58" s="390"/>
      <c r="AQ58" s="101" t="s">
        <v>88</v>
      </c>
      <c r="AR58" s="102"/>
      <c r="AS58" s="103">
        <v>0</v>
      </c>
      <c r="AT58" s="104">
        <f t="shared" si="1"/>
        <v>0</v>
      </c>
      <c r="AU58" s="105">
        <f>'SO 04c - Pavilon F -  ply...'!P80</f>
        <v>0</v>
      </c>
      <c r="AV58" s="104">
        <f>'SO 04c - Pavilon F -  ply...'!J30</f>
        <v>0</v>
      </c>
      <c r="AW58" s="104">
        <f>'SO 04c - Pavilon F -  ply...'!J31</f>
        <v>0</v>
      </c>
      <c r="AX58" s="104">
        <f>'SO 04c - Pavilon F -  ply...'!J32</f>
        <v>0</v>
      </c>
      <c r="AY58" s="104">
        <f>'SO 04c - Pavilon F -  ply...'!J33</f>
        <v>0</v>
      </c>
      <c r="AZ58" s="104">
        <f>'SO 04c - Pavilon F -  ply...'!F30</f>
        <v>0</v>
      </c>
      <c r="BA58" s="104">
        <f>'SO 04c - Pavilon F -  ply...'!F31</f>
        <v>0</v>
      </c>
      <c r="BB58" s="104">
        <f>'SO 04c - Pavilon F -  ply...'!F32</f>
        <v>0</v>
      </c>
      <c r="BC58" s="104">
        <f>'SO 04c - Pavilon F -  ply...'!F33</f>
        <v>0</v>
      </c>
      <c r="BD58" s="106">
        <f>'SO 04c - Pavilon F -  ply...'!F34</f>
        <v>0</v>
      </c>
      <c r="BT58" s="107" t="s">
        <v>25</v>
      </c>
      <c r="BV58" s="107" t="s">
        <v>83</v>
      </c>
      <c r="BW58" s="107" t="s">
        <v>108</v>
      </c>
      <c r="BX58" s="107" t="s">
        <v>7</v>
      </c>
      <c r="CL58" s="107" t="s">
        <v>38</v>
      </c>
      <c r="CM58" s="107" t="s">
        <v>90</v>
      </c>
    </row>
    <row r="59" spans="1:91" s="5" customFormat="1" ht="22.5" customHeight="1">
      <c r="A59" s="97" t="s">
        <v>85</v>
      </c>
      <c r="B59" s="98"/>
      <c r="C59" s="99"/>
      <c r="D59" s="391" t="s">
        <v>109</v>
      </c>
      <c r="E59" s="391"/>
      <c r="F59" s="391"/>
      <c r="G59" s="391"/>
      <c r="H59" s="391"/>
      <c r="I59" s="100"/>
      <c r="J59" s="391" t="s">
        <v>110</v>
      </c>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89">
        <f>'SO 04d - Pavilon F -  ply...'!J27</f>
        <v>0</v>
      </c>
      <c r="AH59" s="390"/>
      <c r="AI59" s="390"/>
      <c r="AJ59" s="390"/>
      <c r="AK59" s="390"/>
      <c r="AL59" s="390"/>
      <c r="AM59" s="390"/>
      <c r="AN59" s="389">
        <f t="shared" si="0"/>
        <v>0</v>
      </c>
      <c r="AO59" s="390"/>
      <c r="AP59" s="390"/>
      <c r="AQ59" s="101" t="s">
        <v>88</v>
      </c>
      <c r="AR59" s="102"/>
      <c r="AS59" s="103">
        <v>0</v>
      </c>
      <c r="AT59" s="104">
        <f t="shared" si="1"/>
        <v>0</v>
      </c>
      <c r="AU59" s="105">
        <f>'SO 04d - Pavilon F -  ply...'!P80</f>
        <v>0</v>
      </c>
      <c r="AV59" s="104">
        <f>'SO 04d - Pavilon F -  ply...'!J30</f>
        <v>0</v>
      </c>
      <c r="AW59" s="104">
        <f>'SO 04d - Pavilon F -  ply...'!J31</f>
        <v>0</v>
      </c>
      <c r="AX59" s="104">
        <f>'SO 04d - Pavilon F -  ply...'!J32</f>
        <v>0</v>
      </c>
      <c r="AY59" s="104">
        <f>'SO 04d - Pavilon F -  ply...'!J33</f>
        <v>0</v>
      </c>
      <c r="AZ59" s="104">
        <f>'SO 04d - Pavilon F -  ply...'!F30</f>
        <v>0</v>
      </c>
      <c r="BA59" s="104">
        <f>'SO 04d - Pavilon F -  ply...'!F31</f>
        <v>0</v>
      </c>
      <c r="BB59" s="104">
        <f>'SO 04d - Pavilon F -  ply...'!F32</f>
        <v>0</v>
      </c>
      <c r="BC59" s="104">
        <f>'SO 04d - Pavilon F -  ply...'!F33</f>
        <v>0</v>
      </c>
      <c r="BD59" s="106">
        <f>'SO 04d - Pavilon F -  ply...'!F34</f>
        <v>0</v>
      </c>
      <c r="BT59" s="107" t="s">
        <v>25</v>
      </c>
      <c r="BV59" s="107" t="s">
        <v>83</v>
      </c>
      <c r="BW59" s="107" t="s">
        <v>111</v>
      </c>
      <c r="BX59" s="107" t="s">
        <v>7</v>
      </c>
      <c r="CL59" s="107" t="s">
        <v>38</v>
      </c>
      <c r="CM59" s="107" t="s">
        <v>90</v>
      </c>
    </row>
    <row r="60" spans="1:91" s="5" customFormat="1" ht="22.5" customHeight="1">
      <c r="A60" s="97" t="s">
        <v>85</v>
      </c>
      <c r="B60" s="98"/>
      <c r="C60" s="99"/>
      <c r="D60" s="391" t="s">
        <v>112</v>
      </c>
      <c r="E60" s="391"/>
      <c r="F60" s="391"/>
      <c r="G60" s="391"/>
      <c r="H60" s="391"/>
      <c r="I60" s="100"/>
      <c r="J60" s="391" t="s">
        <v>113</v>
      </c>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89">
        <f>'04 - Ostatní a vedlejší n...'!J27</f>
        <v>0</v>
      </c>
      <c r="AH60" s="390"/>
      <c r="AI60" s="390"/>
      <c r="AJ60" s="390"/>
      <c r="AK60" s="390"/>
      <c r="AL60" s="390"/>
      <c r="AM60" s="390"/>
      <c r="AN60" s="389">
        <f t="shared" si="0"/>
        <v>0</v>
      </c>
      <c r="AO60" s="390"/>
      <c r="AP60" s="390"/>
      <c r="AQ60" s="101" t="s">
        <v>88</v>
      </c>
      <c r="AR60" s="102"/>
      <c r="AS60" s="108">
        <v>0</v>
      </c>
      <c r="AT60" s="109">
        <f t="shared" si="1"/>
        <v>0</v>
      </c>
      <c r="AU60" s="110">
        <f>'04 - Ostatní a vedlejší n...'!P81</f>
        <v>0</v>
      </c>
      <c r="AV60" s="109">
        <f>'04 - Ostatní a vedlejší n...'!J30</f>
        <v>0</v>
      </c>
      <c r="AW60" s="109">
        <f>'04 - Ostatní a vedlejší n...'!J31</f>
        <v>0</v>
      </c>
      <c r="AX60" s="109">
        <f>'04 - Ostatní a vedlejší n...'!J32</f>
        <v>0</v>
      </c>
      <c r="AY60" s="109">
        <f>'04 - Ostatní a vedlejší n...'!J33</f>
        <v>0</v>
      </c>
      <c r="AZ60" s="109">
        <f>'04 - Ostatní a vedlejší n...'!F30</f>
        <v>0</v>
      </c>
      <c r="BA60" s="109">
        <f>'04 - Ostatní a vedlejší n...'!F31</f>
        <v>0</v>
      </c>
      <c r="BB60" s="109">
        <f>'04 - Ostatní a vedlejší n...'!F32</f>
        <v>0</v>
      </c>
      <c r="BC60" s="109">
        <f>'04 - Ostatní a vedlejší n...'!F33</f>
        <v>0</v>
      </c>
      <c r="BD60" s="111">
        <f>'04 - Ostatní a vedlejší n...'!F34</f>
        <v>0</v>
      </c>
      <c r="BT60" s="107" t="s">
        <v>25</v>
      </c>
      <c r="BV60" s="107" t="s">
        <v>83</v>
      </c>
      <c r="BW60" s="107" t="s">
        <v>114</v>
      </c>
      <c r="BX60" s="107" t="s">
        <v>7</v>
      </c>
      <c r="CL60" s="107" t="s">
        <v>22</v>
      </c>
      <c r="CM60" s="107" t="s">
        <v>90</v>
      </c>
    </row>
    <row r="61" spans="2:44" s="1" customFormat="1" ht="30" customHeight="1">
      <c r="B61" s="42"/>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2"/>
    </row>
    <row r="62" spans="2:44" s="1" customFormat="1" ht="6.95" customHeight="1">
      <c r="B62" s="57"/>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62"/>
    </row>
  </sheetData>
  <sheetProtection password="CC35" sheet="1" objects="1" scenarios="1" formatCells="0" formatColumns="0" formatRows="0" sort="0" autoFilter="0"/>
  <mergeCells count="73">
    <mergeCell ref="AR2:BE2"/>
    <mergeCell ref="AN60:AP60"/>
    <mergeCell ref="AG60:AM60"/>
    <mergeCell ref="D60:H60"/>
    <mergeCell ref="J60:AF60"/>
    <mergeCell ref="AG51:AM51"/>
    <mergeCell ref="AN51:AP51"/>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O 01 - SO 01 Budova léká...'!C2" display="/"/>
    <hyperlink ref="A53" location="'SO 02 - SO 02 Pavilon F'!C2" display="/"/>
    <hyperlink ref="A54" location="'SO 03a - Lékárna -  plyno...'!C2" display="/"/>
    <hyperlink ref="A55" location="'SO 03b - Lékárna - zaříze...'!C2" display="/"/>
    <hyperlink ref="A56" location="'SO 04a - Pavilon F - zaří...'!C2" display="/"/>
    <hyperlink ref="A57" location="'SO 04b - Pavilon F -  zař...'!C2" display="/"/>
    <hyperlink ref="A58" location="'SO 04c - Pavilon F -  ply...'!C2" display="/"/>
    <hyperlink ref="A59" location="'SO 04d - Pavilon F -  ply...'!C2" display="/"/>
    <hyperlink ref="A60" location="'04 - Ostatní a vedlejší n...'!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402" t="s">
        <v>116</v>
      </c>
      <c r="H1" s="402"/>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4"/>
      <c r="M2" s="394"/>
      <c r="N2" s="394"/>
      <c r="O2" s="394"/>
      <c r="P2" s="394"/>
      <c r="Q2" s="394"/>
      <c r="R2" s="394"/>
      <c r="S2" s="394"/>
      <c r="T2" s="394"/>
      <c r="U2" s="394"/>
      <c r="V2" s="394"/>
      <c r="AT2" s="24" t="s">
        <v>114</v>
      </c>
    </row>
    <row r="3" spans="2:46" ht="6.95" customHeight="1">
      <c r="B3" s="25"/>
      <c r="C3" s="26"/>
      <c r="D3" s="26"/>
      <c r="E3" s="26"/>
      <c r="F3" s="26"/>
      <c r="G3" s="26"/>
      <c r="H3" s="26"/>
      <c r="I3" s="118"/>
      <c r="J3" s="26"/>
      <c r="K3" s="27"/>
      <c r="AT3" s="24" t="s">
        <v>90</v>
      </c>
    </row>
    <row r="4" spans="2:46" ht="36.95" customHeight="1">
      <c r="B4" s="28"/>
      <c r="C4" s="29"/>
      <c r="D4" s="30" t="s">
        <v>126</v>
      </c>
      <c r="E4" s="29"/>
      <c r="F4" s="29"/>
      <c r="G4" s="29"/>
      <c r="H4" s="29"/>
      <c r="I4" s="119"/>
      <c r="J4" s="29"/>
      <c r="K4" s="31"/>
      <c r="M4" s="32" t="s">
        <v>12</v>
      </c>
      <c r="AT4" s="24" t="s">
        <v>6</v>
      </c>
    </row>
    <row r="5" spans="2:11" ht="6.95" customHeight="1">
      <c r="B5" s="28"/>
      <c r="C5" s="29"/>
      <c r="D5" s="29"/>
      <c r="E5" s="29"/>
      <c r="F5" s="29"/>
      <c r="G5" s="29"/>
      <c r="H5" s="29"/>
      <c r="I5" s="119"/>
      <c r="J5" s="29"/>
      <c r="K5" s="31"/>
    </row>
    <row r="6" spans="2:11" ht="13.5">
      <c r="B6" s="28"/>
      <c r="C6" s="29"/>
      <c r="D6" s="37" t="s">
        <v>18</v>
      </c>
      <c r="E6" s="29"/>
      <c r="F6" s="29"/>
      <c r="G6" s="29"/>
      <c r="H6" s="29"/>
      <c r="I6" s="119"/>
      <c r="J6" s="29"/>
      <c r="K6" s="31"/>
    </row>
    <row r="7" spans="2:11" ht="22.5" customHeight="1">
      <c r="B7" s="28"/>
      <c r="C7" s="29"/>
      <c r="D7" s="29"/>
      <c r="E7" s="395" t="str">
        <f>'Rekapitulace stavby'!K6</f>
        <v>Realizace úspor energie - areál NPK, a.s. Ústí nad Orlicí</v>
      </c>
      <c r="F7" s="396"/>
      <c r="G7" s="396"/>
      <c r="H7" s="396"/>
      <c r="I7" s="119"/>
      <c r="J7" s="29"/>
      <c r="K7" s="31"/>
    </row>
    <row r="8" spans="2:11" s="1" customFormat="1" ht="13.5">
      <c r="B8" s="42"/>
      <c r="C8" s="43"/>
      <c r="D8" s="37" t="s">
        <v>141</v>
      </c>
      <c r="E8" s="43"/>
      <c r="F8" s="43"/>
      <c r="G8" s="43"/>
      <c r="H8" s="43"/>
      <c r="I8" s="120"/>
      <c r="J8" s="43"/>
      <c r="K8" s="46"/>
    </row>
    <row r="9" spans="2:11" s="1" customFormat="1" ht="36.95" customHeight="1">
      <c r="B9" s="42"/>
      <c r="C9" s="43"/>
      <c r="D9" s="43"/>
      <c r="E9" s="397" t="s">
        <v>3423</v>
      </c>
      <c r="F9" s="398"/>
      <c r="G9" s="398"/>
      <c r="H9" s="398"/>
      <c r="I9" s="120"/>
      <c r="J9" s="43"/>
      <c r="K9" s="46"/>
    </row>
    <row r="10" spans="2:11" s="1" customFormat="1" ht="13.5">
      <c r="B10" s="42"/>
      <c r="C10" s="43"/>
      <c r="D10" s="43"/>
      <c r="E10" s="43"/>
      <c r="F10" s="43"/>
      <c r="G10" s="43"/>
      <c r="H10" s="43"/>
      <c r="I10" s="120"/>
      <c r="J10" s="43"/>
      <c r="K10" s="46"/>
    </row>
    <row r="11" spans="2:11" s="1" customFormat="1" ht="14.45" customHeight="1">
      <c r="B11" s="42"/>
      <c r="C11" s="43"/>
      <c r="D11" s="37" t="s">
        <v>21</v>
      </c>
      <c r="E11" s="43"/>
      <c r="F11" s="35" t="s">
        <v>22</v>
      </c>
      <c r="G11" s="43"/>
      <c r="H11" s="43"/>
      <c r="I11" s="121" t="s">
        <v>23</v>
      </c>
      <c r="J11" s="35" t="s">
        <v>38</v>
      </c>
      <c r="K11" s="46"/>
    </row>
    <row r="12" spans="2:11" s="1" customFormat="1" ht="14.45" customHeight="1">
      <c r="B12" s="42"/>
      <c r="C12" s="43"/>
      <c r="D12" s="37" t="s">
        <v>26</v>
      </c>
      <c r="E12" s="43"/>
      <c r="F12" s="35" t="s">
        <v>27</v>
      </c>
      <c r="G12" s="43"/>
      <c r="H12" s="43"/>
      <c r="I12" s="121" t="s">
        <v>28</v>
      </c>
      <c r="J12" s="122" t="str">
        <f>'Rekapitulace stavby'!AN8</f>
        <v>18. 1. 2017</v>
      </c>
      <c r="K12" s="46"/>
    </row>
    <row r="13" spans="2:11" s="1" customFormat="1" ht="10.9" customHeight="1">
      <c r="B13" s="42"/>
      <c r="C13" s="43"/>
      <c r="D13" s="43"/>
      <c r="E13" s="43"/>
      <c r="F13" s="43"/>
      <c r="G13" s="43"/>
      <c r="H13" s="43"/>
      <c r="I13" s="120"/>
      <c r="J13" s="43"/>
      <c r="K13" s="46"/>
    </row>
    <row r="14" spans="2:11" s="1" customFormat="1" ht="14.45" customHeight="1">
      <c r="B14" s="42"/>
      <c r="C14" s="43"/>
      <c r="D14" s="37" t="s">
        <v>36</v>
      </c>
      <c r="E14" s="43"/>
      <c r="F14" s="43"/>
      <c r="G14" s="43"/>
      <c r="H14" s="43"/>
      <c r="I14" s="121" t="s">
        <v>37</v>
      </c>
      <c r="J14" s="35" t="s">
        <v>38</v>
      </c>
      <c r="K14" s="46"/>
    </row>
    <row r="15" spans="2:11" s="1" customFormat="1" ht="18" customHeight="1">
      <c r="B15" s="42"/>
      <c r="C15" s="43"/>
      <c r="D15" s="43"/>
      <c r="E15" s="35" t="s">
        <v>39</v>
      </c>
      <c r="F15" s="43"/>
      <c r="G15" s="43"/>
      <c r="H15" s="43"/>
      <c r="I15" s="121" t="s">
        <v>40</v>
      </c>
      <c r="J15" s="35" t="s">
        <v>38</v>
      </c>
      <c r="K15" s="46"/>
    </row>
    <row r="16" spans="2:11" s="1" customFormat="1" ht="6.95" customHeight="1">
      <c r="B16" s="42"/>
      <c r="C16" s="43"/>
      <c r="D16" s="43"/>
      <c r="E16" s="43"/>
      <c r="F16" s="43"/>
      <c r="G16" s="43"/>
      <c r="H16" s="43"/>
      <c r="I16" s="120"/>
      <c r="J16" s="43"/>
      <c r="K16" s="46"/>
    </row>
    <row r="17" spans="2:11" s="1" customFormat="1" ht="14.45" customHeight="1">
      <c r="B17" s="42"/>
      <c r="C17" s="43"/>
      <c r="D17" s="37" t="s">
        <v>41</v>
      </c>
      <c r="E17" s="43"/>
      <c r="F17" s="43"/>
      <c r="G17" s="43"/>
      <c r="H17" s="43"/>
      <c r="I17" s="121" t="s">
        <v>37</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row>
    <row r="19" spans="2:11" s="1" customFormat="1" ht="6.95" customHeight="1">
      <c r="B19" s="42"/>
      <c r="C19" s="43"/>
      <c r="D19" s="43"/>
      <c r="E19" s="43"/>
      <c r="F19" s="43"/>
      <c r="G19" s="43"/>
      <c r="H19" s="43"/>
      <c r="I19" s="120"/>
      <c r="J19" s="43"/>
      <c r="K19" s="46"/>
    </row>
    <row r="20" spans="2:11" s="1" customFormat="1" ht="14.45" customHeight="1">
      <c r="B20" s="42"/>
      <c r="C20" s="43"/>
      <c r="D20" s="37" t="s">
        <v>43</v>
      </c>
      <c r="E20" s="43"/>
      <c r="F20" s="43"/>
      <c r="G20" s="43"/>
      <c r="H20" s="43"/>
      <c r="I20" s="121" t="s">
        <v>37</v>
      </c>
      <c r="J20" s="35" t="s">
        <v>38</v>
      </c>
      <c r="K20" s="46"/>
    </row>
    <row r="21" spans="2:11" s="1" customFormat="1" ht="18" customHeight="1">
      <c r="B21" s="42"/>
      <c r="C21" s="43"/>
      <c r="D21" s="43"/>
      <c r="E21" s="35" t="s">
        <v>44</v>
      </c>
      <c r="F21" s="43"/>
      <c r="G21" s="43"/>
      <c r="H21" s="43"/>
      <c r="I21" s="121" t="s">
        <v>40</v>
      </c>
      <c r="J21" s="35" t="s">
        <v>38</v>
      </c>
      <c r="K21" s="46"/>
    </row>
    <row r="22" spans="2:11" s="1" customFormat="1" ht="6.95" customHeight="1">
      <c r="B22" s="42"/>
      <c r="C22" s="43"/>
      <c r="D22" s="43"/>
      <c r="E22" s="43"/>
      <c r="F22" s="43"/>
      <c r="G22" s="43"/>
      <c r="H22" s="43"/>
      <c r="I22" s="120"/>
      <c r="J22" s="43"/>
      <c r="K22" s="46"/>
    </row>
    <row r="23" spans="2:11" s="1" customFormat="1" ht="14.45" customHeight="1">
      <c r="B23" s="42"/>
      <c r="C23" s="43"/>
      <c r="D23" s="37" t="s">
        <v>46</v>
      </c>
      <c r="E23" s="43"/>
      <c r="F23" s="43"/>
      <c r="G23" s="43"/>
      <c r="H23" s="43"/>
      <c r="I23" s="120"/>
      <c r="J23" s="43"/>
      <c r="K23" s="46"/>
    </row>
    <row r="24" spans="2:11" s="6" customFormat="1" ht="22.5" customHeight="1">
      <c r="B24" s="123"/>
      <c r="C24" s="124"/>
      <c r="D24" s="124"/>
      <c r="E24" s="364" t="s">
        <v>38</v>
      </c>
      <c r="F24" s="364"/>
      <c r="G24" s="364"/>
      <c r="H24" s="364"/>
      <c r="I24" s="125"/>
      <c r="J24" s="124"/>
      <c r="K24" s="126"/>
    </row>
    <row r="25" spans="2:11" s="1" customFormat="1" ht="6.95" customHeight="1">
      <c r="B25" s="42"/>
      <c r="C25" s="43"/>
      <c r="D25" s="43"/>
      <c r="E25" s="43"/>
      <c r="F25" s="43"/>
      <c r="G25" s="43"/>
      <c r="H25" s="43"/>
      <c r="I25" s="120"/>
      <c r="J25" s="43"/>
      <c r="K25" s="46"/>
    </row>
    <row r="26" spans="2:11" s="1" customFormat="1" ht="6.95" customHeight="1">
      <c r="B26" s="42"/>
      <c r="C26" s="43"/>
      <c r="D26" s="86"/>
      <c r="E26" s="86"/>
      <c r="F26" s="86"/>
      <c r="G26" s="86"/>
      <c r="H26" s="86"/>
      <c r="I26" s="128"/>
      <c r="J26" s="86"/>
      <c r="K26" s="129"/>
    </row>
    <row r="27" spans="2:11" s="1" customFormat="1" ht="25.35" customHeight="1">
      <c r="B27" s="42"/>
      <c r="C27" s="43"/>
      <c r="D27" s="130" t="s">
        <v>47</v>
      </c>
      <c r="E27" s="43"/>
      <c r="F27" s="43"/>
      <c r="G27" s="43"/>
      <c r="H27" s="43"/>
      <c r="I27" s="120"/>
      <c r="J27" s="131">
        <f>ROUND(J81,2)</f>
        <v>0</v>
      </c>
      <c r="K27" s="46"/>
    </row>
    <row r="28" spans="2:11" s="1" customFormat="1" ht="6.95" customHeight="1">
      <c r="B28" s="42"/>
      <c r="C28" s="43"/>
      <c r="D28" s="86"/>
      <c r="E28" s="86"/>
      <c r="F28" s="86"/>
      <c r="G28" s="86"/>
      <c r="H28" s="86"/>
      <c r="I28" s="128"/>
      <c r="J28" s="86"/>
      <c r="K28" s="129"/>
    </row>
    <row r="29" spans="2:11" s="1" customFormat="1" ht="14.45" customHeight="1">
      <c r="B29" s="42"/>
      <c r="C29" s="43"/>
      <c r="D29" s="43"/>
      <c r="E29" s="43"/>
      <c r="F29" s="47" t="s">
        <v>49</v>
      </c>
      <c r="G29" s="43"/>
      <c r="H29" s="43"/>
      <c r="I29" s="132" t="s">
        <v>48</v>
      </c>
      <c r="J29" s="47" t="s">
        <v>50</v>
      </c>
      <c r="K29" s="46"/>
    </row>
    <row r="30" spans="2:11" s="1" customFormat="1" ht="14.45" customHeight="1">
      <c r="B30" s="42"/>
      <c r="C30" s="43"/>
      <c r="D30" s="50" t="s">
        <v>51</v>
      </c>
      <c r="E30" s="50" t="s">
        <v>52</v>
      </c>
      <c r="F30" s="133">
        <f>ROUND(SUM(BE81:BE97),2)</f>
        <v>0</v>
      </c>
      <c r="G30" s="43"/>
      <c r="H30" s="43"/>
      <c r="I30" s="134">
        <v>0.21</v>
      </c>
      <c r="J30" s="133">
        <f>ROUND(ROUND((SUM(BE81:BE97)),2)*I30,2)</f>
        <v>0</v>
      </c>
      <c r="K30" s="46"/>
    </row>
    <row r="31" spans="2:11" s="1" customFormat="1" ht="14.45" customHeight="1">
      <c r="B31" s="42"/>
      <c r="C31" s="43"/>
      <c r="D31" s="43"/>
      <c r="E31" s="50" t="s">
        <v>53</v>
      </c>
      <c r="F31" s="133">
        <f>ROUND(SUM(BF81:BF97),2)</f>
        <v>0</v>
      </c>
      <c r="G31" s="43"/>
      <c r="H31" s="43"/>
      <c r="I31" s="134">
        <v>0.15</v>
      </c>
      <c r="J31" s="133">
        <f>ROUND(ROUND((SUM(BF81:BF97)),2)*I31,2)</f>
        <v>0</v>
      </c>
      <c r="K31" s="46"/>
    </row>
    <row r="32" spans="2:11" s="1" customFormat="1" ht="14.45" customHeight="1" hidden="1">
      <c r="B32" s="42"/>
      <c r="C32" s="43"/>
      <c r="D32" s="43"/>
      <c r="E32" s="50" t="s">
        <v>54</v>
      </c>
      <c r="F32" s="133">
        <f>ROUND(SUM(BG81:BG97),2)</f>
        <v>0</v>
      </c>
      <c r="G32" s="43"/>
      <c r="H32" s="43"/>
      <c r="I32" s="134">
        <v>0.21</v>
      </c>
      <c r="J32" s="133">
        <v>0</v>
      </c>
      <c r="K32" s="46"/>
    </row>
    <row r="33" spans="2:11" s="1" customFormat="1" ht="14.45" customHeight="1" hidden="1">
      <c r="B33" s="42"/>
      <c r="C33" s="43"/>
      <c r="D33" s="43"/>
      <c r="E33" s="50" t="s">
        <v>55</v>
      </c>
      <c r="F33" s="133">
        <f>ROUND(SUM(BH81:BH97),2)</f>
        <v>0</v>
      </c>
      <c r="G33" s="43"/>
      <c r="H33" s="43"/>
      <c r="I33" s="134">
        <v>0.15</v>
      </c>
      <c r="J33" s="133">
        <v>0</v>
      </c>
      <c r="K33" s="46"/>
    </row>
    <row r="34" spans="2:11" s="1" customFormat="1" ht="14.45" customHeight="1" hidden="1">
      <c r="B34" s="42"/>
      <c r="C34" s="43"/>
      <c r="D34" s="43"/>
      <c r="E34" s="50" t="s">
        <v>56</v>
      </c>
      <c r="F34" s="133">
        <f>ROUND(SUM(BI81:BI97),2)</f>
        <v>0</v>
      </c>
      <c r="G34" s="43"/>
      <c r="H34" s="43"/>
      <c r="I34" s="134">
        <v>0</v>
      </c>
      <c r="J34" s="133">
        <v>0</v>
      </c>
      <c r="K34" s="46"/>
    </row>
    <row r="35" spans="2:11" s="1" customFormat="1" ht="6.95"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5" customHeight="1">
      <c r="B37" s="57"/>
      <c r="C37" s="58"/>
      <c r="D37" s="58"/>
      <c r="E37" s="58"/>
      <c r="F37" s="58"/>
      <c r="G37" s="58"/>
      <c r="H37" s="58"/>
      <c r="I37" s="142"/>
      <c r="J37" s="58"/>
      <c r="K37" s="59"/>
    </row>
    <row r="41" spans="2:11" s="1" customFormat="1" ht="6.95" customHeight="1">
      <c r="B41" s="143"/>
      <c r="C41" s="144"/>
      <c r="D41" s="144"/>
      <c r="E41" s="144"/>
      <c r="F41" s="144"/>
      <c r="G41" s="144"/>
      <c r="H41" s="144"/>
      <c r="I41" s="145"/>
      <c r="J41" s="144"/>
      <c r="K41" s="146"/>
    </row>
    <row r="42" spans="2:11" s="1" customFormat="1" ht="36.95" customHeight="1">
      <c r="B42" s="42"/>
      <c r="C42" s="30" t="s">
        <v>206</v>
      </c>
      <c r="D42" s="43"/>
      <c r="E42" s="43"/>
      <c r="F42" s="43"/>
      <c r="G42" s="43"/>
      <c r="H42" s="43"/>
      <c r="I42" s="120"/>
      <c r="J42" s="43"/>
      <c r="K42" s="46"/>
    </row>
    <row r="43" spans="2:11" s="1" customFormat="1" ht="6.95" customHeight="1">
      <c r="B43" s="42"/>
      <c r="C43" s="43"/>
      <c r="D43" s="43"/>
      <c r="E43" s="43"/>
      <c r="F43" s="43"/>
      <c r="G43" s="43"/>
      <c r="H43" s="43"/>
      <c r="I43" s="120"/>
      <c r="J43" s="43"/>
      <c r="K43" s="46"/>
    </row>
    <row r="44" spans="2:11" s="1" customFormat="1" ht="14.45" customHeight="1">
      <c r="B44" s="42"/>
      <c r="C44" s="37" t="s">
        <v>18</v>
      </c>
      <c r="D44" s="43"/>
      <c r="E44" s="43"/>
      <c r="F44" s="43"/>
      <c r="G44" s="43"/>
      <c r="H44" s="43"/>
      <c r="I44" s="120"/>
      <c r="J44" s="43"/>
      <c r="K44" s="46"/>
    </row>
    <row r="45" spans="2:11" s="1" customFormat="1" ht="22.5" customHeight="1">
      <c r="B45" s="42"/>
      <c r="C45" s="43"/>
      <c r="D45" s="43"/>
      <c r="E45" s="395" t="str">
        <f>E7</f>
        <v>Realizace úspor energie - areál NPK, a.s. Ústí nad Orlicí</v>
      </c>
      <c r="F45" s="396"/>
      <c r="G45" s="396"/>
      <c r="H45" s="396"/>
      <c r="I45" s="120"/>
      <c r="J45" s="43"/>
      <c r="K45" s="46"/>
    </row>
    <row r="46" spans="2:11" s="1" customFormat="1" ht="14.45" customHeight="1">
      <c r="B46" s="42"/>
      <c r="C46" s="37" t="s">
        <v>141</v>
      </c>
      <c r="D46" s="43"/>
      <c r="E46" s="43"/>
      <c r="F46" s="43"/>
      <c r="G46" s="43"/>
      <c r="H46" s="43"/>
      <c r="I46" s="120"/>
      <c r="J46" s="43"/>
      <c r="K46" s="46"/>
    </row>
    <row r="47" spans="2:11" s="1" customFormat="1" ht="23.25" customHeight="1">
      <c r="B47" s="42"/>
      <c r="C47" s="43"/>
      <c r="D47" s="43"/>
      <c r="E47" s="397" t="str">
        <f>E9</f>
        <v xml:space="preserve">04 - Ostatní a vedlejší náklady </v>
      </c>
      <c r="F47" s="398"/>
      <c r="G47" s="398"/>
      <c r="H47" s="398"/>
      <c r="I47" s="120"/>
      <c r="J47" s="43"/>
      <c r="K47" s="46"/>
    </row>
    <row r="48" spans="2:11" s="1" customFormat="1" ht="6.95"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5" customHeight="1">
      <c r="B50" s="42"/>
      <c r="C50" s="43"/>
      <c r="D50" s="43"/>
      <c r="E50" s="43"/>
      <c r="F50" s="43"/>
      <c r="G50" s="43"/>
      <c r="H50" s="43"/>
      <c r="I50" s="120"/>
      <c r="J50" s="43"/>
      <c r="K50" s="46"/>
    </row>
    <row r="51" spans="2:11" s="1" customFormat="1" ht="13.5">
      <c r="B51" s="42"/>
      <c r="C51" s="37" t="s">
        <v>36</v>
      </c>
      <c r="D51" s="43"/>
      <c r="E51" s="43"/>
      <c r="F51" s="35" t="str">
        <f>E15</f>
        <v xml:space="preserve">Pardubický Kraj, Komenského nám. 125, Pardubice </v>
      </c>
      <c r="G51" s="43"/>
      <c r="H51" s="43"/>
      <c r="I51" s="121" t="s">
        <v>43</v>
      </c>
      <c r="J51" s="35" t="str">
        <f>E21</f>
        <v xml:space="preserve">Projecticon s.r.o., A.Kopeckého , Nový Hrádek </v>
      </c>
      <c r="K51" s="46"/>
    </row>
    <row r="52" spans="2:11" s="1" customFormat="1" ht="14.45"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J81</f>
        <v>0</v>
      </c>
      <c r="K56" s="46"/>
      <c r="AU56" s="24" t="s">
        <v>210</v>
      </c>
    </row>
    <row r="57" spans="2:11" s="7" customFormat="1" ht="24.95" customHeight="1">
      <c r="B57" s="152"/>
      <c r="C57" s="153"/>
      <c r="D57" s="154" t="s">
        <v>238</v>
      </c>
      <c r="E57" s="155"/>
      <c r="F57" s="155"/>
      <c r="G57" s="155"/>
      <c r="H57" s="155"/>
      <c r="I57" s="156"/>
      <c r="J57" s="157">
        <f>J82</f>
        <v>0</v>
      </c>
      <c r="K57" s="158"/>
    </row>
    <row r="58" spans="2:11" s="8" customFormat="1" ht="19.9" customHeight="1">
      <c r="B58" s="159"/>
      <c r="C58" s="160"/>
      <c r="D58" s="161" t="s">
        <v>3424</v>
      </c>
      <c r="E58" s="162"/>
      <c r="F58" s="162"/>
      <c r="G58" s="162"/>
      <c r="H58" s="162"/>
      <c r="I58" s="163"/>
      <c r="J58" s="164">
        <f>J84</f>
        <v>0</v>
      </c>
      <c r="K58" s="165"/>
    </row>
    <row r="59" spans="2:11" s="8" customFormat="1" ht="19.9" customHeight="1">
      <c r="B59" s="159"/>
      <c r="C59" s="160"/>
      <c r="D59" s="161" t="s">
        <v>3425</v>
      </c>
      <c r="E59" s="162"/>
      <c r="F59" s="162"/>
      <c r="G59" s="162"/>
      <c r="H59" s="162"/>
      <c r="I59" s="163"/>
      <c r="J59" s="164">
        <f>J89</f>
        <v>0</v>
      </c>
      <c r="K59" s="165"/>
    </row>
    <row r="60" spans="2:11" s="8" customFormat="1" ht="19.9" customHeight="1">
      <c r="B60" s="159"/>
      <c r="C60" s="160"/>
      <c r="D60" s="161" t="s">
        <v>3426</v>
      </c>
      <c r="E60" s="162"/>
      <c r="F60" s="162"/>
      <c r="G60" s="162"/>
      <c r="H60" s="162"/>
      <c r="I60" s="163"/>
      <c r="J60" s="164">
        <f>J91</f>
        <v>0</v>
      </c>
      <c r="K60" s="165"/>
    </row>
    <row r="61" spans="2:11" s="8" customFormat="1" ht="19.9" customHeight="1">
      <c r="B61" s="159"/>
      <c r="C61" s="160"/>
      <c r="D61" s="161" t="s">
        <v>3427</v>
      </c>
      <c r="E61" s="162"/>
      <c r="F61" s="162"/>
      <c r="G61" s="162"/>
      <c r="H61" s="162"/>
      <c r="I61" s="163"/>
      <c r="J61" s="164">
        <f>J93</f>
        <v>0</v>
      </c>
      <c r="K61" s="165"/>
    </row>
    <row r="62" spans="2:11" s="1" customFormat="1" ht="21.75" customHeight="1">
      <c r="B62" s="42"/>
      <c r="C62" s="43"/>
      <c r="D62" s="43"/>
      <c r="E62" s="43"/>
      <c r="F62" s="43"/>
      <c r="G62" s="43"/>
      <c r="H62" s="43"/>
      <c r="I62" s="120"/>
      <c r="J62" s="43"/>
      <c r="K62" s="46"/>
    </row>
    <row r="63" spans="2:11" s="1" customFormat="1" ht="6.95" customHeight="1">
      <c r="B63" s="57"/>
      <c r="C63" s="58"/>
      <c r="D63" s="58"/>
      <c r="E63" s="58"/>
      <c r="F63" s="58"/>
      <c r="G63" s="58"/>
      <c r="H63" s="58"/>
      <c r="I63" s="142"/>
      <c r="J63" s="58"/>
      <c r="K63" s="59"/>
    </row>
    <row r="67" spans="2:12" s="1" customFormat="1" ht="6.95" customHeight="1">
      <c r="B67" s="60"/>
      <c r="C67" s="61"/>
      <c r="D67" s="61"/>
      <c r="E67" s="61"/>
      <c r="F67" s="61"/>
      <c r="G67" s="61"/>
      <c r="H67" s="61"/>
      <c r="I67" s="145"/>
      <c r="J67" s="61"/>
      <c r="K67" s="61"/>
      <c r="L67" s="62"/>
    </row>
    <row r="68" spans="2:12" s="1" customFormat="1" ht="36.95" customHeight="1">
      <c r="B68" s="42"/>
      <c r="C68" s="63" t="s">
        <v>240</v>
      </c>
      <c r="D68" s="64"/>
      <c r="E68" s="64"/>
      <c r="F68" s="64"/>
      <c r="G68" s="64"/>
      <c r="H68" s="64"/>
      <c r="I68" s="166"/>
      <c r="J68" s="64"/>
      <c r="K68" s="64"/>
      <c r="L68" s="62"/>
    </row>
    <row r="69" spans="2:12" s="1" customFormat="1" ht="6.95" customHeight="1">
      <c r="B69" s="42"/>
      <c r="C69" s="64"/>
      <c r="D69" s="64"/>
      <c r="E69" s="64"/>
      <c r="F69" s="64"/>
      <c r="G69" s="64"/>
      <c r="H69" s="64"/>
      <c r="I69" s="166"/>
      <c r="J69" s="64"/>
      <c r="K69" s="64"/>
      <c r="L69" s="62"/>
    </row>
    <row r="70" spans="2:12" s="1" customFormat="1" ht="14.45" customHeight="1">
      <c r="B70" s="42"/>
      <c r="C70" s="66" t="s">
        <v>18</v>
      </c>
      <c r="D70" s="64"/>
      <c r="E70" s="64"/>
      <c r="F70" s="64"/>
      <c r="G70" s="64"/>
      <c r="H70" s="64"/>
      <c r="I70" s="166"/>
      <c r="J70" s="64"/>
      <c r="K70" s="64"/>
      <c r="L70" s="62"/>
    </row>
    <row r="71" spans="2:12" s="1" customFormat="1" ht="22.5" customHeight="1">
      <c r="B71" s="42"/>
      <c r="C71" s="64"/>
      <c r="D71" s="64"/>
      <c r="E71" s="399" t="str">
        <f>E7</f>
        <v>Realizace úspor energie - areál NPK, a.s. Ústí nad Orlicí</v>
      </c>
      <c r="F71" s="400"/>
      <c r="G71" s="400"/>
      <c r="H71" s="400"/>
      <c r="I71" s="166"/>
      <c r="J71" s="64"/>
      <c r="K71" s="64"/>
      <c r="L71" s="62"/>
    </row>
    <row r="72" spans="2:12" s="1" customFormat="1" ht="14.45" customHeight="1">
      <c r="B72" s="42"/>
      <c r="C72" s="66" t="s">
        <v>141</v>
      </c>
      <c r="D72" s="64"/>
      <c r="E72" s="64"/>
      <c r="F72" s="64"/>
      <c r="G72" s="64"/>
      <c r="H72" s="64"/>
      <c r="I72" s="166"/>
      <c r="J72" s="64"/>
      <c r="K72" s="64"/>
      <c r="L72" s="62"/>
    </row>
    <row r="73" spans="2:12" s="1" customFormat="1" ht="23.25" customHeight="1">
      <c r="B73" s="42"/>
      <c r="C73" s="64"/>
      <c r="D73" s="64"/>
      <c r="E73" s="375" t="str">
        <f>E9</f>
        <v xml:space="preserve">04 - Ostatní a vedlejší náklady </v>
      </c>
      <c r="F73" s="401"/>
      <c r="G73" s="401"/>
      <c r="H73" s="401"/>
      <c r="I73" s="166"/>
      <c r="J73" s="64"/>
      <c r="K73" s="64"/>
      <c r="L73" s="62"/>
    </row>
    <row r="74" spans="2:12" s="1" customFormat="1" ht="6.95" customHeight="1">
      <c r="B74" s="42"/>
      <c r="C74" s="64"/>
      <c r="D74" s="64"/>
      <c r="E74" s="64"/>
      <c r="F74" s="64"/>
      <c r="G74" s="64"/>
      <c r="H74" s="64"/>
      <c r="I74" s="166"/>
      <c r="J74" s="64"/>
      <c r="K74" s="64"/>
      <c r="L74" s="62"/>
    </row>
    <row r="75" spans="2:12" s="1" customFormat="1" ht="18" customHeight="1">
      <c r="B75" s="42"/>
      <c r="C75" s="66" t="s">
        <v>26</v>
      </c>
      <c r="D75" s="64"/>
      <c r="E75" s="64"/>
      <c r="F75" s="167" t="str">
        <f>F12</f>
        <v>p.p.č. st. 3294, k.ú. Ústí nad Orlicí</v>
      </c>
      <c r="G75" s="64"/>
      <c r="H75" s="64"/>
      <c r="I75" s="168" t="s">
        <v>28</v>
      </c>
      <c r="J75" s="74" t="str">
        <f>IF(J12="","",J12)</f>
        <v>18. 1. 2017</v>
      </c>
      <c r="K75" s="64"/>
      <c r="L75" s="62"/>
    </row>
    <row r="76" spans="2:12" s="1" customFormat="1" ht="6.95" customHeight="1">
      <c r="B76" s="42"/>
      <c r="C76" s="64"/>
      <c r="D76" s="64"/>
      <c r="E76" s="64"/>
      <c r="F76" s="64"/>
      <c r="G76" s="64"/>
      <c r="H76" s="64"/>
      <c r="I76" s="166"/>
      <c r="J76" s="64"/>
      <c r="K76" s="64"/>
      <c r="L76" s="62"/>
    </row>
    <row r="77" spans="2:12" s="1" customFormat="1" ht="13.5">
      <c r="B77" s="42"/>
      <c r="C77" s="66" t="s">
        <v>36</v>
      </c>
      <c r="D77" s="64"/>
      <c r="E77" s="64"/>
      <c r="F77" s="167" t="str">
        <f>E15</f>
        <v xml:space="preserve">Pardubický Kraj, Komenského nám. 125, Pardubice </v>
      </c>
      <c r="G77" s="64"/>
      <c r="H77" s="64"/>
      <c r="I77" s="168" t="s">
        <v>43</v>
      </c>
      <c r="J77" s="167" t="str">
        <f>E21</f>
        <v xml:space="preserve">Projecticon s.r.o., A.Kopeckého , Nový Hrádek </v>
      </c>
      <c r="K77" s="64"/>
      <c r="L77" s="62"/>
    </row>
    <row r="78" spans="2:12" s="1" customFormat="1" ht="14.45" customHeight="1">
      <c r="B78" s="42"/>
      <c r="C78" s="66" t="s">
        <v>41</v>
      </c>
      <c r="D78" s="64"/>
      <c r="E78" s="64"/>
      <c r="F78" s="167" t="str">
        <f>IF(E18="","",E18)</f>
        <v/>
      </c>
      <c r="G78" s="64"/>
      <c r="H78" s="64"/>
      <c r="I78" s="166"/>
      <c r="J78" s="64"/>
      <c r="K78" s="64"/>
      <c r="L78" s="62"/>
    </row>
    <row r="79" spans="2:12" s="1" customFormat="1" ht="10.35" customHeight="1">
      <c r="B79" s="42"/>
      <c r="C79" s="64"/>
      <c r="D79" s="64"/>
      <c r="E79" s="64"/>
      <c r="F79" s="64"/>
      <c r="G79" s="64"/>
      <c r="H79" s="64"/>
      <c r="I79" s="166"/>
      <c r="J79" s="64"/>
      <c r="K79" s="64"/>
      <c r="L79" s="62"/>
    </row>
    <row r="80" spans="2:20" s="9" customFormat="1" ht="29.25" customHeight="1">
      <c r="B80" s="169"/>
      <c r="C80" s="170" t="s">
        <v>241</v>
      </c>
      <c r="D80" s="171" t="s">
        <v>66</v>
      </c>
      <c r="E80" s="171" t="s">
        <v>62</v>
      </c>
      <c r="F80" s="171" t="s">
        <v>242</v>
      </c>
      <c r="G80" s="171" t="s">
        <v>243</v>
      </c>
      <c r="H80" s="171" t="s">
        <v>244</v>
      </c>
      <c r="I80" s="172" t="s">
        <v>245</v>
      </c>
      <c r="J80" s="171" t="s">
        <v>208</v>
      </c>
      <c r="K80" s="173" t="s">
        <v>246</v>
      </c>
      <c r="L80" s="174"/>
      <c r="M80" s="82" t="s">
        <v>247</v>
      </c>
      <c r="N80" s="83" t="s">
        <v>51</v>
      </c>
      <c r="O80" s="83" t="s">
        <v>248</v>
      </c>
      <c r="P80" s="83" t="s">
        <v>249</v>
      </c>
      <c r="Q80" s="83" t="s">
        <v>250</v>
      </c>
      <c r="R80" s="83" t="s">
        <v>251</v>
      </c>
      <c r="S80" s="83" t="s">
        <v>252</v>
      </c>
      <c r="T80" s="84" t="s">
        <v>253</v>
      </c>
    </row>
    <row r="81" spans="2:63" s="1" customFormat="1" ht="29.25" customHeight="1">
      <c r="B81" s="42"/>
      <c r="C81" s="88" t="s">
        <v>209</v>
      </c>
      <c r="D81" s="64"/>
      <c r="E81" s="64"/>
      <c r="F81" s="64"/>
      <c r="G81" s="64"/>
      <c r="H81" s="64"/>
      <c r="I81" s="166"/>
      <c r="J81" s="175">
        <f>BK81</f>
        <v>0</v>
      </c>
      <c r="K81" s="64"/>
      <c r="L81" s="62"/>
      <c r="M81" s="85"/>
      <c r="N81" s="86"/>
      <c r="O81" s="86"/>
      <c r="P81" s="176">
        <f>P82</f>
        <v>0</v>
      </c>
      <c r="Q81" s="86"/>
      <c r="R81" s="176">
        <f>R82</f>
        <v>0</v>
      </c>
      <c r="S81" s="86"/>
      <c r="T81" s="177">
        <f>T82</f>
        <v>0</v>
      </c>
      <c r="AT81" s="24" t="s">
        <v>80</v>
      </c>
      <c r="AU81" s="24" t="s">
        <v>210</v>
      </c>
      <c r="BK81" s="178">
        <f>BK82</f>
        <v>0</v>
      </c>
    </row>
    <row r="82" spans="2:63" s="10" customFormat="1" ht="37.35" customHeight="1">
      <c r="B82" s="179"/>
      <c r="C82" s="180"/>
      <c r="D82" s="193" t="s">
        <v>80</v>
      </c>
      <c r="E82" s="277" t="s">
        <v>1675</v>
      </c>
      <c r="F82" s="277" t="s">
        <v>1676</v>
      </c>
      <c r="G82" s="180"/>
      <c r="H82" s="180"/>
      <c r="I82" s="183"/>
      <c r="J82" s="278">
        <f>BK82</f>
        <v>0</v>
      </c>
      <c r="K82" s="180"/>
      <c r="L82" s="185"/>
      <c r="M82" s="186"/>
      <c r="N82" s="187"/>
      <c r="O82" s="187"/>
      <c r="P82" s="188">
        <f>P83+P84+P89+P91+P93</f>
        <v>0</v>
      </c>
      <c r="Q82" s="187"/>
      <c r="R82" s="188">
        <f>R83+R84+R89+R91+R93</f>
        <v>0</v>
      </c>
      <c r="S82" s="187"/>
      <c r="T82" s="189">
        <f>T83+T84+T89+T91+T93</f>
        <v>0</v>
      </c>
      <c r="AR82" s="190" t="s">
        <v>279</v>
      </c>
      <c r="AT82" s="191" t="s">
        <v>80</v>
      </c>
      <c r="AU82" s="191" t="s">
        <v>81</v>
      </c>
      <c r="AY82" s="190" t="s">
        <v>256</v>
      </c>
      <c r="BK82" s="192">
        <f>BK83+BK84+BK89+BK91+BK93</f>
        <v>0</v>
      </c>
    </row>
    <row r="83" spans="2:65" s="1" customFormat="1" ht="22.5" customHeight="1">
      <c r="B83" s="42"/>
      <c r="C83" s="196" t="s">
        <v>25</v>
      </c>
      <c r="D83" s="196" t="s">
        <v>258</v>
      </c>
      <c r="E83" s="197" t="s">
        <v>3428</v>
      </c>
      <c r="F83" s="198" t="s">
        <v>3429</v>
      </c>
      <c r="G83" s="199" t="s">
        <v>832</v>
      </c>
      <c r="H83" s="200">
        <v>1</v>
      </c>
      <c r="I83" s="201"/>
      <c r="J83" s="202">
        <f>ROUND(I83*H83,2)</f>
        <v>0</v>
      </c>
      <c r="K83" s="198" t="s">
        <v>261</v>
      </c>
      <c r="L83" s="62"/>
      <c r="M83" s="203" t="s">
        <v>38</v>
      </c>
      <c r="N83" s="204" t="s">
        <v>52</v>
      </c>
      <c r="O83" s="43"/>
      <c r="P83" s="205">
        <f>O83*H83</f>
        <v>0</v>
      </c>
      <c r="Q83" s="205">
        <v>0</v>
      </c>
      <c r="R83" s="205">
        <f>Q83*H83</f>
        <v>0</v>
      </c>
      <c r="S83" s="205">
        <v>0</v>
      </c>
      <c r="T83" s="206">
        <f>S83*H83</f>
        <v>0</v>
      </c>
      <c r="AR83" s="24" t="s">
        <v>1682</v>
      </c>
      <c r="AT83" s="24" t="s">
        <v>258</v>
      </c>
      <c r="AU83" s="24" t="s">
        <v>25</v>
      </c>
      <c r="AY83" s="24" t="s">
        <v>256</v>
      </c>
      <c r="BE83" s="207">
        <f>IF(N83="základní",J83,0)</f>
        <v>0</v>
      </c>
      <c r="BF83" s="207">
        <f>IF(N83="snížená",J83,0)</f>
        <v>0</v>
      </c>
      <c r="BG83" s="207">
        <f>IF(N83="zákl. přenesená",J83,0)</f>
        <v>0</v>
      </c>
      <c r="BH83" s="207">
        <f>IF(N83="sníž. přenesená",J83,0)</f>
        <v>0</v>
      </c>
      <c r="BI83" s="207">
        <f>IF(N83="nulová",J83,0)</f>
        <v>0</v>
      </c>
      <c r="BJ83" s="24" t="s">
        <v>25</v>
      </c>
      <c r="BK83" s="207">
        <f>ROUND(I83*H83,2)</f>
        <v>0</v>
      </c>
      <c r="BL83" s="24" t="s">
        <v>1682</v>
      </c>
      <c r="BM83" s="24" t="s">
        <v>3430</v>
      </c>
    </row>
    <row r="84" spans="2:63" s="10" customFormat="1" ht="29.85" customHeight="1">
      <c r="B84" s="179"/>
      <c r="C84" s="180"/>
      <c r="D84" s="193" t="s">
        <v>80</v>
      </c>
      <c r="E84" s="194" t="s">
        <v>3431</v>
      </c>
      <c r="F84" s="194" t="s">
        <v>3432</v>
      </c>
      <c r="G84" s="180"/>
      <c r="H84" s="180"/>
      <c r="I84" s="183"/>
      <c r="J84" s="195">
        <f>BK84</f>
        <v>0</v>
      </c>
      <c r="K84" s="180"/>
      <c r="L84" s="185"/>
      <c r="M84" s="186"/>
      <c r="N84" s="187"/>
      <c r="O84" s="187"/>
      <c r="P84" s="188">
        <f>SUM(P85:P88)</f>
        <v>0</v>
      </c>
      <c r="Q84" s="187"/>
      <c r="R84" s="188">
        <f>SUM(R85:R88)</f>
        <v>0</v>
      </c>
      <c r="S84" s="187"/>
      <c r="T84" s="189">
        <f>SUM(T85:T88)</f>
        <v>0</v>
      </c>
      <c r="AR84" s="190" t="s">
        <v>279</v>
      </c>
      <c r="AT84" s="191" t="s">
        <v>80</v>
      </c>
      <c r="AU84" s="191" t="s">
        <v>25</v>
      </c>
      <c r="AY84" s="190" t="s">
        <v>256</v>
      </c>
      <c r="BK84" s="192">
        <f>SUM(BK85:BK88)</f>
        <v>0</v>
      </c>
    </row>
    <row r="85" spans="2:65" s="1" customFormat="1" ht="22.5" customHeight="1">
      <c r="B85" s="42"/>
      <c r="C85" s="196" t="s">
        <v>90</v>
      </c>
      <c r="D85" s="196" t="s">
        <v>258</v>
      </c>
      <c r="E85" s="197" t="s">
        <v>3433</v>
      </c>
      <c r="F85" s="198" t="s">
        <v>3434</v>
      </c>
      <c r="G85" s="199" t="s">
        <v>832</v>
      </c>
      <c r="H85" s="200">
        <v>1</v>
      </c>
      <c r="I85" s="201"/>
      <c r="J85" s="202">
        <f>ROUND(I85*H85,2)</f>
        <v>0</v>
      </c>
      <c r="K85" s="198" t="s">
        <v>261</v>
      </c>
      <c r="L85" s="62"/>
      <c r="M85" s="203" t="s">
        <v>38</v>
      </c>
      <c r="N85" s="204" t="s">
        <v>52</v>
      </c>
      <c r="O85" s="43"/>
      <c r="P85" s="205">
        <f>O85*H85</f>
        <v>0</v>
      </c>
      <c r="Q85" s="205">
        <v>0</v>
      </c>
      <c r="R85" s="205">
        <f>Q85*H85</f>
        <v>0</v>
      </c>
      <c r="S85" s="205">
        <v>0</v>
      </c>
      <c r="T85" s="206">
        <f>S85*H85</f>
        <v>0</v>
      </c>
      <c r="AR85" s="24" t="s">
        <v>1682</v>
      </c>
      <c r="AT85" s="24" t="s">
        <v>258</v>
      </c>
      <c r="AU85" s="24" t="s">
        <v>90</v>
      </c>
      <c r="AY85" s="24" t="s">
        <v>256</v>
      </c>
      <c r="BE85" s="207">
        <f>IF(N85="základní",J85,0)</f>
        <v>0</v>
      </c>
      <c r="BF85" s="207">
        <f>IF(N85="snížená",J85,0)</f>
        <v>0</v>
      </c>
      <c r="BG85" s="207">
        <f>IF(N85="zákl. přenesená",J85,0)</f>
        <v>0</v>
      </c>
      <c r="BH85" s="207">
        <f>IF(N85="sníž. přenesená",J85,0)</f>
        <v>0</v>
      </c>
      <c r="BI85" s="207">
        <f>IF(N85="nulová",J85,0)</f>
        <v>0</v>
      </c>
      <c r="BJ85" s="24" t="s">
        <v>25</v>
      </c>
      <c r="BK85" s="207">
        <f>ROUND(I85*H85,2)</f>
        <v>0</v>
      </c>
      <c r="BL85" s="24" t="s">
        <v>1682</v>
      </c>
      <c r="BM85" s="24" t="s">
        <v>3435</v>
      </c>
    </row>
    <row r="86" spans="2:65" s="1" customFormat="1" ht="22.5" customHeight="1">
      <c r="B86" s="42"/>
      <c r="C86" s="196" t="s">
        <v>131</v>
      </c>
      <c r="D86" s="196" t="s">
        <v>258</v>
      </c>
      <c r="E86" s="197" t="s">
        <v>3436</v>
      </c>
      <c r="F86" s="198" t="s">
        <v>3437</v>
      </c>
      <c r="G86" s="199" t="s">
        <v>832</v>
      </c>
      <c r="H86" s="200">
        <v>1</v>
      </c>
      <c r="I86" s="201"/>
      <c r="J86" s="202">
        <f>ROUND(I86*H86,2)</f>
        <v>0</v>
      </c>
      <c r="K86" s="198" t="s">
        <v>261</v>
      </c>
      <c r="L86" s="62"/>
      <c r="M86" s="203" t="s">
        <v>38</v>
      </c>
      <c r="N86" s="204" t="s">
        <v>52</v>
      </c>
      <c r="O86" s="43"/>
      <c r="P86" s="205">
        <f>O86*H86</f>
        <v>0</v>
      </c>
      <c r="Q86" s="205">
        <v>0</v>
      </c>
      <c r="R86" s="205">
        <f>Q86*H86</f>
        <v>0</v>
      </c>
      <c r="S86" s="205">
        <v>0</v>
      </c>
      <c r="T86" s="206">
        <f>S86*H86</f>
        <v>0</v>
      </c>
      <c r="AR86" s="24" t="s">
        <v>1682</v>
      </c>
      <c r="AT86" s="24" t="s">
        <v>258</v>
      </c>
      <c r="AU86" s="24" t="s">
        <v>90</v>
      </c>
      <c r="AY86" s="24" t="s">
        <v>256</v>
      </c>
      <c r="BE86" s="207">
        <f>IF(N86="základní",J86,0)</f>
        <v>0</v>
      </c>
      <c r="BF86" s="207">
        <f>IF(N86="snížená",J86,0)</f>
        <v>0</v>
      </c>
      <c r="BG86" s="207">
        <f>IF(N86="zákl. přenesená",J86,0)</f>
        <v>0</v>
      </c>
      <c r="BH86" s="207">
        <f>IF(N86="sníž. přenesená",J86,0)</f>
        <v>0</v>
      </c>
      <c r="BI86" s="207">
        <f>IF(N86="nulová",J86,0)</f>
        <v>0</v>
      </c>
      <c r="BJ86" s="24" t="s">
        <v>25</v>
      </c>
      <c r="BK86" s="207">
        <f>ROUND(I86*H86,2)</f>
        <v>0</v>
      </c>
      <c r="BL86" s="24" t="s">
        <v>1682</v>
      </c>
      <c r="BM86" s="24" t="s">
        <v>3438</v>
      </c>
    </row>
    <row r="87" spans="2:65" s="1" customFormat="1" ht="22.5" customHeight="1">
      <c r="B87" s="42"/>
      <c r="C87" s="196" t="s">
        <v>262</v>
      </c>
      <c r="D87" s="196" t="s">
        <v>258</v>
      </c>
      <c r="E87" s="197" t="s">
        <v>3439</v>
      </c>
      <c r="F87" s="198" t="s">
        <v>3440</v>
      </c>
      <c r="G87" s="199" t="s">
        <v>832</v>
      </c>
      <c r="H87" s="200">
        <v>1</v>
      </c>
      <c r="I87" s="201"/>
      <c r="J87" s="202">
        <f>ROUND(I87*H87,2)</f>
        <v>0</v>
      </c>
      <c r="K87" s="198" t="s">
        <v>261</v>
      </c>
      <c r="L87" s="62"/>
      <c r="M87" s="203" t="s">
        <v>38</v>
      </c>
      <c r="N87" s="204" t="s">
        <v>52</v>
      </c>
      <c r="O87" s="43"/>
      <c r="P87" s="205">
        <f>O87*H87</f>
        <v>0</v>
      </c>
      <c r="Q87" s="205">
        <v>0</v>
      </c>
      <c r="R87" s="205">
        <f>Q87*H87</f>
        <v>0</v>
      </c>
      <c r="S87" s="205">
        <v>0</v>
      </c>
      <c r="T87" s="206">
        <f>S87*H87</f>
        <v>0</v>
      </c>
      <c r="AR87" s="24" t="s">
        <v>1682</v>
      </c>
      <c r="AT87" s="24" t="s">
        <v>258</v>
      </c>
      <c r="AU87" s="24" t="s">
        <v>90</v>
      </c>
      <c r="AY87" s="24" t="s">
        <v>256</v>
      </c>
      <c r="BE87" s="207">
        <f>IF(N87="základní",J87,0)</f>
        <v>0</v>
      </c>
      <c r="BF87" s="207">
        <f>IF(N87="snížená",J87,0)</f>
        <v>0</v>
      </c>
      <c r="BG87" s="207">
        <f>IF(N87="zákl. přenesená",J87,0)</f>
        <v>0</v>
      </c>
      <c r="BH87" s="207">
        <f>IF(N87="sníž. přenesená",J87,0)</f>
        <v>0</v>
      </c>
      <c r="BI87" s="207">
        <f>IF(N87="nulová",J87,0)</f>
        <v>0</v>
      </c>
      <c r="BJ87" s="24" t="s">
        <v>25</v>
      </c>
      <c r="BK87" s="207">
        <f>ROUND(I87*H87,2)</f>
        <v>0</v>
      </c>
      <c r="BL87" s="24" t="s">
        <v>1682</v>
      </c>
      <c r="BM87" s="24" t="s">
        <v>3441</v>
      </c>
    </row>
    <row r="88" spans="2:65" s="1" customFormat="1" ht="22.5" customHeight="1">
      <c r="B88" s="42"/>
      <c r="C88" s="196" t="s">
        <v>279</v>
      </c>
      <c r="D88" s="196" t="s">
        <v>258</v>
      </c>
      <c r="E88" s="197" t="s">
        <v>3442</v>
      </c>
      <c r="F88" s="198" t="s">
        <v>3443</v>
      </c>
      <c r="G88" s="199" t="s">
        <v>832</v>
      </c>
      <c r="H88" s="200">
        <v>1</v>
      </c>
      <c r="I88" s="201"/>
      <c r="J88" s="202">
        <f>ROUND(I88*H88,2)</f>
        <v>0</v>
      </c>
      <c r="K88" s="198" t="s">
        <v>261</v>
      </c>
      <c r="L88" s="62"/>
      <c r="M88" s="203" t="s">
        <v>38</v>
      </c>
      <c r="N88" s="204" t="s">
        <v>52</v>
      </c>
      <c r="O88" s="43"/>
      <c r="P88" s="205">
        <f>O88*H88</f>
        <v>0</v>
      </c>
      <c r="Q88" s="205">
        <v>0</v>
      </c>
      <c r="R88" s="205">
        <f>Q88*H88</f>
        <v>0</v>
      </c>
      <c r="S88" s="205">
        <v>0</v>
      </c>
      <c r="T88" s="206">
        <f>S88*H88</f>
        <v>0</v>
      </c>
      <c r="AR88" s="24" t="s">
        <v>1682</v>
      </c>
      <c r="AT88" s="24" t="s">
        <v>258</v>
      </c>
      <c r="AU88" s="24" t="s">
        <v>90</v>
      </c>
      <c r="AY88" s="24" t="s">
        <v>256</v>
      </c>
      <c r="BE88" s="207">
        <f>IF(N88="základní",J88,0)</f>
        <v>0</v>
      </c>
      <c r="BF88" s="207">
        <f>IF(N88="snížená",J88,0)</f>
        <v>0</v>
      </c>
      <c r="BG88" s="207">
        <f>IF(N88="zákl. přenesená",J88,0)</f>
        <v>0</v>
      </c>
      <c r="BH88" s="207">
        <f>IF(N88="sníž. přenesená",J88,0)</f>
        <v>0</v>
      </c>
      <c r="BI88" s="207">
        <f>IF(N88="nulová",J88,0)</f>
        <v>0</v>
      </c>
      <c r="BJ88" s="24" t="s">
        <v>25</v>
      </c>
      <c r="BK88" s="207">
        <f>ROUND(I88*H88,2)</f>
        <v>0</v>
      </c>
      <c r="BL88" s="24" t="s">
        <v>1682</v>
      </c>
      <c r="BM88" s="24" t="s">
        <v>3444</v>
      </c>
    </row>
    <row r="89" spans="2:63" s="10" customFormat="1" ht="29.85" customHeight="1">
      <c r="B89" s="179"/>
      <c r="C89" s="180"/>
      <c r="D89" s="193" t="s">
        <v>80</v>
      </c>
      <c r="E89" s="194" t="s">
        <v>3445</v>
      </c>
      <c r="F89" s="194" t="s">
        <v>3446</v>
      </c>
      <c r="G89" s="180"/>
      <c r="H89" s="180"/>
      <c r="I89" s="183"/>
      <c r="J89" s="195">
        <f>BK89</f>
        <v>0</v>
      </c>
      <c r="K89" s="180"/>
      <c r="L89" s="185"/>
      <c r="M89" s="186"/>
      <c r="N89" s="187"/>
      <c r="O89" s="187"/>
      <c r="P89" s="188">
        <f>P90</f>
        <v>0</v>
      </c>
      <c r="Q89" s="187"/>
      <c r="R89" s="188">
        <f>R90</f>
        <v>0</v>
      </c>
      <c r="S89" s="187"/>
      <c r="T89" s="189">
        <f>T90</f>
        <v>0</v>
      </c>
      <c r="AR89" s="190" t="s">
        <v>279</v>
      </c>
      <c r="AT89" s="191" t="s">
        <v>80</v>
      </c>
      <c r="AU89" s="191" t="s">
        <v>25</v>
      </c>
      <c r="AY89" s="190" t="s">
        <v>256</v>
      </c>
      <c r="BK89" s="192">
        <f>BK90</f>
        <v>0</v>
      </c>
    </row>
    <row r="90" spans="2:65" s="1" customFormat="1" ht="22.5" customHeight="1">
      <c r="B90" s="42"/>
      <c r="C90" s="196" t="s">
        <v>30</v>
      </c>
      <c r="D90" s="196" t="s">
        <v>258</v>
      </c>
      <c r="E90" s="197" t="s">
        <v>3447</v>
      </c>
      <c r="F90" s="198" t="s">
        <v>3448</v>
      </c>
      <c r="G90" s="199" t="s">
        <v>832</v>
      </c>
      <c r="H90" s="200">
        <v>1</v>
      </c>
      <c r="I90" s="201"/>
      <c r="J90" s="202">
        <f>ROUND(I90*H90,2)</f>
        <v>0</v>
      </c>
      <c r="K90" s="198" t="s">
        <v>261</v>
      </c>
      <c r="L90" s="62"/>
      <c r="M90" s="203" t="s">
        <v>38</v>
      </c>
      <c r="N90" s="204" t="s">
        <v>52</v>
      </c>
      <c r="O90" s="43"/>
      <c r="P90" s="205">
        <f>O90*H90</f>
        <v>0</v>
      </c>
      <c r="Q90" s="205">
        <v>0</v>
      </c>
      <c r="R90" s="205">
        <f>Q90*H90</f>
        <v>0</v>
      </c>
      <c r="S90" s="205">
        <v>0</v>
      </c>
      <c r="T90" s="206">
        <f>S90*H90</f>
        <v>0</v>
      </c>
      <c r="AR90" s="24" t="s">
        <v>1682</v>
      </c>
      <c r="AT90" s="24" t="s">
        <v>258</v>
      </c>
      <c r="AU90" s="24" t="s">
        <v>90</v>
      </c>
      <c r="AY90" s="24" t="s">
        <v>256</v>
      </c>
      <c r="BE90" s="207">
        <f>IF(N90="základní",J90,0)</f>
        <v>0</v>
      </c>
      <c r="BF90" s="207">
        <f>IF(N90="snížená",J90,0)</f>
        <v>0</v>
      </c>
      <c r="BG90" s="207">
        <f>IF(N90="zákl. přenesená",J90,0)</f>
        <v>0</v>
      </c>
      <c r="BH90" s="207">
        <f>IF(N90="sníž. přenesená",J90,0)</f>
        <v>0</v>
      </c>
      <c r="BI90" s="207">
        <f>IF(N90="nulová",J90,0)</f>
        <v>0</v>
      </c>
      <c r="BJ90" s="24" t="s">
        <v>25</v>
      </c>
      <c r="BK90" s="207">
        <f>ROUND(I90*H90,2)</f>
        <v>0</v>
      </c>
      <c r="BL90" s="24" t="s">
        <v>1682</v>
      </c>
      <c r="BM90" s="24" t="s">
        <v>3449</v>
      </c>
    </row>
    <row r="91" spans="2:63" s="10" customFormat="1" ht="29.85" customHeight="1">
      <c r="B91" s="179"/>
      <c r="C91" s="180"/>
      <c r="D91" s="193" t="s">
        <v>80</v>
      </c>
      <c r="E91" s="194" t="s">
        <v>3450</v>
      </c>
      <c r="F91" s="194" t="s">
        <v>3451</v>
      </c>
      <c r="G91" s="180"/>
      <c r="H91" s="180"/>
      <c r="I91" s="183"/>
      <c r="J91" s="195">
        <f>BK91</f>
        <v>0</v>
      </c>
      <c r="K91" s="180"/>
      <c r="L91" s="185"/>
      <c r="M91" s="186"/>
      <c r="N91" s="187"/>
      <c r="O91" s="187"/>
      <c r="P91" s="188">
        <f>P92</f>
        <v>0</v>
      </c>
      <c r="Q91" s="187"/>
      <c r="R91" s="188">
        <f>R92</f>
        <v>0</v>
      </c>
      <c r="S91" s="187"/>
      <c r="T91" s="189">
        <f>T92</f>
        <v>0</v>
      </c>
      <c r="AR91" s="190" t="s">
        <v>279</v>
      </c>
      <c r="AT91" s="191" t="s">
        <v>80</v>
      </c>
      <c r="AU91" s="191" t="s">
        <v>25</v>
      </c>
      <c r="AY91" s="190" t="s">
        <v>256</v>
      </c>
      <c r="BK91" s="192">
        <f>BK92</f>
        <v>0</v>
      </c>
    </row>
    <row r="92" spans="2:65" s="1" customFormat="1" ht="22.5" customHeight="1">
      <c r="B92" s="42"/>
      <c r="C92" s="196" t="s">
        <v>310</v>
      </c>
      <c r="D92" s="196" t="s">
        <v>258</v>
      </c>
      <c r="E92" s="197" t="s">
        <v>3452</v>
      </c>
      <c r="F92" s="198" t="s">
        <v>3453</v>
      </c>
      <c r="G92" s="199" t="s">
        <v>832</v>
      </c>
      <c r="H92" s="200">
        <v>1</v>
      </c>
      <c r="I92" s="201"/>
      <c r="J92" s="202">
        <f>ROUND(I92*H92,2)</f>
        <v>0</v>
      </c>
      <c r="K92" s="198" t="s">
        <v>261</v>
      </c>
      <c r="L92" s="62"/>
      <c r="M92" s="203" t="s">
        <v>38</v>
      </c>
      <c r="N92" s="204" t="s">
        <v>52</v>
      </c>
      <c r="O92" s="43"/>
      <c r="P92" s="205">
        <f>O92*H92</f>
        <v>0</v>
      </c>
      <c r="Q92" s="205">
        <v>0</v>
      </c>
      <c r="R92" s="205">
        <f>Q92*H92</f>
        <v>0</v>
      </c>
      <c r="S92" s="205">
        <v>0</v>
      </c>
      <c r="T92" s="206">
        <f>S92*H92</f>
        <v>0</v>
      </c>
      <c r="AR92" s="24" t="s">
        <v>1682</v>
      </c>
      <c r="AT92" s="24" t="s">
        <v>258</v>
      </c>
      <c r="AU92" s="24" t="s">
        <v>90</v>
      </c>
      <c r="AY92" s="24" t="s">
        <v>256</v>
      </c>
      <c r="BE92" s="207">
        <f>IF(N92="základní",J92,0)</f>
        <v>0</v>
      </c>
      <c r="BF92" s="207">
        <f>IF(N92="snížená",J92,0)</f>
        <v>0</v>
      </c>
      <c r="BG92" s="207">
        <f>IF(N92="zákl. přenesená",J92,0)</f>
        <v>0</v>
      </c>
      <c r="BH92" s="207">
        <f>IF(N92="sníž. přenesená",J92,0)</f>
        <v>0</v>
      </c>
      <c r="BI92" s="207">
        <f>IF(N92="nulová",J92,0)</f>
        <v>0</v>
      </c>
      <c r="BJ92" s="24" t="s">
        <v>25</v>
      </c>
      <c r="BK92" s="207">
        <f>ROUND(I92*H92,2)</f>
        <v>0</v>
      </c>
      <c r="BL92" s="24" t="s">
        <v>1682</v>
      </c>
      <c r="BM92" s="24" t="s">
        <v>3454</v>
      </c>
    </row>
    <row r="93" spans="2:63" s="10" customFormat="1" ht="29.85" customHeight="1">
      <c r="B93" s="179"/>
      <c r="C93" s="180"/>
      <c r="D93" s="193" t="s">
        <v>80</v>
      </c>
      <c r="E93" s="194" t="s">
        <v>3455</v>
      </c>
      <c r="F93" s="194" t="s">
        <v>3456</v>
      </c>
      <c r="G93" s="180"/>
      <c r="H93" s="180"/>
      <c r="I93" s="183"/>
      <c r="J93" s="195">
        <f>BK93</f>
        <v>0</v>
      </c>
      <c r="K93" s="180"/>
      <c r="L93" s="185"/>
      <c r="M93" s="186"/>
      <c r="N93" s="187"/>
      <c r="O93" s="187"/>
      <c r="P93" s="188">
        <f>SUM(P94:P97)</f>
        <v>0</v>
      </c>
      <c r="Q93" s="187"/>
      <c r="R93" s="188">
        <f>SUM(R94:R97)</f>
        <v>0</v>
      </c>
      <c r="S93" s="187"/>
      <c r="T93" s="189">
        <f>SUM(T94:T97)</f>
        <v>0</v>
      </c>
      <c r="AR93" s="190" t="s">
        <v>279</v>
      </c>
      <c r="AT93" s="191" t="s">
        <v>80</v>
      </c>
      <c r="AU93" s="191" t="s">
        <v>25</v>
      </c>
      <c r="AY93" s="190" t="s">
        <v>256</v>
      </c>
      <c r="BK93" s="192">
        <f>SUM(BK94:BK97)</f>
        <v>0</v>
      </c>
    </row>
    <row r="94" spans="2:65" s="1" customFormat="1" ht="22.5" customHeight="1">
      <c r="B94" s="42"/>
      <c r="C94" s="196" t="s">
        <v>286</v>
      </c>
      <c r="D94" s="196" t="s">
        <v>258</v>
      </c>
      <c r="E94" s="197" t="s">
        <v>3457</v>
      </c>
      <c r="F94" s="198" t="s">
        <v>3458</v>
      </c>
      <c r="G94" s="199" t="s">
        <v>832</v>
      </c>
      <c r="H94" s="200">
        <v>1</v>
      </c>
      <c r="I94" s="201"/>
      <c r="J94" s="202">
        <f>ROUND(I94*H94,2)</f>
        <v>0</v>
      </c>
      <c r="K94" s="198" t="s">
        <v>261</v>
      </c>
      <c r="L94" s="62"/>
      <c r="M94" s="203" t="s">
        <v>38</v>
      </c>
      <c r="N94" s="204" t="s">
        <v>52</v>
      </c>
      <c r="O94" s="43"/>
      <c r="P94" s="205">
        <f>O94*H94</f>
        <v>0</v>
      </c>
      <c r="Q94" s="205">
        <v>0</v>
      </c>
      <c r="R94" s="205">
        <f>Q94*H94</f>
        <v>0</v>
      </c>
      <c r="S94" s="205">
        <v>0</v>
      </c>
      <c r="T94" s="206">
        <f>S94*H94</f>
        <v>0</v>
      </c>
      <c r="AR94" s="24" t="s">
        <v>1682</v>
      </c>
      <c r="AT94" s="24" t="s">
        <v>258</v>
      </c>
      <c r="AU94" s="24" t="s">
        <v>90</v>
      </c>
      <c r="AY94" s="24" t="s">
        <v>256</v>
      </c>
      <c r="BE94" s="207">
        <f>IF(N94="základní",J94,0)</f>
        <v>0</v>
      </c>
      <c r="BF94" s="207">
        <f>IF(N94="snížená",J94,0)</f>
        <v>0</v>
      </c>
      <c r="BG94" s="207">
        <f>IF(N94="zákl. přenesená",J94,0)</f>
        <v>0</v>
      </c>
      <c r="BH94" s="207">
        <f>IF(N94="sníž. přenesená",J94,0)</f>
        <v>0</v>
      </c>
      <c r="BI94" s="207">
        <f>IF(N94="nulová",J94,0)</f>
        <v>0</v>
      </c>
      <c r="BJ94" s="24" t="s">
        <v>25</v>
      </c>
      <c r="BK94" s="207">
        <f>ROUND(I94*H94,2)</f>
        <v>0</v>
      </c>
      <c r="BL94" s="24" t="s">
        <v>1682</v>
      </c>
      <c r="BM94" s="24" t="s">
        <v>3459</v>
      </c>
    </row>
    <row r="95" spans="2:65" s="1" customFormat="1" ht="22.5" customHeight="1">
      <c r="B95" s="42"/>
      <c r="C95" s="196" t="s">
        <v>183</v>
      </c>
      <c r="D95" s="196" t="s">
        <v>258</v>
      </c>
      <c r="E95" s="197" t="s">
        <v>3460</v>
      </c>
      <c r="F95" s="198" t="s">
        <v>3461</v>
      </c>
      <c r="G95" s="199" t="s">
        <v>832</v>
      </c>
      <c r="H95" s="200">
        <v>1</v>
      </c>
      <c r="I95" s="201"/>
      <c r="J95" s="202">
        <f>ROUND(I95*H95,2)</f>
        <v>0</v>
      </c>
      <c r="K95" s="198" t="s">
        <v>38</v>
      </c>
      <c r="L95" s="62"/>
      <c r="M95" s="203" t="s">
        <v>38</v>
      </c>
      <c r="N95" s="204" t="s">
        <v>52</v>
      </c>
      <c r="O95" s="43"/>
      <c r="P95" s="205">
        <f>O95*H95</f>
        <v>0</v>
      </c>
      <c r="Q95" s="205">
        <v>0</v>
      </c>
      <c r="R95" s="205">
        <f>Q95*H95</f>
        <v>0</v>
      </c>
      <c r="S95" s="205">
        <v>0</v>
      </c>
      <c r="T95" s="206">
        <f>S95*H95</f>
        <v>0</v>
      </c>
      <c r="AR95" s="24" t="s">
        <v>1682</v>
      </c>
      <c r="AT95" s="24" t="s">
        <v>258</v>
      </c>
      <c r="AU95" s="24" t="s">
        <v>90</v>
      </c>
      <c r="AY95" s="24" t="s">
        <v>256</v>
      </c>
      <c r="BE95" s="207">
        <f>IF(N95="základní",J95,0)</f>
        <v>0</v>
      </c>
      <c r="BF95" s="207">
        <f>IF(N95="snížená",J95,0)</f>
        <v>0</v>
      </c>
      <c r="BG95" s="207">
        <f>IF(N95="zákl. přenesená",J95,0)</f>
        <v>0</v>
      </c>
      <c r="BH95" s="207">
        <f>IF(N95="sníž. přenesená",J95,0)</f>
        <v>0</v>
      </c>
      <c r="BI95" s="207">
        <f>IF(N95="nulová",J95,0)</f>
        <v>0</v>
      </c>
      <c r="BJ95" s="24" t="s">
        <v>25</v>
      </c>
      <c r="BK95" s="207">
        <f>ROUND(I95*H95,2)</f>
        <v>0</v>
      </c>
      <c r="BL95" s="24" t="s">
        <v>1682</v>
      </c>
      <c r="BM95" s="24" t="s">
        <v>3462</v>
      </c>
    </row>
    <row r="96" spans="2:65" s="1" customFormat="1" ht="22.5" customHeight="1">
      <c r="B96" s="42"/>
      <c r="C96" s="196" t="s">
        <v>301</v>
      </c>
      <c r="D96" s="196" t="s">
        <v>258</v>
      </c>
      <c r="E96" s="197" t="s">
        <v>3463</v>
      </c>
      <c r="F96" s="198" t="s">
        <v>3464</v>
      </c>
      <c r="G96" s="199" t="s">
        <v>832</v>
      </c>
      <c r="H96" s="200">
        <v>1</v>
      </c>
      <c r="I96" s="201"/>
      <c r="J96" s="202">
        <f>ROUND(I96*H96,2)</f>
        <v>0</v>
      </c>
      <c r="K96" s="198" t="s">
        <v>38</v>
      </c>
      <c r="L96" s="62"/>
      <c r="M96" s="203" t="s">
        <v>38</v>
      </c>
      <c r="N96" s="204" t="s">
        <v>52</v>
      </c>
      <c r="O96" s="43"/>
      <c r="P96" s="205">
        <f>O96*H96</f>
        <v>0</v>
      </c>
      <c r="Q96" s="205">
        <v>0</v>
      </c>
      <c r="R96" s="205">
        <f>Q96*H96</f>
        <v>0</v>
      </c>
      <c r="S96" s="205">
        <v>0</v>
      </c>
      <c r="T96" s="206">
        <f>S96*H96</f>
        <v>0</v>
      </c>
      <c r="AR96" s="24" t="s">
        <v>1682</v>
      </c>
      <c r="AT96" s="24" t="s">
        <v>258</v>
      </c>
      <c r="AU96" s="24" t="s">
        <v>90</v>
      </c>
      <c r="AY96" s="24" t="s">
        <v>256</v>
      </c>
      <c r="BE96" s="207">
        <f>IF(N96="základní",J96,0)</f>
        <v>0</v>
      </c>
      <c r="BF96" s="207">
        <f>IF(N96="snížená",J96,0)</f>
        <v>0</v>
      </c>
      <c r="BG96" s="207">
        <f>IF(N96="zákl. přenesená",J96,0)</f>
        <v>0</v>
      </c>
      <c r="BH96" s="207">
        <f>IF(N96="sníž. přenesená",J96,0)</f>
        <v>0</v>
      </c>
      <c r="BI96" s="207">
        <f>IF(N96="nulová",J96,0)</f>
        <v>0</v>
      </c>
      <c r="BJ96" s="24" t="s">
        <v>25</v>
      </c>
      <c r="BK96" s="207">
        <f>ROUND(I96*H96,2)</f>
        <v>0</v>
      </c>
      <c r="BL96" s="24" t="s">
        <v>1682</v>
      </c>
      <c r="BM96" s="24" t="s">
        <v>3465</v>
      </c>
    </row>
    <row r="97" spans="2:65" s="1" customFormat="1" ht="22.5" customHeight="1">
      <c r="B97" s="42"/>
      <c r="C97" s="196" t="s">
        <v>291</v>
      </c>
      <c r="D97" s="196" t="s">
        <v>258</v>
      </c>
      <c r="E97" s="197" t="s">
        <v>3466</v>
      </c>
      <c r="F97" s="198" t="s">
        <v>3467</v>
      </c>
      <c r="G97" s="199" t="s">
        <v>832</v>
      </c>
      <c r="H97" s="200">
        <v>1</v>
      </c>
      <c r="I97" s="201"/>
      <c r="J97" s="202">
        <f>ROUND(I97*H97,2)</f>
        <v>0</v>
      </c>
      <c r="K97" s="198" t="s">
        <v>38</v>
      </c>
      <c r="L97" s="62"/>
      <c r="M97" s="203" t="s">
        <v>38</v>
      </c>
      <c r="N97" s="273" t="s">
        <v>52</v>
      </c>
      <c r="O97" s="274"/>
      <c r="P97" s="275">
        <f>O97*H97</f>
        <v>0</v>
      </c>
      <c r="Q97" s="275">
        <v>0</v>
      </c>
      <c r="R97" s="275">
        <f>Q97*H97</f>
        <v>0</v>
      </c>
      <c r="S97" s="275">
        <v>0</v>
      </c>
      <c r="T97" s="276">
        <f>S97*H97</f>
        <v>0</v>
      </c>
      <c r="AR97" s="24" t="s">
        <v>1682</v>
      </c>
      <c r="AT97" s="24" t="s">
        <v>258</v>
      </c>
      <c r="AU97" s="24" t="s">
        <v>90</v>
      </c>
      <c r="AY97" s="24" t="s">
        <v>256</v>
      </c>
      <c r="BE97" s="207">
        <f>IF(N97="základní",J97,0)</f>
        <v>0</v>
      </c>
      <c r="BF97" s="207">
        <f>IF(N97="snížená",J97,0)</f>
        <v>0</v>
      </c>
      <c r="BG97" s="207">
        <f>IF(N97="zákl. přenesená",J97,0)</f>
        <v>0</v>
      </c>
      <c r="BH97" s="207">
        <f>IF(N97="sníž. přenesená",J97,0)</f>
        <v>0</v>
      </c>
      <c r="BI97" s="207">
        <f>IF(N97="nulová",J97,0)</f>
        <v>0</v>
      </c>
      <c r="BJ97" s="24" t="s">
        <v>25</v>
      </c>
      <c r="BK97" s="207">
        <f>ROUND(I97*H97,2)</f>
        <v>0</v>
      </c>
      <c r="BL97" s="24" t="s">
        <v>1682</v>
      </c>
      <c r="BM97" s="24" t="s">
        <v>3468</v>
      </c>
    </row>
    <row r="98" spans="2:12" s="1" customFormat="1" ht="6.95" customHeight="1">
      <c r="B98" s="57"/>
      <c r="C98" s="58"/>
      <c r="D98" s="58"/>
      <c r="E98" s="58"/>
      <c r="F98" s="58"/>
      <c r="G98" s="58"/>
      <c r="H98" s="58"/>
      <c r="I98" s="142"/>
      <c r="J98" s="58"/>
      <c r="K98" s="58"/>
      <c r="L98" s="62"/>
    </row>
  </sheetData>
  <sheetProtection password="CC35" sheet="1" objects="1" scenarios="1" formatCells="0" formatColumns="0" formatRows="0" sort="0" autoFilter="0"/>
  <autoFilter ref="C80:K97"/>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79" customWidth="1"/>
    <col min="2" max="2" width="1.66796875" style="279" customWidth="1"/>
    <col min="3" max="4" width="5" style="279" customWidth="1"/>
    <col min="5" max="5" width="11.66015625" style="279" customWidth="1"/>
    <col min="6" max="6" width="9.16015625" style="279" customWidth="1"/>
    <col min="7" max="7" width="5" style="279" customWidth="1"/>
    <col min="8" max="8" width="77.83203125" style="279" customWidth="1"/>
    <col min="9" max="10" width="20" style="279" customWidth="1"/>
    <col min="11" max="11" width="1.66796875" style="279" customWidth="1"/>
  </cols>
  <sheetData>
    <row r="1" ht="37.5" customHeight="1"/>
    <row r="2" spans="2:11" ht="7.5" customHeight="1">
      <c r="B2" s="280"/>
      <c r="C2" s="281"/>
      <c r="D2" s="281"/>
      <c r="E2" s="281"/>
      <c r="F2" s="281"/>
      <c r="G2" s="281"/>
      <c r="H2" s="281"/>
      <c r="I2" s="281"/>
      <c r="J2" s="281"/>
      <c r="K2" s="282"/>
    </row>
    <row r="3" spans="2:11" s="15" customFormat="1" ht="45" customHeight="1">
      <c r="B3" s="283"/>
      <c r="C3" s="406" t="s">
        <v>3469</v>
      </c>
      <c r="D3" s="406"/>
      <c r="E3" s="406"/>
      <c r="F3" s="406"/>
      <c r="G3" s="406"/>
      <c r="H3" s="406"/>
      <c r="I3" s="406"/>
      <c r="J3" s="406"/>
      <c r="K3" s="284"/>
    </row>
    <row r="4" spans="2:11" ht="25.5" customHeight="1">
      <c r="B4" s="285"/>
      <c r="C4" s="410" t="s">
        <v>3470</v>
      </c>
      <c r="D4" s="410"/>
      <c r="E4" s="410"/>
      <c r="F4" s="410"/>
      <c r="G4" s="410"/>
      <c r="H4" s="410"/>
      <c r="I4" s="410"/>
      <c r="J4" s="410"/>
      <c r="K4" s="286"/>
    </row>
    <row r="5" spans="2:11" ht="5.25" customHeight="1">
      <c r="B5" s="285"/>
      <c r="C5" s="287"/>
      <c r="D5" s="287"/>
      <c r="E5" s="287"/>
      <c r="F5" s="287"/>
      <c r="G5" s="287"/>
      <c r="H5" s="287"/>
      <c r="I5" s="287"/>
      <c r="J5" s="287"/>
      <c r="K5" s="286"/>
    </row>
    <row r="6" spans="2:11" ht="15" customHeight="1">
      <c r="B6" s="285"/>
      <c r="C6" s="409" t="s">
        <v>3471</v>
      </c>
      <c r="D6" s="409"/>
      <c r="E6" s="409"/>
      <c r="F6" s="409"/>
      <c r="G6" s="409"/>
      <c r="H6" s="409"/>
      <c r="I6" s="409"/>
      <c r="J6" s="409"/>
      <c r="K6" s="286"/>
    </row>
    <row r="7" spans="2:11" ht="15" customHeight="1">
      <c r="B7" s="289"/>
      <c r="C7" s="409" t="s">
        <v>3472</v>
      </c>
      <c r="D7" s="409"/>
      <c r="E7" s="409"/>
      <c r="F7" s="409"/>
      <c r="G7" s="409"/>
      <c r="H7" s="409"/>
      <c r="I7" s="409"/>
      <c r="J7" s="409"/>
      <c r="K7" s="286"/>
    </row>
    <row r="8" spans="2:11" ht="12.75" customHeight="1">
      <c r="B8" s="289"/>
      <c r="C8" s="288"/>
      <c r="D8" s="288"/>
      <c r="E8" s="288"/>
      <c r="F8" s="288"/>
      <c r="G8" s="288"/>
      <c r="H8" s="288"/>
      <c r="I8" s="288"/>
      <c r="J8" s="288"/>
      <c r="K8" s="286"/>
    </row>
    <row r="9" spans="2:11" ht="15" customHeight="1">
      <c r="B9" s="289"/>
      <c r="C9" s="409" t="s">
        <v>3473</v>
      </c>
      <c r="D9" s="409"/>
      <c r="E9" s="409"/>
      <c r="F9" s="409"/>
      <c r="G9" s="409"/>
      <c r="H9" s="409"/>
      <c r="I9" s="409"/>
      <c r="J9" s="409"/>
      <c r="K9" s="286"/>
    </row>
    <row r="10" spans="2:11" ht="15" customHeight="1">
      <c r="B10" s="289"/>
      <c r="C10" s="288"/>
      <c r="D10" s="409" t="s">
        <v>3474</v>
      </c>
      <c r="E10" s="409"/>
      <c r="F10" s="409"/>
      <c r="G10" s="409"/>
      <c r="H10" s="409"/>
      <c r="I10" s="409"/>
      <c r="J10" s="409"/>
      <c r="K10" s="286"/>
    </row>
    <row r="11" spans="2:11" ht="15" customHeight="1">
      <c r="B11" s="289"/>
      <c r="C11" s="290"/>
      <c r="D11" s="409" t="s">
        <v>3475</v>
      </c>
      <c r="E11" s="409"/>
      <c r="F11" s="409"/>
      <c r="G11" s="409"/>
      <c r="H11" s="409"/>
      <c r="I11" s="409"/>
      <c r="J11" s="409"/>
      <c r="K11" s="286"/>
    </row>
    <row r="12" spans="2:11" ht="12.75" customHeight="1">
      <c r="B12" s="289"/>
      <c r="C12" s="290"/>
      <c r="D12" s="290"/>
      <c r="E12" s="290"/>
      <c r="F12" s="290"/>
      <c r="G12" s="290"/>
      <c r="H12" s="290"/>
      <c r="I12" s="290"/>
      <c r="J12" s="290"/>
      <c r="K12" s="286"/>
    </row>
    <row r="13" spans="2:11" ht="15" customHeight="1">
      <c r="B13" s="289"/>
      <c r="C13" s="290"/>
      <c r="D13" s="409" t="s">
        <v>3476</v>
      </c>
      <c r="E13" s="409"/>
      <c r="F13" s="409"/>
      <c r="G13" s="409"/>
      <c r="H13" s="409"/>
      <c r="I13" s="409"/>
      <c r="J13" s="409"/>
      <c r="K13" s="286"/>
    </row>
    <row r="14" spans="2:11" ht="15" customHeight="1">
      <c r="B14" s="289"/>
      <c r="C14" s="290"/>
      <c r="D14" s="409" t="s">
        <v>3477</v>
      </c>
      <c r="E14" s="409"/>
      <c r="F14" s="409"/>
      <c r="G14" s="409"/>
      <c r="H14" s="409"/>
      <c r="I14" s="409"/>
      <c r="J14" s="409"/>
      <c r="K14" s="286"/>
    </row>
    <row r="15" spans="2:11" ht="15" customHeight="1">
      <c r="B15" s="289"/>
      <c r="C15" s="290"/>
      <c r="D15" s="409" t="s">
        <v>3478</v>
      </c>
      <c r="E15" s="409"/>
      <c r="F15" s="409"/>
      <c r="G15" s="409"/>
      <c r="H15" s="409"/>
      <c r="I15" s="409"/>
      <c r="J15" s="409"/>
      <c r="K15" s="286"/>
    </row>
    <row r="16" spans="2:11" ht="15" customHeight="1">
      <c r="B16" s="289"/>
      <c r="C16" s="290"/>
      <c r="D16" s="290"/>
      <c r="E16" s="291" t="s">
        <v>88</v>
      </c>
      <c r="F16" s="409" t="s">
        <v>3479</v>
      </c>
      <c r="G16" s="409"/>
      <c r="H16" s="409"/>
      <c r="I16" s="409"/>
      <c r="J16" s="409"/>
      <c r="K16" s="286"/>
    </row>
    <row r="17" spans="2:11" ht="15" customHeight="1">
      <c r="B17" s="289"/>
      <c r="C17" s="290"/>
      <c r="D17" s="290"/>
      <c r="E17" s="291" t="s">
        <v>3480</v>
      </c>
      <c r="F17" s="409" t="s">
        <v>3481</v>
      </c>
      <c r="G17" s="409"/>
      <c r="H17" s="409"/>
      <c r="I17" s="409"/>
      <c r="J17" s="409"/>
      <c r="K17" s="286"/>
    </row>
    <row r="18" spans="2:11" ht="15" customHeight="1">
      <c r="B18" s="289"/>
      <c r="C18" s="290"/>
      <c r="D18" s="290"/>
      <c r="E18" s="291" t="s">
        <v>3482</v>
      </c>
      <c r="F18" s="409" t="s">
        <v>3483</v>
      </c>
      <c r="G18" s="409"/>
      <c r="H18" s="409"/>
      <c r="I18" s="409"/>
      <c r="J18" s="409"/>
      <c r="K18" s="286"/>
    </row>
    <row r="19" spans="2:11" ht="15" customHeight="1">
      <c r="B19" s="289"/>
      <c r="C19" s="290"/>
      <c r="D19" s="290"/>
      <c r="E19" s="291" t="s">
        <v>3484</v>
      </c>
      <c r="F19" s="409" t="s">
        <v>3485</v>
      </c>
      <c r="G19" s="409"/>
      <c r="H19" s="409"/>
      <c r="I19" s="409"/>
      <c r="J19" s="409"/>
      <c r="K19" s="286"/>
    </row>
    <row r="20" spans="2:11" ht="15" customHeight="1">
      <c r="B20" s="289"/>
      <c r="C20" s="290"/>
      <c r="D20" s="290"/>
      <c r="E20" s="291" t="s">
        <v>3486</v>
      </c>
      <c r="F20" s="409" t="s">
        <v>3487</v>
      </c>
      <c r="G20" s="409"/>
      <c r="H20" s="409"/>
      <c r="I20" s="409"/>
      <c r="J20" s="409"/>
      <c r="K20" s="286"/>
    </row>
    <row r="21" spans="2:11" ht="15" customHeight="1">
      <c r="B21" s="289"/>
      <c r="C21" s="290"/>
      <c r="D21" s="290"/>
      <c r="E21" s="291" t="s">
        <v>3488</v>
      </c>
      <c r="F21" s="409" t="s">
        <v>3489</v>
      </c>
      <c r="G21" s="409"/>
      <c r="H21" s="409"/>
      <c r="I21" s="409"/>
      <c r="J21" s="409"/>
      <c r="K21" s="286"/>
    </row>
    <row r="22" spans="2:11" ht="12.75" customHeight="1">
      <c r="B22" s="289"/>
      <c r="C22" s="290"/>
      <c r="D22" s="290"/>
      <c r="E22" s="290"/>
      <c r="F22" s="290"/>
      <c r="G22" s="290"/>
      <c r="H22" s="290"/>
      <c r="I22" s="290"/>
      <c r="J22" s="290"/>
      <c r="K22" s="286"/>
    </row>
    <row r="23" spans="2:11" ht="15" customHeight="1">
      <c r="B23" s="289"/>
      <c r="C23" s="409" t="s">
        <v>3490</v>
      </c>
      <c r="D23" s="409"/>
      <c r="E23" s="409"/>
      <c r="F23" s="409"/>
      <c r="G23" s="409"/>
      <c r="H23" s="409"/>
      <c r="I23" s="409"/>
      <c r="J23" s="409"/>
      <c r="K23" s="286"/>
    </row>
    <row r="24" spans="2:11" ht="15" customHeight="1">
      <c r="B24" s="289"/>
      <c r="C24" s="409" t="s">
        <v>3491</v>
      </c>
      <c r="D24" s="409"/>
      <c r="E24" s="409"/>
      <c r="F24" s="409"/>
      <c r="G24" s="409"/>
      <c r="H24" s="409"/>
      <c r="I24" s="409"/>
      <c r="J24" s="409"/>
      <c r="K24" s="286"/>
    </row>
    <row r="25" spans="2:11" ht="15" customHeight="1">
      <c r="B25" s="289"/>
      <c r="C25" s="288"/>
      <c r="D25" s="409" t="s">
        <v>3492</v>
      </c>
      <c r="E25" s="409"/>
      <c r="F25" s="409"/>
      <c r="G25" s="409"/>
      <c r="H25" s="409"/>
      <c r="I25" s="409"/>
      <c r="J25" s="409"/>
      <c r="K25" s="286"/>
    </row>
    <row r="26" spans="2:11" ht="15" customHeight="1">
      <c r="B26" s="289"/>
      <c r="C26" s="290"/>
      <c r="D26" s="409" t="s">
        <v>3493</v>
      </c>
      <c r="E26" s="409"/>
      <c r="F26" s="409"/>
      <c r="G26" s="409"/>
      <c r="H26" s="409"/>
      <c r="I26" s="409"/>
      <c r="J26" s="409"/>
      <c r="K26" s="286"/>
    </row>
    <row r="27" spans="2:11" ht="12.75" customHeight="1">
      <c r="B27" s="289"/>
      <c r="C27" s="290"/>
      <c r="D27" s="290"/>
      <c r="E27" s="290"/>
      <c r="F27" s="290"/>
      <c r="G27" s="290"/>
      <c r="H27" s="290"/>
      <c r="I27" s="290"/>
      <c r="J27" s="290"/>
      <c r="K27" s="286"/>
    </row>
    <row r="28" spans="2:11" ht="15" customHeight="1">
      <c r="B28" s="289"/>
      <c r="C28" s="290"/>
      <c r="D28" s="409" t="s">
        <v>3494</v>
      </c>
      <c r="E28" s="409"/>
      <c r="F28" s="409"/>
      <c r="G28" s="409"/>
      <c r="H28" s="409"/>
      <c r="I28" s="409"/>
      <c r="J28" s="409"/>
      <c r="K28" s="286"/>
    </row>
    <row r="29" spans="2:11" ht="15" customHeight="1">
      <c r="B29" s="289"/>
      <c r="C29" s="290"/>
      <c r="D29" s="409" t="s">
        <v>3495</v>
      </c>
      <c r="E29" s="409"/>
      <c r="F29" s="409"/>
      <c r="G29" s="409"/>
      <c r="H29" s="409"/>
      <c r="I29" s="409"/>
      <c r="J29" s="409"/>
      <c r="K29" s="286"/>
    </row>
    <row r="30" spans="2:11" ht="12.75" customHeight="1">
      <c r="B30" s="289"/>
      <c r="C30" s="290"/>
      <c r="D30" s="290"/>
      <c r="E30" s="290"/>
      <c r="F30" s="290"/>
      <c r="G30" s="290"/>
      <c r="H30" s="290"/>
      <c r="I30" s="290"/>
      <c r="J30" s="290"/>
      <c r="K30" s="286"/>
    </row>
    <row r="31" spans="2:11" ht="15" customHeight="1">
      <c r="B31" s="289"/>
      <c r="C31" s="290"/>
      <c r="D31" s="409" t="s">
        <v>3496</v>
      </c>
      <c r="E31" s="409"/>
      <c r="F31" s="409"/>
      <c r="G31" s="409"/>
      <c r="H31" s="409"/>
      <c r="I31" s="409"/>
      <c r="J31" s="409"/>
      <c r="K31" s="286"/>
    </row>
    <row r="32" spans="2:11" ht="15" customHeight="1">
      <c r="B32" s="289"/>
      <c r="C32" s="290"/>
      <c r="D32" s="409" t="s">
        <v>3497</v>
      </c>
      <c r="E32" s="409"/>
      <c r="F32" s="409"/>
      <c r="G32" s="409"/>
      <c r="H32" s="409"/>
      <c r="I32" s="409"/>
      <c r="J32" s="409"/>
      <c r="K32" s="286"/>
    </row>
    <row r="33" spans="2:11" ht="15" customHeight="1">
      <c r="B33" s="289"/>
      <c r="C33" s="290"/>
      <c r="D33" s="409" t="s">
        <v>3498</v>
      </c>
      <c r="E33" s="409"/>
      <c r="F33" s="409"/>
      <c r="G33" s="409"/>
      <c r="H33" s="409"/>
      <c r="I33" s="409"/>
      <c r="J33" s="409"/>
      <c r="K33" s="286"/>
    </row>
    <row r="34" spans="2:11" ht="15" customHeight="1">
      <c r="B34" s="289"/>
      <c r="C34" s="290"/>
      <c r="D34" s="288"/>
      <c r="E34" s="292" t="s">
        <v>241</v>
      </c>
      <c r="F34" s="288"/>
      <c r="G34" s="409" t="s">
        <v>3499</v>
      </c>
      <c r="H34" s="409"/>
      <c r="I34" s="409"/>
      <c r="J34" s="409"/>
      <c r="K34" s="286"/>
    </row>
    <row r="35" spans="2:11" ht="30.75" customHeight="1">
      <c r="B35" s="289"/>
      <c r="C35" s="290"/>
      <c r="D35" s="288"/>
      <c r="E35" s="292" t="s">
        <v>3500</v>
      </c>
      <c r="F35" s="288"/>
      <c r="G35" s="409" t="s">
        <v>3501</v>
      </c>
      <c r="H35" s="409"/>
      <c r="I35" s="409"/>
      <c r="J35" s="409"/>
      <c r="K35" s="286"/>
    </row>
    <row r="36" spans="2:11" ht="15" customHeight="1">
      <c r="B36" s="289"/>
      <c r="C36" s="290"/>
      <c r="D36" s="288"/>
      <c r="E36" s="292" t="s">
        <v>62</v>
      </c>
      <c r="F36" s="288"/>
      <c r="G36" s="409" t="s">
        <v>3502</v>
      </c>
      <c r="H36" s="409"/>
      <c r="I36" s="409"/>
      <c r="J36" s="409"/>
      <c r="K36" s="286"/>
    </row>
    <row r="37" spans="2:11" ht="15" customHeight="1">
      <c r="B37" s="289"/>
      <c r="C37" s="290"/>
      <c r="D37" s="288"/>
      <c r="E37" s="292" t="s">
        <v>242</v>
      </c>
      <c r="F37" s="288"/>
      <c r="G37" s="409" t="s">
        <v>3503</v>
      </c>
      <c r="H37" s="409"/>
      <c r="I37" s="409"/>
      <c r="J37" s="409"/>
      <c r="K37" s="286"/>
    </row>
    <row r="38" spans="2:11" ht="15" customHeight="1">
      <c r="B38" s="289"/>
      <c r="C38" s="290"/>
      <c r="D38" s="288"/>
      <c r="E38" s="292" t="s">
        <v>243</v>
      </c>
      <c r="F38" s="288"/>
      <c r="G38" s="409" t="s">
        <v>3504</v>
      </c>
      <c r="H38" s="409"/>
      <c r="I38" s="409"/>
      <c r="J38" s="409"/>
      <c r="K38" s="286"/>
    </row>
    <row r="39" spans="2:11" ht="15" customHeight="1">
      <c r="B39" s="289"/>
      <c r="C39" s="290"/>
      <c r="D39" s="288"/>
      <c r="E39" s="292" t="s">
        <v>244</v>
      </c>
      <c r="F39" s="288"/>
      <c r="G39" s="409" t="s">
        <v>3505</v>
      </c>
      <c r="H39" s="409"/>
      <c r="I39" s="409"/>
      <c r="J39" s="409"/>
      <c r="K39" s="286"/>
    </row>
    <row r="40" spans="2:11" ht="15" customHeight="1">
      <c r="B40" s="289"/>
      <c r="C40" s="290"/>
      <c r="D40" s="288"/>
      <c r="E40" s="292" t="s">
        <v>3506</v>
      </c>
      <c r="F40" s="288"/>
      <c r="G40" s="409" t="s">
        <v>3507</v>
      </c>
      <c r="H40" s="409"/>
      <c r="I40" s="409"/>
      <c r="J40" s="409"/>
      <c r="K40" s="286"/>
    </row>
    <row r="41" spans="2:11" ht="15" customHeight="1">
      <c r="B41" s="289"/>
      <c r="C41" s="290"/>
      <c r="D41" s="288"/>
      <c r="E41" s="292"/>
      <c r="F41" s="288"/>
      <c r="G41" s="409" t="s">
        <v>3508</v>
      </c>
      <c r="H41" s="409"/>
      <c r="I41" s="409"/>
      <c r="J41" s="409"/>
      <c r="K41" s="286"/>
    </row>
    <row r="42" spans="2:11" ht="15" customHeight="1">
      <c r="B42" s="289"/>
      <c r="C42" s="290"/>
      <c r="D42" s="288"/>
      <c r="E42" s="292" t="s">
        <v>3509</v>
      </c>
      <c r="F42" s="288"/>
      <c r="G42" s="409" t="s">
        <v>3510</v>
      </c>
      <c r="H42" s="409"/>
      <c r="I42" s="409"/>
      <c r="J42" s="409"/>
      <c r="K42" s="286"/>
    </row>
    <row r="43" spans="2:11" ht="15" customHeight="1">
      <c r="B43" s="289"/>
      <c r="C43" s="290"/>
      <c r="D43" s="288"/>
      <c r="E43" s="292" t="s">
        <v>246</v>
      </c>
      <c r="F43" s="288"/>
      <c r="G43" s="409" t="s">
        <v>3511</v>
      </c>
      <c r="H43" s="409"/>
      <c r="I43" s="409"/>
      <c r="J43" s="409"/>
      <c r="K43" s="286"/>
    </row>
    <row r="44" spans="2:11" ht="12.75" customHeight="1">
      <c r="B44" s="289"/>
      <c r="C44" s="290"/>
      <c r="D44" s="288"/>
      <c r="E44" s="288"/>
      <c r="F44" s="288"/>
      <c r="G44" s="288"/>
      <c r="H44" s="288"/>
      <c r="I44" s="288"/>
      <c r="J44" s="288"/>
      <c r="K44" s="286"/>
    </row>
    <row r="45" spans="2:11" ht="15" customHeight="1">
      <c r="B45" s="289"/>
      <c r="C45" s="290"/>
      <c r="D45" s="409" t="s">
        <v>3512</v>
      </c>
      <c r="E45" s="409"/>
      <c r="F45" s="409"/>
      <c r="G45" s="409"/>
      <c r="H45" s="409"/>
      <c r="I45" s="409"/>
      <c r="J45" s="409"/>
      <c r="K45" s="286"/>
    </row>
    <row r="46" spans="2:11" ht="15" customHeight="1">
      <c r="B46" s="289"/>
      <c r="C46" s="290"/>
      <c r="D46" s="290"/>
      <c r="E46" s="409" t="s">
        <v>3513</v>
      </c>
      <c r="F46" s="409"/>
      <c r="G46" s="409"/>
      <c r="H46" s="409"/>
      <c r="I46" s="409"/>
      <c r="J46" s="409"/>
      <c r="K46" s="286"/>
    </row>
    <row r="47" spans="2:11" ht="15" customHeight="1">
      <c r="B47" s="289"/>
      <c r="C47" s="290"/>
      <c r="D47" s="290"/>
      <c r="E47" s="409" t="s">
        <v>3514</v>
      </c>
      <c r="F47" s="409"/>
      <c r="G47" s="409"/>
      <c r="H47" s="409"/>
      <c r="I47" s="409"/>
      <c r="J47" s="409"/>
      <c r="K47" s="286"/>
    </row>
    <row r="48" spans="2:11" ht="15" customHeight="1">
      <c r="B48" s="289"/>
      <c r="C48" s="290"/>
      <c r="D48" s="290"/>
      <c r="E48" s="409" t="s">
        <v>3515</v>
      </c>
      <c r="F48" s="409"/>
      <c r="G48" s="409"/>
      <c r="H48" s="409"/>
      <c r="I48" s="409"/>
      <c r="J48" s="409"/>
      <c r="K48" s="286"/>
    </row>
    <row r="49" spans="2:11" ht="15" customHeight="1">
      <c r="B49" s="289"/>
      <c r="C49" s="290"/>
      <c r="D49" s="409" t="s">
        <v>3516</v>
      </c>
      <c r="E49" s="409"/>
      <c r="F49" s="409"/>
      <c r="G49" s="409"/>
      <c r="H49" s="409"/>
      <c r="I49" s="409"/>
      <c r="J49" s="409"/>
      <c r="K49" s="286"/>
    </row>
    <row r="50" spans="2:11" ht="25.5" customHeight="1">
      <c r="B50" s="285"/>
      <c r="C50" s="410" t="s">
        <v>3517</v>
      </c>
      <c r="D50" s="410"/>
      <c r="E50" s="410"/>
      <c r="F50" s="410"/>
      <c r="G50" s="410"/>
      <c r="H50" s="410"/>
      <c r="I50" s="410"/>
      <c r="J50" s="410"/>
      <c r="K50" s="286"/>
    </row>
    <row r="51" spans="2:11" ht="5.25" customHeight="1">
      <c r="B51" s="285"/>
      <c r="C51" s="287"/>
      <c r="D51" s="287"/>
      <c r="E51" s="287"/>
      <c r="F51" s="287"/>
      <c r="G51" s="287"/>
      <c r="H51" s="287"/>
      <c r="I51" s="287"/>
      <c r="J51" s="287"/>
      <c r="K51" s="286"/>
    </row>
    <row r="52" spans="2:11" ht="15" customHeight="1">
      <c r="B52" s="285"/>
      <c r="C52" s="409" t="s">
        <v>3518</v>
      </c>
      <c r="D52" s="409"/>
      <c r="E52" s="409"/>
      <c r="F52" s="409"/>
      <c r="G52" s="409"/>
      <c r="H52" s="409"/>
      <c r="I52" s="409"/>
      <c r="J52" s="409"/>
      <c r="K52" s="286"/>
    </row>
    <row r="53" spans="2:11" ht="15" customHeight="1">
      <c r="B53" s="285"/>
      <c r="C53" s="409" t="s">
        <v>3519</v>
      </c>
      <c r="D53" s="409"/>
      <c r="E53" s="409"/>
      <c r="F53" s="409"/>
      <c r="G53" s="409"/>
      <c r="H53" s="409"/>
      <c r="I53" s="409"/>
      <c r="J53" s="409"/>
      <c r="K53" s="286"/>
    </row>
    <row r="54" spans="2:11" ht="12.75" customHeight="1">
      <c r="B54" s="285"/>
      <c r="C54" s="288"/>
      <c r="D54" s="288"/>
      <c r="E54" s="288"/>
      <c r="F54" s="288"/>
      <c r="G54" s="288"/>
      <c r="H54" s="288"/>
      <c r="I54" s="288"/>
      <c r="J54" s="288"/>
      <c r="K54" s="286"/>
    </row>
    <row r="55" spans="2:11" ht="15" customHeight="1">
      <c r="B55" s="285"/>
      <c r="C55" s="409" t="s">
        <v>3520</v>
      </c>
      <c r="D55" s="409"/>
      <c r="E55" s="409"/>
      <c r="F55" s="409"/>
      <c r="G55" s="409"/>
      <c r="H55" s="409"/>
      <c r="I55" s="409"/>
      <c r="J55" s="409"/>
      <c r="K55" s="286"/>
    </row>
    <row r="56" spans="2:11" ht="15" customHeight="1">
      <c r="B56" s="285"/>
      <c r="C56" s="290"/>
      <c r="D56" s="409" t="s">
        <v>3521</v>
      </c>
      <c r="E56" s="409"/>
      <c r="F56" s="409"/>
      <c r="G56" s="409"/>
      <c r="H56" s="409"/>
      <c r="I56" s="409"/>
      <c r="J56" s="409"/>
      <c r="K56" s="286"/>
    </row>
    <row r="57" spans="2:11" ht="15" customHeight="1">
      <c r="B57" s="285"/>
      <c r="C57" s="290"/>
      <c r="D57" s="409" t="s">
        <v>3522</v>
      </c>
      <c r="E57" s="409"/>
      <c r="F57" s="409"/>
      <c r="G57" s="409"/>
      <c r="H57" s="409"/>
      <c r="I57" s="409"/>
      <c r="J57" s="409"/>
      <c r="K57" s="286"/>
    </row>
    <row r="58" spans="2:11" ht="15" customHeight="1">
      <c r="B58" s="285"/>
      <c r="C58" s="290"/>
      <c r="D58" s="409" t="s">
        <v>3523</v>
      </c>
      <c r="E58" s="409"/>
      <c r="F58" s="409"/>
      <c r="G58" s="409"/>
      <c r="H58" s="409"/>
      <c r="I58" s="409"/>
      <c r="J58" s="409"/>
      <c r="K58" s="286"/>
    </row>
    <row r="59" spans="2:11" ht="15" customHeight="1">
      <c r="B59" s="285"/>
      <c r="C59" s="290"/>
      <c r="D59" s="409" t="s">
        <v>3524</v>
      </c>
      <c r="E59" s="409"/>
      <c r="F59" s="409"/>
      <c r="G59" s="409"/>
      <c r="H59" s="409"/>
      <c r="I59" s="409"/>
      <c r="J59" s="409"/>
      <c r="K59" s="286"/>
    </row>
    <row r="60" spans="2:11" ht="15" customHeight="1">
      <c r="B60" s="285"/>
      <c r="C60" s="290"/>
      <c r="D60" s="408" t="s">
        <v>3525</v>
      </c>
      <c r="E60" s="408"/>
      <c r="F60" s="408"/>
      <c r="G60" s="408"/>
      <c r="H60" s="408"/>
      <c r="I60" s="408"/>
      <c r="J60" s="408"/>
      <c r="K60" s="286"/>
    </row>
    <row r="61" spans="2:11" ht="15" customHeight="1">
      <c r="B61" s="285"/>
      <c r="C61" s="290"/>
      <c r="D61" s="409" t="s">
        <v>3526</v>
      </c>
      <c r="E61" s="409"/>
      <c r="F61" s="409"/>
      <c r="G61" s="409"/>
      <c r="H61" s="409"/>
      <c r="I61" s="409"/>
      <c r="J61" s="409"/>
      <c r="K61" s="286"/>
    </row>
    <row r="62" spans="2:11" ht="12.75" customHeight="1">
      <c r="B62" s="285"/>
      <c r="C62" s="290"/>
      <c r="D62" s="290"/>
      <c r="E62" s="293"/>
      <c r="F62" s="290"/>
      <c r="G62" s="290"/>
      <c r="H62" s="290"/>
      <c r="I62" s="290"/>
      <c r="J62" s="290"/>
      <c r="K62" s="286"/>
    </row>
    <row r="63" spans="2:11" ht="15" customHeight="1">
      <c r="B63" s="285"/>
      <c r="C63" s="290"/>
      <c r="D63" s="409" t="s">
        <v>3527</v>
      </c>
      <c r="E63" s="409"/>
      <c r="F63" s="409"/>
      <c r="G63" s="409"/>
      <c r="H63" s="409"/>
      <c r="I63" s="409"/>
      <c r="J63" s="409"/>
      <c r="K63" s="286"/>
    </row>
    <row r="64" spans="2:11" ht="15" customHeight="1">
      <c r="B64" s="285"/>
      <c r="C64" s="290"/>
      <c r="D64" s="408" t="s">
        <v>3528</v>
      </c>
      <c r="E64" s="408"/>
      <c r="F64" s="408"/>
      <c r="G64" s="408"/>
      <c r="H64" s="408"/>
      <c r="I64" s="408"/>
      <c r="J64" s="408"/>
      <c r="K64" s="286"/>
    </row>
    <row r="65" spans="2:11" ht="15" customHeight="1">
      <c r="B65" s="285"/>
      <c r="C65" s="290"/>
      <c r="D65" s="409" t="s">
        <v>3529</v>
      </c>
      <c r="E65" s="409"/>
      <c r="F65" s="409"/>
      <c r="G65" s="409"/>
      <c r="H65" s="409"/>
      <c r="I65" s="409"/>
      <c r="J65" s="409"/>
      <c r="K65" s="286"/>
    </row>
    <row r="66" spans="2:11" ht="15" customHeight="1">
      <c r="B66" s="285"/>
      <c r="C66" s="290"/>
      <c r="D66" s="409" t="s">
        <v>3530</v>
      </c>
      <c r="E66" s="409"/>
      <c r="F66" s="409"/>
      <c r="G66" s="409"/>
      <c r="H66" s="409"/>
      <c r="I66" s="409"/>
      <c r="J66" s="409"/>
      <c r="K66" s="286"/>
    </row>
    <row r="67" spans="2:11" ht="15" customHeight="1">
      <c r="B67" s="285"/>
      <c r="C67" s="290"/>
      <c r="D67" s="409" t="s">
        <v>3531</v>
      </c>
      <c r="E67" s="409"/>
      <c r="F67" s="409"/>
      <c r="G67" s="409"/>
      <c r="H67" s="409"/>
      <c r="I67" s="409"/>
      <c r="J67" s="409"/>
      <c r="K67" s="286"/>
    </row>
    <row r="68" spans="2:11" ht="15" customHeight="1">
      <c r="B68" s="285"/>
      <c r="C68" s="290"/>
      <c r="D68" s="409" t="s">
        <v>3532</v>
      </c>
      <c r="E68" s="409"/>
      <c r="F68" s="409"/>
      <c r="G68" s="409"/>
      <c r="H68" s="409"/>
      <c r="I68" s="409"/>
      <c r="J68" s="409"/>
      <c r="K68" s="286"/>
    </row>
    <row r="69" spans="2:11" ht="12.75" customHeight="1">
      <c r="B69" s="294"/>
      <c r="C69" s="295"/>
      <c r="D69" s="295"/>
      <c r="E69" s="295"/>
      <c r="F69" s="295"/>
      <c r="G69" s="295"/>
      <c r="H69" s="295"/>
      <c r="I69" s="295"/>
      <c r="J69" s="295"/>
      <c r="K69" s="296"/>
    </row>
    <row r="70" spans="2:11" ht="18.75" customHeight="1">
      <c r="B70" s="297"/>
      <c r="C70" s="297"/>
      <c r="D70" s="297"/>
      <c r="E70" s="297"/>
      <c r="F70" s="297"/>
      <c r="G70" s="297"/>
      <c r="H70" s="297"/>
      <c r="I70" s="297"/>
      <c r="J70" s="297"/>
      <c r="K70" s="298"/>
    </row>
    <row r="71" spans="2:11" ht="18.75" customHeight="1">
      <c r="B71" s="298"/>
      <c r="C71" s="298"/>
      <c r="D71" s="298"/>
      <c r="E71" s="298"/>
      <c r="F71" s="298"/>
      <c r="G71" s="298"/>
      <c r="H71" s="298"/>
      <c r="I71" s="298"/>
      <c r="J71" s="298"/>
      <c r="K71" s="298"/>
    </row>
    <row r="72" spans="2:11" ht="7.5" customHeight="1">
      <c r="B72" s="299"/>
      <c r="C72" s="300"/>
      <c r="D72" s="300"/>
      <c r="E72" s="300"/>
      <c r="F72" s="300"/>
      <c r="G72" s="300"/>
      <c r="H72" s="300"/>
      <c r="I72" s="300"/>
      <c r="J72" s="300"/>
      <c r="K72" s="301"/>
    </row>
    <row r="73" spans="2:11" ht="45" customHeight="1">
      <c r="B73" s="302"/>
      <c r="C73" s="407" t="s">
        <v>119</v>
      </c>
      <c r="D73" s="407"/>
      <c r="E73" s="407"/>
      <c r="F73" s="407"/>
      <c r="G73" s="407"/>
      <c r="H73" s="407"/>
      <c r="I73" s="407"/>
      <c r="J73" s="407"/>
      <c r="K73" s="303"/>
    </row>
    <row r="74" spans="2:11" ht="17.25" customHeight="1">
      <c r="B74" s="302"/>
      <c r="C74" s="304" t="s">
        <v>3533</v>
      </c>
      <c r="D74" s="304"/>
      <c r="E74" s="304"/>
      <c r="F74" s="304" t="s">
        <v>3534</v>
      </c>
      <c r="G74" s="305"/>
      <c r="H74" s="304" t="s">
        <v>242</v>
      </c>
      <c r="I74" s="304" t="s">
        <v>66</v>
      </c>
      <c r="J74" s="304" t="s">
        <v>3535</v>
      </c>
      <c r="K74" s="303"/>
    </row>
    <row r="75" spans="2:11" ht="17.25" customHeight="1">
      <c r="B75" s="302"/>
      <c r="C75" s="306" t="s">
        <v>3536</v>
      </c>
      <c r="D75" s="306"/>
      <c r="E75" s="306"/>
      <c r="F75" s="307" t="s">
        <v>3537</v>
      </c>
      <c r="G75" s="308"/>
      <c r="H75" s="306"/>
      <c r="I75" s="306"/>
      <c r="J75" s="306" t="s">
        <v>3538</v>
      </c>
      <c r="K75" s="303"/>
    </row>
    <row r="76" spans="2:11" ht="5.25" customHeight="1">
      <c r="B76" s="302"/>
      <c r="C76" s="309"/>
      <c r="D76" s="309"/>
      <c r="E76" s="309"/>
      <c r="F76" s="309"/>
      <c r="G76" s="310"/>
      <c r="H76" s="309"/>
      <c r="I76" s="309"/>
      <c r="J76" s="309"/>
      <c r="K76" s="303"/>
    </row>
    <row r="77" spans="2:11" ht="15" customHeight="1">
      <c r="B77" s="302"/>
      <c r="C77" s="292" t="s">
        <v>62</v>
      </c>
      <c r="D77" s="309"/>
      <c r="E77" s="309"/>
      <c r="F77" s="311" t="s">
        <v>3539</v>
      </c>
      <c r="G77" s="310"/>
      <c r="H77" s="292" t="s">
        <v>3540</v>
      </c>
      <c r="I77" s="292" t="s">
        <v>3541</v>
      </c>
      <c r="J77" s="292">
        <v>20</v>
      </c>
      <c r="K77" s="303"/>
    </row>
    <row r="78" spans="2:11" ht="15" customHeight="1">
      <c r="B78" s="302"/>
      <c r="C78" s="292" t="s">
        <v>3542</v>
      </c>
      <c r="D78" s="292"/>
      <c r="E78" s="292"/>
      <c r="F78" s="311" t="s">
        <v>3539</v>
      </c>
      <c r="G78" s="310"/>
      <c r="H78" s="292" t="s">
        <v>3543</v>
      </c>
      <c r="I78" s="292" t="s">
        <v>3541</v>
      </c>
      <c r="J78" s="292">
        <v>120</v>
      </c>
      <c r="K78" s="303"/>
    </row>
    <row r="79" spans="2:11" ht="15" customHeight="1">
      <c r="B79" s="312"/>
      <c r="C79" s="292" t="s">
        <v>3544</v>
      </c>
      <c r="D79" s="292"/>
      <c r="E79" s="292"/>
      <c r="F79" s="311" t="s">
        <v>3545</v>
      </c>
      <c r="G79" s="310"/>
      <c r="H79" s="292" t="s">
        <v>3546</v>
      </c>
      <c r="I79" s="292" t="s">
        <v>3541</v>
      </c>
      <c r="J79" s="292">
        <v>50</v>
      </c>
      <c r="K79" s="303"/>
    </row>
    <row r="80" spans="2:11" ht="15" customHeight="1">
      <c r="B80" s="312"/>
      <c r="C80" s="292" t="s">
        <v>3547</v>
      </c>
      <c r="D80" s="292"/>
      <c r="E80" s="292"/>
      <c r="F80" s="311" t="s">
        <v>3539</v>
      </c>
      <c r="G80" s="310"/>
      <c r="H80" s="292" t="s">
        <v>3548</v>
      </c>
      <c r="I80" s="292" t="s">
        <v>3549</v>
      </c>
      <c r="J80" s="292"/>
      <c r="K80" s="303"/>
    </row>
    <row r="81" spans="2:11" ht="15" customHeight="1">
      <c r="B81" s="312"/>
      <c r="C81" s="313" t="s">
        <v>3550</v>
      </c>
      <c r="D81" s="313"/>
      <c r="E81" s="313"/>
      <c r="F81" s="314" t="s">
        <v>3545</v>
      </c>
      <c r="G81" s="313"/>
      <c r="H81" s="313" t="s">
        <v>3551</v>
      </c>
      <c r="I81" s="313" t="s">
        <v>3541</v>
      </c>
      <c r="J81" s="313">
        <v>15</v>
      </c>
      <c r="K81" s="303"/>
    </row>
    <row r="82" spans="2:11" ht="15" customHeight="1">
      <c r="B82" s="312"/>
      <c r="C82" s="313" t="s">
        <v>3552</v>
      </c>
      <c r="D82" s="313"/>
      <c r="E82" s="313"/>
      <c r="F82" s="314" t="s">
        <v>3545</v>
      </c>
      <c r="G82" s="313"/>
      <c r="H82" s="313" t="s">
        <v>3553</v>
      </c>
      <c r="I82" s="313" t="s">
        <v>3541</v>
      </c>
      <c r="J82" s="313">
        <v>15</v>
      </c>
      <c r="K82" s="303"/>
    </row>
    <row r="83" spans="2:11" ht="15" customHeight="1">
      <c r="B83" s="312"/>
      <c r="C83" s="313" t="s">
        <v>3554</v>
      </c>
      <c r="D83" s="313"/>
      <c r="E83" s="313"/>
      <c r="F83" s="314" t="s">
        <v>3545</v>
      </c>
      <c r="G83" s="313"/>
      <c r="H83" s="313" t="s">
        <v>3555</v>
      </c>
      <c r="I83" s="313" t="s">
        <v>3541</v>
      </c>
      <c r="J83" s="313">
        <v>20</v>
      </c>
      <c r="K83" s="303"/>
    </row>
    <row r="84" spans="2:11" ht="15" customHeight="1">
      <c r="B84" s="312"/>
      <c r="C84" s="313" t="s">
        <v>3556</v>
      </c>
      <c r="D84" s="313"/>
      <c r="E84" s="313"/>
      <c r="F84" s="314" t="s">
        <v>3545</v>
      </c>
      <c r="G84" s="313"/>
      <c r="H84" s="313" t="s">
        <v>3557</v>
      </c>
      <c r="I84" s="313" t="s">
        <v>3541</v>
      </c>
      <c r="J84" s="313">
        <v>20</v>
      </c>
      <c r="K84" s="303"/>
    </row>
    <row r="85" spans="2:11" ht="15" customHeight="1">
      <c r="B85" s="312"/>
      <c r="C85" s="292" t="s">
        <v>3558</v>
      </c>
      <c r="D85" s="292"/>
      <c r="E85" s="292"/>
      <c r="F85" s="311" t="s">
        <v>3545</v>
      </c>
      <c r="G85" s="310"/>
      <c r="H85" s="292" t="s">
        <v>3559</v>
      </c>
      <c r="I85" s="292" t="s">
        <v>3541</v>
      </c>
      <c r="J85" s="292">
        <v>50</v>
      </c>
      <c r="K85" s="303"/>
    </row>
    <row r="86" spans="2:11" ht="15" customHeight="1">
      <c r="B86" s="312"/>
      <c r="C86" s="292" t="s">
        <v>3560</v>
      </c>
      <c r="D86" s="292"/>
      <c r="E86" s="292"/>
      <c r="F86" s="311" t="s">
        <v>3545</v>
      </c>
      <c r="G86" s="310"/>
      <c r="H86" s="292" t="s">
        <v>3561</v>
      </c>
      <c r="I86" s="292" t="s">
        <v>3541</v>
      </c>
      <c r="J86" s="292">
        <v>20</v>
      </c>
      <c r="K86" s="303"/>
    </row>
    <row r="87" spans="2:11" ht="15" customHeight="1">
      <c r="B87" s="312"/>
      <c r="C87" s="292" t="s">
        <v>3562</v>
      </c>
      <c r="D87" s="292"/>
      <c r="E87" s="292"/>
      <c r="F87" s="311" t="s">
        <v>3545</v>
      </c>
      <c r="G87" s="310"/>
      <c r="H87" s="292" t="s">
        <v>3563</v>
      </c>
      <c r="I87" s="292" t="s">
        <v>3541</v>
      </c>
      <c r="J87" s="292">
        <v>20</v>
      </c>
      <c r="K87" s="303"/>
    </row>
    <row r="88" spans="2:11" ht="15" customHeight="1">
      <c r="B88" s="312"/>
      <c r="C88" s="292" t="s">
        <v>3564</v>
      </c>
      <c r="D88" s="292"/>
      <c r="E88" s="292"/>
      <c r="F88" s="311" t="s">
        <v>3545</v>
      </c>
      <c r="G88" s="310"/>
      <c r="H88" s="292" t="s">
        <v>3565</v>
      </c>
      <c r="I88" s="292" t="s">
        <v>3541</v>
      </c>
      <c r="J88" s="292">
        <v>50</v>
      </c>
      <c r="K88" s="303"/>
    </row>
    <row r="89" spans="2:11" ht="15" customHeight="1">
      <c r="B89" s="312"/>
      <c r="C89" s="292" t="s">
        <v>3566</v>
      </c>
      <c r="D89" s="292"/>
      <c r="E89" s="292"/>
      <c r="F89" s="311" t="s">
        <v>3545</v>
      </c>
      <c r="G89" s="310"/>
      <c r="H89" s="292" t="s">
        <v>3566</v>
      </c>
      <c r="I89" s="292" t="s">
        <v>3541</v>
      </c>
      <c r="J89" s="292">
        <v>50</v>
      </c>
      <c r="K89" s="303"/>
    </row>
    <row r="90" spans="2:11" ht="15" customHeight="1">
      <c r="B90" s="312"/>
      <c r="C90" s="292" t="s">
        <v>247</v>
      </c>
      <c r="D90" s="292"/>
      <c r="E90" s="292"/>
      <c r="F90" s="311" t="s">
        <v>3545</v>
      </c>
      <c r="G90" s="310"/>
      <c r="H90" s="292" t="s">
        <v>3567</v>
      </c>
      <c r="I90" s="292" t="s">
        <v>3541</v>
      </c>
      <c r="J90" s="292">
        <v>255</v>
      </c>
      <c r="K90" s="303"/>
    </row>
    <row r="91" spans="2:11" ht="15" customHeight="1">
      <c r="B91" s="312"/>
      <c r="C91" s="292" t="s">
        <v>3568</v>
      </c>
      <c r="D91" s="292"/>
      <c r="E91" s="292"/>
      <c r="F91" s="311" t="s">
        <v>3539</v>
      </c>
      <c r="G91" s="310"/>
      <c r="H91" s="292" t="s">
        <v>3569</v>
      </c>
      <c r="I91" s="292" t="s">
        <v>3570</v>
      </c>
      <c r="J91" s="292"/>
      <c r="K91" s="303"/>
    </row>
    <row r="92" spans="2:11" ht="15" customHeight="1">
      <c r="B92" s="312"/>
      <c r="C92" s="292" t="s">
        <v>3571</v>
      </c>
      <c r="D92" s="292"/>
      <c r="E92" s="292"/>
      <c r="F92" s="311" t="s">
        <v>3539</v>
      </c>
      <c r="G92" s="310"/>
      <c r="H92" s="292" t="s">
        <v>3572</v>
      </c>
      <c r="I92" s="292" t="s">
        <v>3573</v>
      </c>
      <c r="J92" s="292"/>
      <c r="K92" s="303"/>
    </row>
    <row r="93" spans="2:11" ht="15" customHeight="1">
      <c r="B93" s="312"/>
      <c r="C93" s="292" t="s">
        <v>3574</v>
      </c>
      <c r="D93" s="292"/>
      <c r="E93" s="292"/>
      <c r="F93" s="311" t="s">
        <v>3539</v>
      </c>
      <c r="G93" s="310"/>
      <c r="H93" s="292" t="s">
        <v>3574</v>
      </c>
      <c r="I93" s="292" t="s">
        <v>3573</v>
      </c>
      <c r="J93" s="292"/>
      <c r="K93" s="303"/>
    </row>
    <row r="94" spans="2:11" ht="15" customHeight="1">
      <c r="B94" s="312"/>
      <c r="C94" s="292" t="s">
        <v>47</v>
      </c>
      <c r="D94" s="292"/>
      <c r="E94" s="292"/>
      <c r="F94" s="311" t="s">
        <v>3539</v>
      </c>
      <c r="G94" s="310"/>
      <c r="H94" s="292" t="s">
        <v>3575</v>
      </c>
      <c r="I94" s="292" t="s">
        <v>3573</v>
      </c>
      <c r="J94" s="292"/>
      <c r="K94" s="303"/>
    </row>
    <row r="95" spans="2:11" ht="15" customHeight="1">
      <c r="B95" s="312"/>
      <c r="C95" s="292" t="s">
        <v>57</v>
      </c>
      <c r="D95" s="292"/>
      <c r="E95" s="292"/>
      <c r="F95" s="311" t="s">
        <v>3539</v>
      </c>
      <c r="G95" s="310"/>
      <c r="H95" s="292" t="s">
        <v>3576</v>
      </c>
      <c r="I95" s="292" t="s">
        <v>3573</v>
      </c>
      <c r="J95" s="292"/>
      <c r="K95" s="303"/>
    </row>
    <row r="96" spans="2:11" ht="15" customHeight="1">
      <c r="B96" s="315"/>
      <c r="C96" s="316"/>
      <c r="D96" s="316"/>
      <c r="E96" s="316"/>
      <c r="F96" s="316"/>
      <c r="G96" s="316"/>
      <c r="H96" s="316"/>
      <c r="I96" s="316"/>
      <c r="J96" s="316"/>
      <c r="K96" s="317"/>
    </row>
    <row r="97" spans="2:11" ht="18.75" customHeight="1">
      <c r="B97" s="318"/>
      <c r="C97" s="319"/>
      <c r="D97" s="319"/>
      <c r="E97" s="319"/>
      <c r="F97" s="319"/>
      <c r="G97" s="319"/>
      <c r="H97" s="319"/>
      <c r="I97" s="319"/>
      <c r="J97" s="319"/>
      <c r="K97" s="318"/>
    </row>
    <row r="98" spans="2:11" ht="18.75" customHeight="1">
      <c r="B98" s="298"/>
      <c r="C98" s="298"/>
      <c r="D98" s="298"/>
      <c r="E98" s="298"/>
      <c r="F98" s="298"/>
      <c r="G98" s="298"/>
      <c r="H98" s="298"/>
      <c r="I98" s="298"/>
      <c r="J98" s="298"/>
      <c r="K98" s="298"/>
    </row>
    <row r="99" spans="2:11" ht="7.5" customHeight="1">
      <c r="B99" s="299"/>
      <c r="C99" s="300"/>
      <c r="D99" s="300"/>
      <c r="E99" s="300"/>
      <c r="F99" s="300"/>
      <c r="G99" s="300"/>
      <c r="H99" s="300"/>
      <c r="I99" s="300"/>
      <c r="J99" s="300"/>
      <c r="K99" s="301"/>
    </row>
    <row r="100" spans="2:11" ht="45" customHeight="1">
      <c r="B100" s="302"/>
      <c r="C100" s="407" t="s">
        <v>3577</v>
      </c>
      <c r="D100" s="407"/>
      <c r="E100" s="407"/>
      <c r="F100" s="407"/>
      <c r="G100" s="407"/>
      <c r="H100" s="407"/>
      <c r="I100" s="407"/>
      <c r="J100" s="407"/>
      <c r="K100" s="303"/>
    </row>
    <row r="101" spans="2:11" ht="17.25" customHeight="1">
      <c r="B101" s="302"/>
      <c r="C101" s="304" t="s">
        <v>3533</v>
      </c>
      <c r="D101" s="304"/>
      <c r="E101" s="304"/>
      <c r="F101" s="304" t="s">
        <v>3534</v>
      </c>
      <c r="G101" s="305"/>
      <c r="H101" s="304" t="s">
        <v>242</v>
      </c>
      <c r="I101" s="304" t="s">
        <v>66</v>
      </c>
      <c r="J101" s="304" t="s">
        <v>3535</v>
      </c>
      <c r="K101" s="303"/>
    </row>
    <row r="102" spans="2:11" ht="17.25" customHeight="1">
      <c r="B102" s="302"/>
      <c r="C102" s="306" t="s">
        <v>3536</v>
      </c>
      <c r="D102" s="306"/>
      <c r="E102" s="306"/>
      <c r="F102" s="307" t="s">
        <v>3537</v>
      </c>
      <c r="G102" s="308"/>
      <c r="H102" s="306"/>
      <c r="I102" s="306"/>
      <c r="J102" s="306" t="s">
        <v>3538</v>
      </c>
      <c r="K102" s="303"/>
    </row>
    <row r="103" spans="2:11" ht="5.25" customHeight="1">
      <c r="B103" s="302"/>
      <c r="C103" s="304"/>
      <c r="D103" s="304"/>
      <c r="E103" s="304"/>
      <c r="F103" s="304"/>
      <c r="G103" s="320"/>
      <c r="H103" s="304"/>
      <c r="I103" s="304"/>
      <c r="J103" s="304"/>
      <c r="K103" s="303"/>
    </row>
    <row r="104" spans="2:11" ht="15" customHeight="1">
      <c r="B104" s="302"/>
      <c r="C104" s="292" t="s">
        <v>62</v>
      </c>
      <c r="D104" s="309"/>
      <c r="E104" s="309"/>
      <c r="F104" s="311" t="s">
        <v>3539</v>
      </c>
      <c r="G104" s="320"/>
      <c r="H104" s="292" t="s">
        <v>3578</v>
      </c>
      <c r="I104" s="292" t="s">
        <v>3541</v>
      </c>
      <c r="J104" s="292">
        <v>20</v>
      </c>
      <c r="K104" s="303"/>
    </row>
    <row r="105" spans="2:11" ht="15" customHeight="1">
      <c r="B105" s="302"/>
      <c r="C105" s="292" t="s">
        <v>3542</v>
      </c>
      <c r="D105" s="292"/>
      <c r="E105" s="292"/>
      <c r="F105" s="311" t="s">
        <v>3539</v>
      </c>
      <c r="G105" s="292"/>
      <c r="H105" s="292" t="s">
        <v>3578</v>
      </c>
      <c r="I105" s="292" t="s">
        <v>3541</v>
      </c>
      <c r="J105" s="292">
        <v>120</v>
      </c>
      <c r="K105" s="303"/>
    </row>
    <row r="106" spans="2:11" ht="15" customHeight="1">
      <c r="B106" s="312"/>
      <c r="C106" s="292" t="s">
        <v>3544</v>
      </c>
      <c r="D106" s="292"/>
      <c r="E106" s="292"/>
      <c r="F106" s="311" t="s">
        <v>3545</v>
      </c>
      <c r="G106" s="292"/>
      <c r="H106" s="292" t="s">
        <v>3578</v>
      </c>
      <c r="I106" s="292" t="s">
        <v>3541</v>
      </c>
      <c r="J106" s="292">
        <v>50</v>
      </c>
      <c r="K106" s="303"/>
    </row>
    <row r="107" spans="2:11" ht="15" customHeight="1">
      <c r="B107" s="312"/>
      <c r="C107" s="292" t="s">
        <v>3547</v>
      </c>
      <c r="D107" s="292"/>
      <c r="E107" s="292"/>
      <c r="F107" s="311" t="s">
        <v>3539</v>
      </c>
      <c r="G107" s="292"/>
      <c r="H107" s="292" t="s">
        <v>3578</v>
      </c>
      <c r="I107" s="292" t="s">
        <v>3549</v>
      </c>
      <c r="J107" s="292"/>
      <c r="K107" s="303"/>
    </row>
    <row r="108" spans="2:11" ht="15" customHeight="1">
      <c r="B108" s="312"/>
      <c r="C108" s="292" t="s">
        <v>3558</v>
      </c>
      <c r="D108" s="292"/>
      <c r="E108" s="292"/>
      <c r="F108" s="311" t="s">
        <v>3545</v>
      </c>
      <c r="G108" s="292"/>
      <c r="H108" s="292" t="s">
        <v>3578</v>
      </c>
      <c r="I108" s="292" t="s">
        <v>3541</v>
      </c>
      <c r="J108" s="292">
        <v>50</v>
      </c>
      <c r="K108" s="303"/>
    </row>
    <row r="109" spans="2:11" ht="15" customHeight="1">
      <c r="B109" s="312"/>
      <c r="C109" s="292" t="s">
        <v>3566</v>
      </c>
      <c r="D109" s="292"/>
      <c r="E109" s="292"/>
      <c r="F109" s="311" t="s">
        <v>3545</v>
      </c>
      <c r="G109" s="292"/>
      <c r="H109" s="292" t="s">
        <v>3578</v>
      </c>
      <c r="I109" s="292" t="s">
        <v>3541</v>
      </c>
      <c r="J109" s="292">
        <v>50</v>
      </c>
      <c r="K109" s="303"/>
    </row>
    <row r="110" spans="2:11" ht="15" customHeight="1">
      <c r="B110" s="312"/>
      <c r="C110" s="292" t="s">
        <v>3564</v>
      </c>
      <c r="D110" s="292"/>
      <c r="E110" s="292"/>
      <c r="F110" s="311" t="s">
        <v>3545</v>
      </c>
      <c r="G110" s="292"/>
      <c r="H110" s="292" t="s">
        <v>3578</v>
      </c>
      <c r="I110" s="292" t="s">
        <v>3541</v>
      </c>
      <c r="J110" s="292">
        <v>50</v>
      </c>
      <c r="K110" s="303"/>
    </row>
    <row r="111" spans="2:11" ht="15" customHeight="1">
      <c r="B111" s="312"/>
      <c r="C111" s="292" t="s">
        <v>62</v>
      </c>
      <c r="D111" s="292"/>
      <c r="E111" s="292"/>
      <c r="F111" s="311" t="s">
        <v>3539</v>
      </c>
      <c r="G111" s="292"/>
      <c r="H111" s="292" t="s">
        <v>3579</v>
      </c>
      <c r="I111" s="292" t="s">
        <v>3541</v>
      </c>
      <c r="J111" s="292">
        <v>20</v>
      </c>
      <c r="K111" s="303"/>
    </row>
    <row r="112" spans="2:11" ht="15" customHeight="1">
      <c r="B112" s="312"/>
      <c r="C112" s="292" t="s">
        <v>3580</v>
      </c>
      <c r="D112" s="292"/>
      <c r="E112" s="292"/>
      <c r="F112" s="311" t="s">
        <v>3539</v>
      </c>
      <c r="G112" s="292"/>
      <c r="H112" s="292" t="s">
        <v>3581</v>
      </c>
      <c r="I112" s="292" t="s">
        <v>3541</v>
      </c>
      <c r="J112" s="292">
        <v>120</v>
      </c>
      <c r="K112" s="303"/>
    </row>
    <row r="113" spans="2:11" ht="15" customHeight="1">
      <c r="B113" s="312"/>
      <c r="C113" s="292" t="s">
        <v>47</v>
      </c>
      <c r="D113" s="292"/>
      <c r="E113" s="292"/>
      <c r="F113" s="311" t="s">
        <v>3539</v>
      </c>
      <c r="G113" s="292"/>
      <c r="H113" s="292" t="s">
        <v>3582</v>
      </c>
      <c r="I113" s="292" t="s">
        <v>3573</v>
      </c>
      <c r="J113" s="292"/>
      <c r="K113" s="303"/>
    </row>
    <row r="114" spans="2:11" ht="15" customHeight="1">
      <c r="B114" s="312"/>
      <c r="C114" s="292" t="s">
        <v>57</v>
      </c>
      <c r="D114" s="292"/>
      <c r="E114" s="292"/>
      <c r="F114" s="311" t="s">
        <v>3539</v>
      </c>
      <c r="G114" s="292"/>
      <c r="H114" s="292" t="s">
        <v>3583</v>
      </c>
      <c r="I114" s="292" t="s">
        <v>3573</v>
      </c>
      <c r="J114" s="292"/>
      <c r="K114" s="303"/>
    </row>
    <row r="115" spans="2:11" ht="15" customHeight="1">
      <c r="B115" s="312"/>
      <c r="C115" s="292" t="s">
        <v>66</v>
      </c>
      <c r="D115" s="292"/>
      <c r="E115" s="292"/>
      <c r="F115" s="311" t="s">
        <v>3539</v>
      </c>
      <c r="G115" s="292"/>
      <c r="H115" s="292" t="s">
        <v>3584</v>
      </c>
      <c r="I115" s="292" t="s">
        <v>3585</v>
      </c>
      <c r="J115" s="292"/>
      <c r="K115" s="303"/>
    </row>
    <row r="116" spans="2:11" ht="15" customHeight="1">
      <c r="B116" s="315"/>
      <c r="C116" s="321"/>
      <c r="D116" s="321"/>
      <c r="E116" s="321"/>
      <c r="F116" s="321"/>
      <c r="G116" s="321"/>
      <c r="H116" s="321"/>
      <c r="I116" s="321"/>
      <c r="J116" s="321"/>
      <c r="K116" s="317"/>
    </row>
    <row r="117" spans="2:11" ht="18.75" customHeight="1">
      <c r="B117" s="322"/>
      <c r="C117" s="288"/>
      <c r="D117" s="288"/>
      <c r="E117" s="288"/>
      <c r="F117" s="323"/>
      <c r="G117" s="288"/>
      <c r="H117" s="288"/>
      <c r="I117" s="288"/>
      <c r="J117" s="288"/>
      <c r="K117" s="322"/>
    </row>
    <row r="118" spans="2:11" ht="18.75" customHeight="1">
      <c r="B118" s="298"/>
      <c r="C118" s="298"/>
      <c r="D118" s="298"/>
      <c r="E118" s="298"/>
      <c r="F118" s="298"/>
      <c r="G118" s="298"/>
      <c r="H118" s="298"/>
      <c r="I118" s="298"/>
      <c r="J118" s="298"/>
      <c r="K118" s="298"/>
    </row>
    <row r="119" spans="2:11" ht="7.5" customHeight="1">
      <c r="B119" s="324"/>
      <c r="C119" s="325"/>
      <c r="D119" s="325"/>
      <c r="E119" s="325"/>
      <c r="F119" s="325"/>
      <c r="G119" s="325"/>
      <c r="H119" s="325"/>
      <c r="I119" s="325"/>
      <c r="J119" s="325"/>
      <c r="K119" s="326"/>
    </row>
    <row r="120" spans="2:11" ht="45" customHeight="1">
      <c r="B120" s="327"/>
      <c r="C120" s="406" t="s">
        <v>3586</v>
      </c>
      <c r="D120" s="406"/>
      <c r="E120" s="406"/>
      <c r="F120" s="406"/>
      <c r="G120" s="406"/>
      <c r="H120" s="406"/>
      <c r="I120" s="406"/>
      <c r="J120" s="406"/>
      <c r="K120" s="328"/>
    </row>
    <row r="121" spans="2:11" ht="17.25" customHeight="1">
      <c r="B121" s="329"/>
      <c r="C121" s="304" t="s">
        <v>3533</v>
      </c>
      <c r="D121" s="304"/>
      <c r="E121" s="304"/>
      <c r="F121" s="304" t="s">
        <v>3534</v>
      </c>
      <c r="G121" s="305"/>
      <c r="H121" s="304" t="s">
        <v>242</v>
      </c>
      <c r="I121" s="304" t="s">
        <v>66</v>
      </c>
      <c r="J121" s="304" t="s">
        <v>3535</v>
      </c>
      <c r="K121" s="330"/>
    </row>
    <row r="122" spans="2:11" ht="17.25" customHeight="1">
      <c r="B122" s="329"/>
      <c r="C122" s="306" t="s">
        <v>3536</v>
      </c>
      <c r="D122" s="306"/>
      <c r="E122" s="306"/>
      <c r="F122" s="307" t="s">
        <v>3537</v>
      </c>
      <c r="G122" s="308"/>
      <c r="H122" s="306"/>
      <c r="I122" s="306"/>
      <c r="J122" s="306" t="s">
        <v>3538</v>
      </c>
      <c r="K122" s="330"/>
    </row>
    <row r="123" spans="2:11" ht="5.25" customHeight="1">
      <c r="B123" s="331"/>
      <c r="C123" s="309"/>
      <c r="D123" s="309"/>
      <c r="E123" s="309"/>
      <c r="F123" s="309"/>
      <c r="G123" s="292"/>
      <c r="H123" s="309"/>
      <c r="I123" s="309"/>
      <c r="J123" s="309"/>
      <c r="K123" s="332"/>
    </row>
    <row r="124" spans="2:11" ht="15" customHeight="1">
      <c r="B124" s="331"/>
      <c r="C124" s="292" t="s">
        <v>3542</v>
      </c>
      <c r="D124" s="309"/>
      <c r="E124" s="309"/>
      <c r="F124" s="311" t="s">
        <v>3539</v>
      </c>
      <c r="G124" s="292"/>
      <c r="H124" s="292" t="s">
        <v>3578</v>
      </c>
      <c r="I124" s="292" t="s">
        <v>3541</v>
      </c>
      <c r="J124" s="292">
        <v>120</v>
      </c>
      <c r="K124" s="333"/>
    </row>
    <row r="125" spans="2:11" ht="15" customHeight="1">
      <c r="B125" s="331"/>
      <c r="C125" s="292" t="s">
        <v>3587</v>
      </c>
      <c r="D125" s="292"/>
      <c r="E125" s="292"/>
      <c r="F125" s="311" t="s">
        <v>3539</v>
      </c>
      <c r="G125" s="292"/>
      <c r="H125" s="292" t="s">
        <v>3588</v>
      </c>
      <c r="I125" s="292" t="s">
        <v>3541</v>
      </c>
      <c r="J125" s="292" t="s">
        <v>3589</v>
      </c>
      <c r="K125" s="333"/>
    </row>
    <row r="126" spans="2:11" ht="15" customHeight="1">
      <c r="B126" s="331"/>
      <c r="C126" s="292" t="s">
        <v>3488</v>
      </c>
      <c r="D126" s="292"/>
      <c r="E126" s="292"/>
      <c r="F126" s="311" t="s">
        <v>3539</v>
      </c>
      <c r="G126" s="292"/>
      <c r="H126" s="292" t="s">
        <v>3590</v>
      </c>
      <c r="I126" s="292" t="s">
        <v>3541</v>
      </c>
      <c r="J126" s="292" t="s">
        <v>3589</v>
      </c>
      <c r="K126" s="333"/>
    </row>
    <row r="127" spans="2:11" ht="15" customHeight="1">
      <c r="B127" s="331"/>
      <c r="C127" s="292" t="s">
        <v>3550</v>
      </c>
      <c r="D127" s="292"/>
      <c r="E127" s="292"/>
      <c r="F127" s="311" t="s">
        <v>3545</v>
      </c>
      <c r="G127" s="292"/>
      <c r="H127" s="292" t="s">
        <v>3551</v>
      </c>
      <c r="I127" s="292" t="s">
        <v>3541</v>
      </c>
      <c r="J127" s="292">
        <v>15</v>
      </c>
      <c r="K127" s="333"/>
    </row>
    <row r="128" spans="2:11" ht="15" customHeight="1">
      <c r="B128" s="331"/>
      <c r="C128" s="313" t="s">
        <v>3552</v>
      </c>
      <c r="D128" s="313"/>
      <c r="E128" s="313"/>
      <c r="F128" s="314" t="s">
        <v>3545</v>
      </c>
      <c r="G128" s="313"/>
      <c r="H128" s="313" t="s">
        <v>3553</v>
      </c>
      <c r="I128" s="313" t="s">
        <v>3541</v>
      </c>
      <c r="J128" s="313">
        <v>15</v>
      </c>
      <c r="K128" s="333"/>
    </row>
    <row r="129" spans="2:11" ht="15" customHeight="1">
      <c r="B129" s="331"/>
      <c r="C129" s="313" t="s">
        <v>3554</v>
      </c>
      <c r="D129" s="313"/>
      <c r="E129" s="313"/>
      <c r="F129" s="314" t="s">
        <v>3545</v>
      </c>
      <c r="G129" s="313"/>
      <c r="H129" s="313" t="s">
        <v>3555</v>
      </c>
      <c r="I129" s="313" t="s">
        <v>3541</v>
      </c>
      <c r="J129" s="313">
        <v>20</v>
      </c>
      <c r="K129" s="333"/>
    </row>
    <row r="130" spans="2:11" ht="15" customHeight="1">
      <c r="B130" s="331"/>
      <c r="C130" s="313" t="s">
        <v>3556</v>
      </c>
      <c r="D130" s="313"/>
      <c r="E130" s="313"/>
      <c r="F130" s="314" t="s">
        <v>3545</v>
      </c>
      <c r="G130" s="313"/>
      <c r="H130" s="313" t="s">
        <v>3557</v>
      </c>
      <c r="I130" s="313" t="s">
        <v>3541</v>
      </c>
      <c r="J130" s="313">
        <v>20</v>
      </c>
      <c r="K130" s="333"/>
    </row>
    <row r="131" spans="2:11" ht="15" customHeight="1">
      <c r="B131" s="331"/>
      <c r="C131" s="292" t="s">
        <v>3544</v>
      </c>
      <c r="D131" s="292"/>
      <c r="E131" s="292"/>
      <c r="F131" s="311" t="s">
        <v>3545</v>
      </c>
      <c r="G131" s="292"/>
      <c r="H131" s="292" t="s">
        <v>3578</v>
      </c>
      <c r="I131" s="292" t="s">
        <v>3541</v>
      </c>
      <c r="J131" s="292">
        <v>50</v>
      </c>
      <c r="K131" s="333"/>
    </row>
    <row r="132" spans="2:11" ht="15" customHeight="1">
      <c r="B132" s="331"/>
      <c r="C132" s="292" t="s">
        <v>3558</v>
      </c>
      <c r="D132" s="292"/>
      <c r="E132" s="292"/>
      <c r="F132" s="311" t="s">
        <v>3545</v>
      </c>
      <c r="G132" s="292"/>
      <c r="H132" s="292" t="s">
        <v>3578</v>
      </c>
      <c r="I132" s="292" t="s">
        <v>3541</v>
      </c>
      <c r="J132" s="292">
        <v>50</v>
      </c>
      <c r="K132" s="333"/>
    </row>
    <row r="133" spans="2:11" ht="15" customHeight="1">
      <c r="B133" s="331"/>
      <c r="C133" s="292" t="s">
        <v>3564</v>
      </c>
      <c r="D133" s="292"/>
      <c r="E133" s="292"/>
      <c r="F133" s="311" t="s">
        <v>3545</v>
      </c>
      <c r="G133" s="292"/>
      <c r="H133" s="292" t="s">
        <v>3578</v>
      </c>
      <c r="I133" s="292" t="s">
        <v>3541</v>
      </c>
      <c r="J133" s="292">
        <v>50</v>
      </c>
      <c r="K133" s="333"/>
    </row>
    <row r="134" spans="2:11" ht="15" customHeight="1">
      <c r="B134" s="331"/>
      <c r="C134" s="292" t="s">
        <v>3566</v>
      </c>
      <c r="D134" s="292"/>
      <c r="E134" s="292"/>
      <c r="F134" s="311" t="s">
        <v>3545</v>
      </c>
      <c r="G134" s="292"/>
      <c r="H134" s="292" t="s">
        <v>3578</v>
      </c>
      <c r="I134" s="292" t="s">
        <v>3541</v>
      </c>
      <c r="J134" s="292">
        <v>50</v>
      </c>
      <c r="K134" s="333"/>
    </row>
    <row r="135" spans="2:11" ht="15" customHeight="1">
      <c r="B135" s="331"/>
      <c r="C135" s="292" t="s">
        <v>247</v>
      </c>
      <c r="D135" s="292"/>
      <c r="E135" s="292"/>
      <c r="F135" s="311" t="s">
        <v>3545</v>
      </c>
      <c r="G135" s="292"/>
      <c r="H135" s="292" t="s">
        <v>3591</v>
      </c>
      <c r="I135" s="292" t="s">
        <v>3541</v>
      </c>
      <c r="J135" s="292">
        <v>255</v>
      </c>
      <c r="K135" s="333"/>
    </row>
    <row r="136" spans="2:11" ht="15" customHeight="1">
      <c r="B136" s="331"/>
      <c r="C136" s="292" t="s">
        <v>3568</v>
      </c>
      <c r="D136" s="292"/>
      <c r="E136" s="292"/>
      <c r="F136" s="311" t="s">
        <v>3539</v>
      </c>
      <c r="G136" s="292"/>
      <c r="H136" s="292" t="s">
        <v>3592</v>
      </c>
      <c r="I136" s="292" t="s">
        <v>3570</v>
      </c>
      <c r="J136" s="292"/>
      <c r="K136" s="333"/>
    </row>
    <row r="137" spans="2:11" ht="15" customHeight="1">
      <c r="B137" s="331"/>
      <c r="C137" s="292" t="s">
        <v>3571</v>
      </c>
      <c r="D137" s="292"/>
      <c r="E137" s="292"/>
      <c r="F137" s="311" t="s">
        <v>3539</v>
      </c>
      <c r="G137" s="292"/>
      <c r="H137" s="292" t="s">
        <v>3593</v>
      </c>
      <c r="I137" s="292" t="s">
        <v>3573</v>
      </c>
      <c r="J137" s="292"/>
      <c r="K137" s="333"/>
    </row>
    <row r="138" spans="2:11" ht="15" customHeight="1">
      <c r="B138" s="331"/>
      <c r="C138" s="292" t="s">
        <v>3574</v>
      </c>
      <c r="D138" s="292"/>
      <c r="E138" s="292"/>
      <c r="F138" s="311" t="s">
        <v>3539</v>
      </c>
      <c r="G138" s="292"/>
      <c r="H138" s="292" t="s">
        <v>3574</v>
      </c>
      <c r="I138" s="292" t="s">
        <v>3573</v>
      </c>
      <c r="J138" s="292"/>
      <c r="K138" s="333"/>
    </row>
    <row r="139" spans="2:11" ht="15" customHeight="1">
      <c r="B139" s="331"/>
      <c r="C139" s="292" t="s">
        <v>47</v>
      </c>
      <c r="D139" s="292"/>
      <c r="E139" s="292"/>
      <c r="F139" s="311" t="s">
        <v>3539</v>
      </c>
      <c r="G139" s="292"/>
      <c r="H139" s="292" t="s">
        <v>3594</v>
      </c>
      <c r="I139" s="292" t="s">
        <v>3573</v>
      </c>
      <c r="J139" s="292"/>
      <c r="K139" s="333"/>
    </row>
    <row r="140" spans="2:11" ht="15" customHeight="1">
      <c r="B140" s="331"/>
      <c r="C140" s="292" t="s">
        <v>3595</v>
      </c>
      <c r="D140" s="292"/>
      <c r="E140" s="292"/>
      <c r="F140" s="311" t="s">
        <v>3539</v>
      </c>
      <c r="G140" s="292"/>
      <c r="H140" s="292" t="s">
        <v>3596</v>
      </c>
      <c r="I140" s="292" t="s">
        <v>3573</v>
      </c>
      <c r="J140" s="292"/>
      <c r="K140" s="333"/>
    </row>
    <row r="141" spans="2:11" ht="15" customHeight="1">
      <c r="B141" s="334"/>
      <c r="C141" s="335"/>
      <c r="D141" s="335"/>
      <c r="E141" s="335"/>
      <c r="F141" s="335"/>
      <c r="G141" s="335"/>
      <c r="H141" s="335"/>
      <c r="I141" s="335"/>
      <c r="J141" s="335"/>
      <c r="K141" s="336"/>
    </row>
    <row r="142" spans="2:11" ht="18.75" customHeight="1">
      <c r="B142" s="288"/>
      <c r="C142" s="288"/>
      <c r="D142" s="288"/>
      <c r="E142" s="288"/>
      <c r="F142" s="323"/>
      <c r="G142" s="288"/>
      <c r="H142" s="288"/>
      <c r="I142" s="288"/>
      <c r="J142" s="288"/>
      <c r="K142" s="288"/>
    </row>
    <row r="143" spans="2:11" ht="18.75" customHeight="1">
      <c r="B143" s="298"/>
      <c r="C143" s="298"/>
      <c r="D143" s="298"/>
      <c r="E143" s="298"/>
      <c r="F143" s="298"/>
      <c r="G143" s="298"/>
      <c r="H143" s="298"/>
      <c r="I143" s="298"/>
      <c r="J143" s="298"/>
      <c r="K143" s="298"/>
    </row>
    <row r="144" spans="2:11" ht="7.5" customHeight="1">
      <c r="B144" s="299"/>
      <c r="C144" s="300"/>
      <c r="D144" s="300"/>
      <c r="E144" s="300"/>
      <c r="F144" s="300"/>
      <c r="G144" s="300"/>
      <c r="H144" s="300"/>
      <c r="I144" s="300"/>
      <c r="J144" s="300"/>
      <c r="K144" s="301"/>
    </row>
    <row r="145" spans="2:11" ht="45" customHeight="1">
      <c r="B145" s="302"/>
      <c r="C145" s="407" t="s">
        <v>3597</v>
      </c>
      <c r="D145" s="407"/>
      <c r="E145" s="407"/>
      <c r="F145" s="407"/>
      <c r="G145" s="407"/>
      <c r="H145" s="407"/>
      <c r="I145" s="407"/>
      <c r="J145" s="407"/>
      <c r="K145" s="303"/>
    </row>
    <row r="146" spans="2:11" ht="17.25" customHeight="1">
      <c r="B146" s="302"/>
      <c r="C146" s="304" t="s">
        <v>3533</v>
      </c>
      <c r="D146" s="304"/>
      <c r="E146" s="304"/>
      <c r="F146" s="304" t="s">
        <v>3534</v>
      </c>
      <c r="G146" s="305"/>
      <c r="H146" s="304" t="s">
        <v>242</v>
      </c>
      <c r="I146" s="304" t="s">
        <v>66</v>
      </c>
      <c r="J146" s="304" t="s">
        <v>3535</v>
      </c>
      <c r="K146" s="303"/>
    </row>
    <row r="147" spans="2:11" ht="17.25" customHeight="1">
      <c r="B147" s="302"/>
      <c r="C147" s="306" t="s">
        <v>3536</v>
      </c>
      <c r="D147" s="306"/>
      <c r="E147" s="306"/>
      <c r="F147" s="307" t="s">
        <v>3537</v>
      </c>
      <c r="G147" s="308"/>
      <c r="H147" s="306"/>
      <c r="I147" s="306"/>
      <c r="J147" s="306" t="s">
        <v>3538</v>
      </c>
      <c r="K147" s="303"/>
    </row>
    <row r="148" spans="2:11" ht="5.25" customHeight="1">
      <c r="B148" s="312"/>
      <c r="C148" s="309"/>
      <c r="D148" s="309"/>
      <c r="E148" s="309"/>
      <c r="F148" s="309"/>
      <c r="G148" s="310"/>
      <c r="H148" s="309"/>
      <c r="I148" s="309"/>
      <c r="J148" s="309"/>
      <c r="K148" s="333"/>
    </row>
    <row r="149" spans="2:11" ht="15" customHeight="1">
      <c r="B149" s="312"/>
      <c r="C149" s="337" t="s">
        <v>3542</v>
      </c>
      <c r="D149" s="292"/>
      <c r="E149" s="292"/>
      <c r="F149" s="338" t="s">
        <v>3539</v>
      </c>
      <c r="G149" s="292"/>
      <c r="H149" s="337" t="s">
        <v>3578</v>
      </c>
      <c r="I149" s="337" t="s">
        <v>3541</v>
      </c>
      <c r="J149" s="337">
        <v>120</v>
      </c>
      <c r="K149" s="333"/>
    </row>
    <row r="150" spans="2:11" ht="15" customHeight="1">
      <c r="B150" s="312"/>
      <c r="C150" s="337" t="s">
        <v>3587</v>
      </c>
      <c r="D150" s="292"/>
      <c r="E150" s="292"/>
      <c r="F150" s="338" t="s">
        <v>3539</v>
      </c>
      <c r="G150" s="292"/>
      <c r="H150" s="337" t="s">
        <v>3598</v>
      </c>
      <c r="I150" s="337" t="s">
        <v>3541</v>
      </c>
      <c r="J150" s="337" t="s">
        <v>3589</v>
      </c>
      <c r="K150" s="333"/>
    </row>
    <row r="151" spans="2:11" ht="15" customHeight="1">
      <c r="B151" s="312"/>
      <c r="C151" s="337" t="s">
        <v>3488</v>
      </c>
      <c r="D151" s="292"/>
      <c r="E151" s="292"/>
      <c r="F151" s="338" t="s">
        <v>3539</v>
      </c>
      <c r="G151" s="292"/>
      <c r="H151" s="337" t="s">
        <v>3599</v>
      </c>
      <c r="I151" s="337" t="s">
        <v>3541</v>
      </c>
      <c r="J151" s="337" t="s">
        <v>3589</v>
      </c>
      <c r="K151" s="333"/>
    </row>
    <row r="152" spans="2:11" ht="15" customHeight="1">
      <c r="B152" s="312"/>
      <c r="C152" s="337" t="s">
        <v>3544</v>
      </c>
      <c r="D152" s="292"/>
      <c r="E152" s="292"/>
      <c r="F152" s="338" t="s">
        <v>3545</v>
      </c>
      <c r="G152" s="292"/>
      <c r="H152" s="337" t="s">
        <v>3578</v>
      </c>
      <c r="I152" s="337" t="s">
        <v>3541</v>
      </c>
      <c r="J152" s="337">
        <v>50</v>
      </c>
      <c r="K152" s="333"/>
    </row>
    <row r="153" spans="2:11" ht="15" customHeight="1">
      <c r="B153" s="312"/>
      <c r="C153" s="337" t="s">
        <v>3547</v>
      </c>
      <c r="D153" s="292"/>
      <c r="E153" s="292"/>
      <c r="F153" s="338" t="s">
        <v>3539</v>
      </c>
      <c r="G153" s="292"/>
      <c r="H153" s="337" t="s">
        <v>3578</v>
      </c>
      <c r="I153" s="337" t="s">
        <v>3549</v>
      </c>
      <c r="J153" s="337"/>
      <c r="K153" s="333"/>
    </row>
    <row r="154" spans="2:11" ht="15" customHeight="1">
      <c r="B154" s="312"/>
      <c r="C154" s="337" t="s">
        <v>3558</v>
      </c>
      <c r="D154" s="292"/>
      <c r="E154" s="292"/>
      <c r="F154" s="338" t="s">
        <v>3545</v>
      </c>
      <c r="G154" s="292"/>
      <c r="H154" s="337" t="s">
        <v>3578</v>
      </c>
      <c r="I154" s="337" t="s">
        <v>3541</v>
      </c>
      <c r="J154" s="337">
        <v>50</v>
      </c>
      <c r="K154" s="333"/>
    </row>
    <row r="155" spans="2:11" ht="15" customHeight="1">
      <c r="B155" s="312"/>
      <c r="C155" s="337" t="s">
        <v>3566</v>
      </c>
      <c r="D155" s="292"/>
      <c r="E155" s="292"/>
      <c r="F155" s="338" t="s">
        <v>3545</v>
      </c>
      <c r="G155" s="292"/>
      <c r="H155" s="337" t="s">
        <v>3578</v>
      </c>
      <c r="I155" s="337" t="s">
        <v>3541</v>
      </c>
      <c r="J155" s="337">
        <v>50</v>
      </c>
      <c r="K155" s="333"/>
    </row>
    <row r="156" spans="2:11" ht="15" customHeight="1">
      <c r="B156" s="312"/>
      <c r="C156" s="337" t="s">
        <v>3564</v>
      </c>
      <c r="D156" s="292"/>
      <c r="E156" s="292"/>
      <c r="F156" s="338" t="s">
        <v>3545</v>
      </c>
      <c r="G156" s="292"/>
      <c r="H156" s="337" t="s">
        <v>3578</v>
      </c>
      <c r="I156" s="337" t="s">
        <v>3541</v>
      </c>
      <c r="J156" s="337">
        <v>50</v>
      </c>
      <c r="K156" s="333"/>
    </row>
    <row r="157" spans="2:11" ht="15" customHeight="1">
      <c r="B157" s="312"/>
      <c r="C157" s="337" t="s">
        <v>207</v>
      </c>
      <c r="D157" s="292"/>
      <c r="E157" s="292"/>
      <c r="F157" s="338" t="s">
        <v>3539</v>
      </c>
      <c r="G157" s="292"/>
      <c r="H157" s="337" t="s">
        <v>3600</v>
      </c>
      <c r="I157" s="337" t="s">
        <v>3541</v>
      </c>
      <c r="J157" s="337" t="s">
        <v>3601</v>
      </c>
      <c r="K157" s="333"/>
    </row>
    <row r="158" spans="2:11" ht="15" customHeight="1">
      <c r="B158" s="312"/>
      <c r="C158" s="337" t="s">
        <v>3602</v>
      </c>
      <c r="D158" s="292"/>
      <c r="E158" s="292"/>
      <c r="F158" s="338" t="s">
        <v>3539</v>
      </c>
      <c r="G158" s="292"/>
      <c r="H158" s="337" t="s">
        <v>3603</v>
      </c>
      <c r="I158" s="337" t="s">
        <v>3573</v>
      </c>
      <c r="J158" s="337"/>
      <c r="K158" s="333"/>
    </row>
    <row r="159" spans="2:11" ht="15" customHeight="1">
      <c r="B159" s="339"/>
      <c r="C159" s="321"/>
      <c r="D159" s="321"/>
      <c r="E159" s="321"/>
      <c r="F159" s="321"/>
      <c r="G159" s="321"/>
      <c r="H159" s="321"/>
      <c r="I159" s="321"/>
      <c r="J159" s="321"/>
      <c r="K159" s="340"/>
    </row>
    <row r="160" spans="2:11" ht="18.75" customHeight="1">
      <c r="B160" s="288"/>
      <c r="C160" s="292"/>
      <c r="D160" s="292"/>
      <c r="E160" s="292"/>
      <c r="F160" s="311"/>
      <c r="G160" s="292"/>
      <c r="H160" s="292"/>
      <c r="I160" s="292"/>
      <c r="J160" s="292"/>
      <c r="K160" s="288"/>
    </row>
    <row r="161" spans="2:11" ht="18.75" customHeight="1">
      <c r="B161" s="298"/>
      <c r="C161" s="298"/>
      <c r="D161" s="298"/>
      <c r="E161" s="298"/>
      <c r="F161" s="298"/>
      <c r="G161" s="298"/>
      <c r="H161" s="298"/>
      <c r="I161" s="298"/>
      <c r="J161" s="298"/>
      <c r="K161" s="298"/>
    </row>
    <row r="162" spans="2:11" ht="7.5" customHeight="1">
      <c r="B162" s="280"/>
      <c r="C162" s="281"/>
      <c r="D162" s="281"/>
      <c r="E162" s="281"/>
      <c r="F162" s="281"/>
      <c r="G162" s="281"/>
      <c r="H162" s="281"/>
      <c r="I162" s="281"/>
      <c r="J162" s="281"/>
      <c r="K162" s="282"/>
    </row>
    <row r="163" spans="2:11" ht="45" customHeight="1">
      <c r="B163" s="283"/>
      <c r="C163" s="406" t="s">
        <v>3604</v>
      </c>
      <c r="D163" s="406"/>
      <c r="E163" s="406"/>
      <c r="F163" s="406"/>
      <c r="G163" s="406"/>
      <c r="H163" s="406"/>
      <c r="I163" s="406"/>
      <c r="J163" s="406"/>
      <c r="K163" s="284"/>
    </row>
    <row r="164" spans="2:11" ht="17.25" customHeight="1">
      <c r="B164" s="283"/>
      <c r="C164" s="304" t="s">
        <v>3533</v>
      </c>
      <c r="D164" s="304"/>
      <c r="E164" s="304"/>
      <c r="F164" s="304" t="s">
        <v>3534</v>
      </c>
      <c r="G164" s="341"/>
      <c r="H164" s="342" t="s">
        <v>242</v>
      </c>
      <c r="I164" s="342" t="s">
        <v>66</v>
      </c>
      <c r="J164" s="304" t="s">
        <v>3535</v>
      </c>
      <c r="K164" s="284"/>
    </row>
    <row r="165" spans="2:11" ht="17.25" customHeight="1">
      <c r="B165" s="285"/>
      <c r="C165" s="306" t="s">
        <v>3536</v>
      </c>
      <c r="D165" s="306"/>
      <c r="E165" s="306"/>
      <c r="F165" s="307" t="s">
        <v>3537</v>
      </c>
      <c r="G165" s="343"/>
      <c r="H165" s="344"/>
      <c r="I165" s="344"/>
      <c r="J165" s="306" t="s">
        <v>3538</v>
      </c>
      <c r="K165" s="286"/>
    </row>
    <row r="166" spans="2:11" ht="5.25" customHeight="1">
      <c r="B166" s="312"/>
      <c r="C166" s="309"/>
      <c r="D166" s="309"/>
      <c r="E166" s="309"/>
      <c r="F166" s="309"/>
      <c r="G166" s="310"/>
      <c r="H166" s="309"/>
      <c r="I166" s="309"/>
      <c r="J166" s="309"/>
      <c r="K166" s="333"/>
    </row>
    <row r="167" spans="2:11" ht="15" customHeight="1">
      <c r="B167" s="312"/>
      <c r="C167" s="292" t="s">
        <v>3542</v>
      </c>
      <c r="D167" s="292"/>
      <c r="E167" s="292"/>
      <c r="F167" s="311" t="s">
        <v>3539</v>
      </c>
      <c r="G167" s="292"/>
      <c r="H167" s="292" t="s">
        <v>3578</v>
      </c>
      <c r="I167" s="292" t="s">
        <v>3541</v>
      </c>
      <c r="J167" s="292">
        <v>120</v>
      </c>
      <c r="K167" s="333"/>
    </row>
    <row r="168" spans="2:11" ht="15" customHeight="1">
      <c r="B168" s="312"/>
      <c r="C168" s="292" t="s">
        <v>3587</v>
      </c>
      <c r="D168" s="292"/>
      <c r="E168" s="292"/>
      <c r="F168" s="311" t="s">
        <v>3539</v>
      </c>
      <c r="G168" s="292"/>
      <c r="H168" s="292" t="s">
        <v>3588</v>
      </c>
      <c r="I168" s="292" t="s">
        <v>3541</v>
      </c>
      <c r="J168" s="292" t="s">
        <v>3589</v>
      </c>
      <c r="K168" s="333"/>
    </row>
    <row r="169" spans="2:11" ht="15" customHeight="1">
      <c r="B169" s="312"/>
      <c r="C169" s="292" t="s">
        <v>3488</v>
      </c>
      <c r="D169" s="292"/>
      <c r="E169" s="292"/>
      <c r="F169" s="311" t="s">
        <v>3539</v>
      </c>
      <c r="G169" s="292"/>
      <c r="H169" s="292" t="s">
        <v>3605</v>
      </c>
      <c r="I169" s="292" t="s">
        <v>3541</v>
      </c>
      <c r="J169" s="292" t="s">
        <v>3589</v>
      </c>
      <c r="K169" s="333"/>
    </row>
    <row r="170" spans="2:11" ht="15" customHeight="1">
      <c r="B170" s="312"/>
      <c r="C170" s="292" t="s">
        <v>3544</v>
      </c>
      <c r="D170" s="292"/>
      <c r="E170" s="292"/>
      <c r="F170" s="311" t="s">
        <v>3545</v>
      </c>
      <c r="G170" s="292"/>
      <c r="H170" s="292" t="s">
        <v>3605</v>
      </c>
      <c r="I170" s="292" t="s">
        <v>3541</v>
      </c>
      <c r="J170" s="292">
        <v>50</v>
      </c>
      <c r="K170" s="333"/>
    </row>
    <row r="171" spans="2:11" ht="15" customHeight="1">
      <c r="B171" s="312"/>
      <c r="C171" s="292" t="s">
        <v>3547</v>
      </c>
      <c r="D171" s="292"/>
      <c r="E171" s="292"/>
      <c r="F171" s="311" t="s">
        <v>3539</v>
      </c>
      <c r="G171" s="292"/>
      <c r="H171" s="292" t="s">
        <v>3605</v>
      </c>
      <c r="I171" s="292" t="s">
        <v>3549</v>
      </c>
      <c r="J171" s="292"/>
      <c r="K171" s="333"/>
    </row>
    <row r="172" spans="2:11" ht="15" customHeight="1">
      <c r="B172" s="312"/>
      <c r="C172" s="292" t="s">
        <v>3558</v>
      </c>
      <c r="D172" s="292"/>
      <c r="E172" s="292"/>
      <c r="F172" s="311" t="s">
        <v>3545</v>
      </c>
      <c r="G172" s="292"/>
      <c r="H172" s="292" t="s">
        <v>3605</v>
      </c>
      <c r="I172" s="292" t="s">
        <v>3541</v>
      </c>
      <c r="J172" s="292">
        <v>50</v>
      </c>
      <c r="K172" s="333"/>
    </row>
    <row r="173" spans="2:11" ht="15" customHeight="1">
      <c r="B173" s="312"/>
      <c r="C173" s="292" t="s">
        <v>3566</v>
      </c>
      <c r="D173" s="292"/>
      <c r="E173" s="292"/>
      <c r="F173" s="311" t="s">
        <v>3545</v>
      </c>
      <c r="G173" s="292"/>
      <c r="H173" s="292" t="s">
        <v>3605</v>
      </c>
      <c r="I173" s="292" t="s">
        <v>3541</v>
      </c>
      <c r="J173" s="292">
        <v>50</v>
      </c>
      <c r="K173" s="333"/>
    </row>
    <row r="174" spans="2:11" ht="15" customHeight="1">
      <c r="B174" s="312"/>
      <c r="C174" s="292" t="s">
        <v>3564</v>
      </c>
      <c r="D174" s="292"/>
      <c r="E174" s="292"/>
      <c r="F174" s="311" t="s">
        <v>3545</v>
      </c>
      <c r="G174" s="292"/>
      <c r="H174" s="292" t="s">
        <v>3605</v>
      </c>
      <c r="I174" s="292" t="s">
        <v>3541</v>
      </c>
      <c r="J174" s="292">
        <v>50</v>
      </c>
      <c r="K174" s="333"/>
    </row>
    <row r="175" spans="2:11" ht="15" customHeight="1">
      <c r="B175" s="312"/>
      <c r="C175" s="292" t="s">
        <v>241</v>
      </c>
      <c r="D175" s="292"/>
      <c r="E175" s="292"/>
      <c r="F175" s="311" t="s">
        <v>3539</v>
      </c>
      <c r="G175" s="292"/>
      <c r="H175" s="292" t="s">
        <v>3606</v>
      </c>
      <c r="I175" s="292" t="s">
        <v>3607</v>
      </c>
      <c r="J175" s="292"/>
      <c r="K175" s="333"/>
    </row>
    <row r="176" spans="2:11" ht="15" customHeight="1">
      <c r="B176" s="312"/>
      <c r="C176" s="292" t="s">
        <v>66</v>
      </c>
      <c r="D176" s="292"/>
      <c r="E176" s="292"/>
      <c r="F176" s="311" t="s">
        <v>3539</v>
      </c>
      <c r="G176" s="292"/>
      <c r="H176" s="292" t="s">
        <v>3608</v>
      </c>
      <c r="I176" s="292" t="s">
        <v>3609</v>
      </c>
      <c r="J176" s="292">
        <v>1</v>
      </c>
      <c r="K176" s="333"/>
    </row>
    <row r="177" spans="2:11" ht="15" customHeight="1">
      <c r="B177" s="312"/>
      <c r="C177" s="292" t="s">
        <v>62</v>
      </c>
      <c r="D177" s="292"/>
      <c r="E177" s="292"/>
      <c r="F177" s="311" t="s">
        <v>3539</v>
      </c>
      <c r="G177" s="292"/>
      <c r="H177" s="292" t="s">
        <v>3610</v>
      </c>
      <c r="I177" s="292" t="s">
        <v>3541</v>
      </c>
      <c r="J177" s="292">
        <v>20</v>
      </c>
      <c r="K177" s="333"/>
    </row>
    <row r="178" spans="2:11" ht="15" customHeight="1">
      <c r="B178" s="312"/>
      <c r="C178" s="292" t="s">
        <v>242</v>
      </c>
      <c r="D178" s="292"/>
      <c r="E178" s="292"/>
      <c r="F178" s="311" t="s">
        <v>3539</v>
      </c>
      <c r="G178" s="292"/>
      <c r="H178" s="292" t="s">
        <v>3611</v>
      </c>
      <c r="I178" s="292" t="s">
        <v>3541</v>
      </c>
      <c r="J178" s="292">
        <v>255</v>
      </c>
      <c r="K178" s="333"/>
    </row>
    <row r="179" spans="2:11" ht="15" customHeight="1">
      <c r="B179" s="312"/>
      <c r="C179" s="292" t="s">
        <v>243</v>
      </c>
      <c r="D179" s="292"/>
      <c r="E179" s="292"/>
      <c r="F179" s="311" t="s">
        <v>3539</v>
      </c>
      <c r="G179" s="292"/>
      <c r="H179" s="292" t="s">
        <v>3504</v>
      </c>
      <c r="I179" s="292" t="s">
        <v>3541</v>
      </c>
      <c r="J179" s="292">
        <v>10</v>
      </c>
      <c r="K179" s="333"/>
    </row>
    <row r="180" spans="2:11" ht="15" customHeight="1">
      <c r="B180" s="312"/>
      <c r="C180" s="292" t="s">
        <v>244</v>
      </c>
      <c r="D180" s="292"/>
      <c r="E180" s="292"/>
      <c r="F180" s="311" t="s">
        <v>3539</v>
      </c>
      <c r="G180" s="292"/>
      <c r="H180" s="292" t="s">
        <v>3612</v>
      </c>
      <c r="I180" s="292" t="s">
        <v>3573</v>
      </c>
      <c r="J180" s="292"/>
      <c r="K180" s="333"/>
    </row>
    <row r="181" spans="2:11" ht="15" customHeight="1">
      <c r="B181" s="312"/>
      <c r="C181" s="292" t="s">
        <v>3613</v>
      </c>
      <c r="D181" s="292"/>
      <c r="E181" s="292"/>
      <c r="F181" s="311" t="s">
        <v>3539</v>
      </c>
      <c r="G181" s="292"/>
      <c r="H181" s="292" t="s">
        <v>3614</v>
      </c>
      <c r="I181" s="292" t="s">
        <v>3573</v>
      </c>
      <c r="J181" s="292"/>
      <c r="K181" s="333"/>
    </row>
    <row r="182" spans="2:11" ht="15" customHeight="1">
      <c r="B182" s="312"/>
      <c r="C182" s="292" t="s">
        <v>3602</v>
      </c>
      <c r="D182" s="292"/>
      <c r="E182" s="292"/>
      <c r="F182" s="311" t="s">
        <v>3539</v>
      </c>
      <c r="G182" s="292"/>
      <c r="H182" s="292" t="s">
        <v>3615</v>
      </c>
      <c r="I182" s="292" t="s">
        <v>3573</v>
      </c>
      <c r="J182" s="292"/>
      <c r="K182" s="333"/>
    </row>
    <row r="183" spans="2:11" ht="15" customHeight="1">
      <c r="B183" s="312"/>
      <c r="C183" s="292" t="s">
        <v>246</v>
      </c>
      <c r="D183" s="292"/>
      <c r="E183" s="292"/>
      <c r="F183" s="311" t="s">
        <v>3545</v>
      </c>
      <c r="G183" s="292"/>
      <c r="H183" s="292" t="s">
        <v>3616</v>
      </c>
      <c r="I183" s="292" t="s">
        <v>3541</v>
      </c>
      <c r="J183" s="292">
        <v>50</v>
      </c>
      <c r="K183" s="333"/>
    </row>
    <row r="184" spans="2:11" ht="15" customHeight="1">
      <c r="B184" s="312"/>
      <c r="C184" s="292" t="s">
        <v>3617</v>
      </c>
      <c r="D184" s="292"/>
      <c r="E184" s="292"/>
      <c r="F184" s="311" t="s">
        <v>3545</v>
      </c>
      <c r="G184" s="292"/>
      <c r="H184" s="292" t="s">
        <v>3618</v>
      </c>
      <c r="I184" s="292" t="s">
        <v>3619</v>
      </c>
      <c r="J184" s="292"/>
      <c r="K184" s="333"/>
    </row>
    <row r="185" spans="2:11" ht="15" customHeight="1">
      <c r="B185" s="312"/>
      <c r="C185" s="292" t="s">
        <v>3620</v>
      </c>
      <c r="D185" s="292"/>
      <c r="E185" s="292"/>
      <c r="F185" s="311" t="s">
        <v>3545</v>
      </c>
      <c r="G185" s="292"/>
      <c r="H185" s="292" t="s">
        <v>3621</v>
      </c>
      <c r="I185" s="292" t="s">
        <v>3619</v>
      </c>
      <c r="J185" s="292"/>
      <c r="K185" s="333"/>
    </row>
    <row r="186" spans="2:11" ht="15" customHeight="1">
      <c r="B186" s="312"/>
      <c r="C186" s="292" t="s">
        <v>3622</v>
      </c>
      <c r="D186" s="292"/>
      <c r="E186" s="292"/>
      <c r="F186" s="311" t="s">
        <v>3545</v>
      </c>
      <c r="G186" s="292"/>
      <c r="H186" s="292" t="s">
        <v>3623</v>
      </c>
      <c r="I186" s="292" t="s">
        <v>3619</v>
      </c>
      <c r="J186" s="292"/>
      <c r="K186" s="333"/>
    </row>
    <row r="187" spans="2:11" ht="15" customHeight="1">
      <c r="B187" s="312"/>
      <c r="C187" s="345" t="s">
        <v>3624</v>
      </c>
      <c r="D187" s="292"/>
      <c r="E187" s="292"/>
      <c r="F187" s="311" t="s">
        <v>3545</v>
      </c>
      <c r="G187" s="292"/>
      <c r="H187" s="292" t="s">
        <v>3625</v>
      </c>
      <c r="I187" s="292" t="s">
        <v>3626</v>
      </c>
      <c r="J187" s="346" t="s">
        <v>3627</v>
      </c>
      <c r="K187" s="333"/>
    </row>
    <row r="188" spans="2:11" ht="15" customHeight="1">
      <c r="B188" s="312"/>
      <c r="C188" s="297" t="s">
        <v>51</v>
      </c>
      <c r="D188" s="292"/>
      <c r="E188" s="292"/>
      <c r="F188" s="311" t="s">
        <v>3539</v>
      </c>
      <c r="G188" s="292"/>
      <c r="H188" s="288" t="s">
        <v>3628</v>
      </c>
      <c r="I188" s="292" t="s">
        <v>3629</v>
      </c>
      <c r="J188" s="292"/>
      <c r="K188" s="333"/>
    </row>
    <row r="189" spans="2:11" ht="15" customHeight="1">
      <c r="B189" s="312"/>
      <c r="C189" s="297" t="s">
        <v>3630</v>
      </c>
      <c r="D189" s="292"/>
      <c r="E189" s="292"/>
      <c r="F189" s="311" t="s">
        <v>3539</v>
      </c>
      <c r="G189" s="292"/>
      <c r="H189" s="292" t="s">
        <v>3631</v>
      </c>
      <c r="I189" s="292" t="s">
        <v>3573</v>
      </c>
      <c r="J189" s="292"/>
      <c r="K189" s="333"/>
    </row>
    <row r="190" spans="2:11" ht="15" customHeight="1">
      <c r="B190" s="312"/>
      <c r="C190" s="297" t="s">
        <v>3632</v>
      </c>
      <c r="D190" s="292"/>
      <c r="E190" s="292"/>
      <c r="F190" s="311" t="s">
        <v>3539</v>
      </c>
      <c r="G190" s="292"/>
      <c r="H190" s="292" t="s">
        <v>3633</v>
      </c>
      <c r="I190" s="292" t="s">
        <v>3573</v>
      </c>
      <c r="J190" s="292"/>
      <c r="K190" s="333"/>
    </row>
    <row r="191" spans="2:11" ht="15" customHeight="1">
      <c r="B191" s="312"/>
      <c r="C191" s="297" t="s">
        <v>3634</v>
      </c>
      <c r="D191" s="292"/>
      <c r="E191" s="292"/>
      <c r="F191" s="311" t="s">
        <v>3545</v>
      </c>
      <c r="G191" s="292"/>
      <c r="H191" s="292" t="s">
        <v>3635</v>
      </c>
      <c r="I191" s="292" t="s">
        <v>3573</v>
      </c>
      <c r="J191" s="292"/>
      <c r="K191" s="333"/>
    </row>
    <row r="192" spans="2:11" ht="15" customHeight="1">
      <c r="B192" s="339"/>
      <c r="C192" s="347"/>
      <c r="D192" s="321"/>
      <c r="E192" s="321"/>
      <c r="F192" s="321"/>
      <c r="G192" s="321"/>
      <c r="H192" s="321"/>
      <c r="I192" s="321"/>
      <c r="J192" s="321"/>
      <c r="K192" s="340"/>
    </row>
    <row r="193" spans="2:11" ht="18.75" customHeight="1">
      <c r="B193" s="288"/>
      <c r="C193" s="292"/>
      <c r="D193" s="292"/>
      <c r="E193" s="292"/>
      <c r="F193" s="311"/>
      <c r="G193" s="292"/>
      <c r="H193" s="292"/>
      <c r="I193" s="292"/>
      <c r="J193" s="292"/>
      <c r="K193" s="288"/>
    </row>
    <row r="194" spans="2:11" ht="18.75" customHeight="1">
      <c r="B194" s="288"/>
      <c r="C194" s="292"/>
      <c r="D194" s="292"/>
      <c r="E194" s="292"/>
      <c r="F194" s="311"/>
      <c r="G194" s="292"/>
      <c r="H194" s="292"/>
      <c r="I194" s="292"/>
      <c r="J194" s="292"/>
      <c r="K194" s="288"/>
    </row>
    <row r="195" spans="2:11" ht="18.75" customHeight="1">
      <c r="B195" s="298"/>
      <c r="C195" s="298"/>
      <c r="D195" s="298"/>
      <c r="E195" s="298"/>
      <c r="F195" s="298"/>
      <c r="G195" s="298"/>
      <c r="H195" s="298"/>
      <c r="I195" s="298"/>
      <c r="J195" s="298"/>
      <c r="K195" s="298"/>
    </row>
    <row r="196" spans="2:11" ht="13.5">
      <c r="B196" s="280"/>
      <c r="C196" s="281"/>
      <c r="D196" s="281"/>
      <c r="E196" s="281"/>
      <c r="F196" s="281"/>
      <c r="G196" s="281"/>
      <c r="H196" s="281"/>
      <c r="I196" s="281"/>
      <c r="J196" s="281"/>
      <c r="K196" s="282"/>
    </row>
    <row r="197" spans="2:11" ht="21">
      <c r="B197" s="283"/>
      <c r="C197" s="406" t="s">
        <v>3636</v>
      </c>
      <c r="D197" s="406"/>
      <c r="E197" s="406"/>
      <c r="F197" s="406"/>
      <c r="G197" s="406"/>
      <c r="H197" s="406"/>
      <c r="I197" s="406"/>
      <c r="J197" s="406"/>
      <c r="K197" s="284"/>
    </row>
    <row r="198" spans="2:11" ht="25.5" customHeight="1">
      <c r="B198" s="283"/>
      <c r="C198" s="348" t="s">
        <v>3637</v>
      </c>
      <c r="D198" s="348"/>
      <c r="E198" s="348"/>
      <c r="F198" s="348" t="s">
        <v>3638</v>
      </c>
      <c r="G198" s="349"/>
      <c r="H198" s="405" t="s">
        <v>3639</v>
      </c>
      <c r="I198" s="405"/>
      <c r="J198" s="405"/>
      <c r="K198" s="284"/>
    </row>
    <row r="199" spans="2:11" ht="5.25" customHeight="1">
      <c r="B199" s="312"/>
      <c r="C199" s="309"/>
      <c r="D199" s="309"/>
      <c r="E199" s="309"/>
      <c r="F199" s="309"/>
      <c r="G199" s="292"/>
      <c r="H199" s="309"/>
      <c r="I199" s="309"/>
      <c r="J199" s="309"/>
      <c r="K199" s="333"/>
    </row>
    <row r="200" spans="2:11" ht="15" customHeight="1">
      <c r="B200" s="312"/>
      <c r="C200" s="292" t="s">
        <v>3629</v>
      </c>
      <c r="D200" s="292"/>
      <c r="E200" s="292"/>
      <c r="F200" s="311" t="s">
        <v>52</v>
      </c>
      <c r="G200" s="292"/>
      <c r="H200" s="403" t="s">
        <v>3640</v>
      </c>
      <c r="I200" s="403"/>
      <c r="J200" s="403"/>
      <c r="K200" s="333"/>
    </row>
    <row r="201" spans="2:11" ht="15" customHeight="1">
      <c r="B201" s="312"/>
      <c r="C201" s="318"/>
      <c r="D201" s="292"/>
      <c r="E201" s="292"/>
      <c r="F201" s="311" t="s">
        <v>53</v>
      </c>
      <c r="G201" s="292"/>
      <c r="H201" s="403" t="s">
        <v>3641</v>
      </c>
      <c r="I201" s="403"/>
      <c r="J201" s="403"/>
      <c r="K201" s="333"/>
    </row>
    <row r="202" spans="2:11" ht="15" customHeight="1">
      <c r="B202" s="312"/>
      <c r="C202" s="318"/>
      <c r="D202" s="292"/>
      <c r="E202" s="292"/>
      <c r="F202" s="311" t="s">
        <v>56</v>
      </c>
      <c r="G202" s="292"/>
      <c r="H202" s="403" t="s">
        <v>3642</v>
      </c>
      <c r="I202" s="403"/>
      <c r="J202" s="403"/>
      <c r="K202" s="333"/>
    </row>
    <row r="203" spans="2:11" ht="15" customHeight="1">
      <c r="B203" s="312"/>
      <c r="C203" s="292"/>
      <c r="D203" s="292"/>
      <c r="E203" s="292"/>
      <c r="F203" s="311" t="s">
        <v>54</v>
      </c>
      <c r="G203" s="292"/>
      <c r="H203" s="403" t="s">
        <v>3643</v>
      </c>
      <c r="I203" s="403"/>
      <c r="J203" s="403"/>
      <c r="K203" s="333"/>
    </row>
    <row r="204" spans="2:11" ht="15" customHeight="1">
      <c r="B204" s="312"/>
      <c r="C204" s="292"/>
      <c r="D204" s="292"/>
      <c r="E204" s="292"/>
      <c r="F204" s="311" t="s">
        <v>55</v>
      </c>
      <c r="G204" s="292"/>
      <c r="H204" s="403" t="s">
        <v>3644</v>
      </c>
      <c r="I204" s="403"/>
      <c r="J204" s="403"/>
      <c r="K204" s="333"/>
    </row>
    <row r="205" spans="2:11" ht="15" customHeight="1">
      <c r="B205" s="312"/>
      <c r="C205" s="292"/>
      <c r="D205" s="292"/>
      <c r="E205" s="292"/>
      <c r="F205" s="311"/>
      <c r="G205" s="292"/>
      <c r="H205" s="292"/>
      <c r="I205" s="292"/>
      <c r="J205" s="292"/>
      <c r="K205" s="333"/>
    </row>
    <row r="206" spans="2:11" ht="15" customHeight="1">
      <c r="B206" s="312"/>
      <c r="C206" s="292" t="s">
        <v>3585</v>
      </c>
      <c r="D206" s="292"/>
      <c r="E206" s="292"/>
      <c r="F206" s="311" t="s">
        <v>88</v>
      </c>
      <c r="G206" s="292"/>
      <c r="H206" s="403" t="s">
        <v>3645</v>
      </c>
      <c r="I206" s="403"/>
      <c r="J206" s="403"/>
      <c r="K206" s="333"/>
    </row>
    <row r="207" spans="2:11" ht="15" customHeight="1">
      <c r="B207" s="312"/>
      <c r="C207" s="318"/>
      <c r="D207" s="292"/>
      <c r="E207" s="292"/>
      <c r="F207" s="311" t="s">
        <v>3482</v>
      </c>
      <c r="G207" s="292"/>
      <c r="H207" s="403" t="s">
        <v>3483</v>
      </c>
      <c r="I207" s="403"/>
      <c r="J207" s="403"/>
      <c r="K207" s="333"/>
    </row>
    <row r="208" spans="2:11" ht="15" customHeight="1">
      <c r="B208" s="312"/>
      <c r="C208" s="292"/>
      <c r="D208" s="292"/>
      <c r="E208" s="292"/>
      <c r="F208" s="311" t="s">
        <v>3480</v>
      </c>
      <c r="G208" s="292"/>
      <c r="H208" s="403" t="s">
        <v>3646</v>
      </c>
      <c r="I208" s="403"/>
      <c r="J208" s="403"/>
      <c r="K208" s="333"/>
    </row>
    <row r="209" spans="2:11" ht="15" customHeight="1">
      <c r="B209" s="350"/>
      <c r="C209" s="318"/>
      <c r="D209" s="318"/>
      <c r="E209" s="318"/>
      <c r="F209" s="311" t="s">
        <v>3484</v>
      </c>
      <c r="G209" s="297"/>
      <c r="H209" s="404" t="s">
        <v>3485</v>
      </c>
      <c r="I209" s="404"/>
      <c r="J209" s="404"/>
      <c r="K209" s="351"/>
    </row>
    <row r="210" spans="2:11" ht="15" customHeight="1">
      <c r="B210" s="350"/>
      <c r="C210" s="318"/>
      <c r="D210" s="318"/>
      <c r="E210" s="318"/>
      <c r="F210" s="311" t="s">
        <v>3486</v>
      </c>
      <c r="G210" s="297"/>
      <c r="H210" s="404" t="s">
        <v>3456</v>
      </c>
      <c r="I210" s="404"/>
      <c r="J210" s="404"/>
      <c r="K210" s="351"/>
    </row>
    <row r="211" spans="2:11" ht="15" customHeight="1">
      <c r="B211" s="350"/>
      <c r="C211" s="318"/>
      <c r="D211" s="318"/>
      <c r="E211" s="318"/>
      <c r="F211" s="352"/>
      <c r="G211" s="297"/>
      <c r="H211" s="353"/>
      <c r="I211" s="353"/>
      <c r="J211" s="353"/>
      <c r="K211" s="351"/>
    </row>
    <row r="212" spans="2:11" ht="15" customHeight="1">
      <c r="B212" s="350"/>
      <c r="C212" s="292" t="s">
        <v>3609</v>
      </c>
      <c r="D212" s="318"/>
      <c r="E212" s="318"/>
      <c r="F212" s="311">
        <v>1</v>
      </c>
      <c r="G212" s="297"/>
      <c r="H212" s="404" t="s">
        <v>3647</v>
      </c>
      <c r="I212" s="404"/>
      <c r="J212" s="404"/>
      <c r="K212" s="351"/>
    </row>
    <row r="213" spans="2:11" ht="15" customHeight="1">
      <c r="B213" s="350"/>
      <c r="C213" s="318"/>
      <c r="D213" s="318"/>
      <c r="E213" s="318"/>
      <c r="F213" s="311">
        <v>2</v>
      </c>
      <c r="G213" s="297"/>
      <c r="H213" s="404" t="s">
        <v>3648</v>
      </c>
      <c r="I213" s="404"/>
      <c r="J213" s="404"/>
      <c r="K213" s="351"/>
    </row>
    <row r="214" spans="2:11" ht="15" customHeight="1">
      <c r="B214" s="350"/>
      <c r="C214" s="318"/>
      <c r="D214" s="318"/>
      <c r="E214" s="318"/>
      <c r="F214" s="311">
        <v>3</v>
      </c>
      <c r="G214" s="297"/>
      <c r="H214" s="404" t="s">
        <v>3649</v>
      </c>
      <c r="I214" s="404"/>
      <c r="J214" s="404"/>
      <c r="K214" s="351"/>
    </row>
    <row r="215" spans="2:11" ht="15" customHeight="1">
      <c r="B215" s="350"/>
      <c r="C215" s="318"/>
      <c r="D215" s="318"/>
      <c r="E215" s="318"/>
      <c r="F215" s="311">
        <v>4</v>
      </c>
      <c r="G215" s="297"/>
      <c r="H215" s="404" t="s">
        <v>3650</v>
      </c>
      <c r="I215" s="404"/>
      <c r="J215" s="404"/>
      <c r="K215" s="351"/>
    </row>
    <row r="216" spans="2:11" ht="12.75" customHeight="1">
      <c r="B216" s="354"/>
      <c r="C216" s="355"/>
      <c r="D216" s="355"/>
      <c r="E216" s="355"/>
      <c r="F216" s="355"/>
      <c r="G216" s="355"/>
      <c r="H216" s="355"/>
      <c r="I216" s="355"/>
      <c r="J216" s="355"/>
      <c r="K216" s="356"/>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3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402" t="s">
        <v>116</v>
      </c>
      <c r="H1" s="402"/>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L2" s="394"/>
      <c r="M2" s="394"/>
      <c r="N2" s="394"/>
      <c r="O2" s="394"/>
      <c r="P2" s="394"/>
      <c r="Q2" s="394"/>
      <c r="R2" s="394"/>
      <c r="S2" s="394"/>
      <c r="T2" s="394"/>
      <c r="U2" s="394"/>
      <c r="V2" s="394"/>
      <c r="AT2" s="24" t="s">
        <v>89</v>
      </c>
      <c r="AZ2" s="117" t="s">
        <v>120</v>
      </c>
      <c r="BA2" s="117" t="s">
        <v>121</v>
      </c>
      <c r="BB2" s="117" t="s">
        <v>38</v>
      </c>
      <c r="BC2" s="117" t="s">
        <v>122</v>
      </c>
      <c r="BD2" s="117" t="s">
        <v>90</v>
      </c>
    </row>
    <row r="3" spans="2:56" ht="6.95" customHeight="1">
      <c r="B3" s="25"/>
      <c r="C3" s="26"/>
      <c r="D3" s="26"/>
      <c r="E3" s="26"/>
      <c r="F3" s="26"/>
      <c r="G3" s="26"/>
      <c r="H3" s="26"/>
      <c r="I3" s="118"/>
      <c r="J3" s="26"/>
      <c r="K3" s="27"/>
      <c r="AT3" s="24" t="s">
        <v>90</v>
      </c>
      <c r="AZ3" s="117" t="s">
        <v>123</v>
      </c>
      <c r="BA3" s="117" t="s">
        <v>124</v>
      </c>
      <c r="BB3" s="117" t="s">
        <v>38</v>
      </c>
      <c r="BC3" s="117" t="s">
        <v>125</v>
      </c>
      <c r="BD3" s="117" t="s">
        <v>90</v>
      </c>
    </row>
    <row r="4" spans="2:56" ht="36.95" customHeight="1">
      <c r="B4" s="28"/>
      <c r="C4" s="29"/>
      <c r="D4" s="30" t="s">
        <v>126</v>
      </c>
      <c r="E4" s="29"/>
      <c r="F4" s="29"/>
      <c r="G4" s="29"/>
      <c r="H4" s="29"/>
      <c r="I4" s="119"/>
      <c r="J4" s="29"/>
      <c r="K4" s="31"/>
      <c r="M4" s="32" t="s">
        <v>12</v>
      </c>
      <c r="AT4" s="24" t="s">
        <v>6</v>
      </c>
      <c r="AZ4" s="117" t="s">
        <v>127</v>
      </c>
      <c r="BA4" s="117" t="s">
        <v>128</v>
      </c>
      <c r="BB4" s="117" t="s">
        <v>129</v>
      </c>
      <c r="BC4" s="117" t="s">
        <v>130</v>
      </c>
      <c r="BD4" s="117" t="s">
        <v>131</v>
      </c>
    </row>
    <row r="5" spans="2:56" ht="6.95" customHeight="1">
      <c r="B5" s="28"/>
      <c r="C5" s="29"/>
      <c r="D5" s="29"/>
      <c r="E5" s="29"/>
      <c r="F5" s="29"/>
      <c r="G5" s="29"/>
      <c r="H5" s="29"/>
      <c r="I5" s="119"/>
      <c r="J5" s="29"/>
      <c r="K5" s="31"/>
      <c r="AZ5" s="117" t="s">
        <v>132</v>
      </c>
      <c r="BA5" s="117" t="s">
        <v>133</v>
      </c>
      <c r="BB5" s="117" t="s">
        <v>38</v>
      </c>
      <c r="BC5" s="117" t="s">
        <v>134</v>
      </c>
      <c r="BD5" s="117" t="s">
        <v>131</v>
      </c>
    </row>
    <row r="6" spans="2:56" ht="13.5">
      <c r="B6" s="28"/>
      <c r="C6" s="29"/>
      <c r="D6" s="37" t="s">
        <v>18</v>
      </c>
      <c r="E6" s="29"/>
      <c r="F6" s="29"/>
      <c r="G6" s="29"/>
      <c r="H6" s="29"/>
      <c r="I6" s="119"/>
      <c r="J6" s="29"/>
      <c r="K6" s="31"/>
      <c r="AZ6" s="117" t="s">
        <v>135</v>
      </c>
      <c r="BA6" s="117" t="s">
        <v>136</v>
      </c>
      <c r="BB6" s="117" t="s">
        <v>38</v>
      </c>
      <c r="BC6" s="117" t="s">
        <v>137</v>
      </c>
      <c r="BD6" s="117" t="s">
        <v>90</v>
      </c>
    </row>
    <row r="7" spans="2:56" ht="22.5" customHeight="1">
      <c r="B7" s="28"/>
      <c r="C7" s="29"/>
      <c r="D7" s="29"/>
      <c r="E7" s="395" t="str">
        <f>'Rekapitulace stavby'!K6</f>
        <v>Realizace úspor energie - areál NPK, a.s. Ústí nad Orlicí</v>
      </c>
      <c r="F7" s="396"/>
      <c r="G7" s="396"/>
      <c r="H7" s="396"/>
      <c r="I7" s="119"/>
      <c r="J7" s="29"/>
      <c r="K7" s="31"/>
      <c r="AZ7" s="117" t="s">
        <v>138</v>
      </c>
      <c r="BA7" s="117" t="s">
        <v>139</v>
      </c>
      <c r="BB7" s="117" t="s">
        <v>38</v>
      </c>
      <c r="BC7" s="117" t="s">
        <v>140</v>
      </c>
      <c r="BD7" s="117" t="s">
        <v>90</v>
      </c>
    </row>
    <row r="8" spans="2:56" s="1" customFormat="1" ht="13.5">
      <c r="B8" s="42"/>
      <c r="C8" s="43"/>
      <c r="D8" s="37" t="s">
        <v>141</v>
      </c>
      <c r="E8" s="43"/>
      <c r="F8" s="43"/>
      <c r="G8" s="43"/>
      <c r="H8" s="43"/>
      <c r="I8" s="120"/>
      <c r="J8" s="43"/>
      <c r="K8" s="46"/>
      <c r="AZ8" s="117" t="s">
        <v>142</v>
      </c>
      <c r="BA8" s="117" t="s">
        <v>143</v>
      </c>
      <c r="BB8" s="117" t="s">
        <v>129</v>
      </c>
      <c r="BC8" s="117" t="s">
        <v>144</v>
      </c>
      <c r="BD8" s="117" t="s">
        <v>131</v>
      </c>
    </row>
    <row r="9" spans="2:56" s="1" customFormat="1" ht="36.95" customHeight="1">
      <c r="B9" s="42"/>
      <c r="C9" s="43"/>
      <c r="D9" s="43"/>
      <c r="E9" s="397" t="s">
        <v>145</v>
      </c>
      <c r="F9" s="398"/>
      <c r="G9" s="398"/>
      <c r="H9" s="398"/>
      <c r="I9" s="120"/>
      <c r="J9" s="43"/>
      <c r="K9" s="46"/>
      <c r="AZ9" s="117" t="s">
        <v>146</v>
      </c>
      <c r="BA9" s="117" t="s">
        <v>147</v>
      </c>
      <c r="BB9" s="117" t="s">
        <v>38</v>
      </c>
      <c r="BC9" s="117" t="s">
        <v>148</v>
      </c>
      <c r="BD9" s="117" t="s">
        <v>90</v>
      </c>
    </row>
    <row r="10" spans="2:56" s="1" customFormat="1" ht="13.5">
      <c r="B10" s="42"/>
      <c r="C10" s="43"/>
      <c r="D10" s="43"/>
      <c r="E10" s="43"/>
      <c r="F10" s="43"/>
      <c r="G10" s="43"/>
      <c r="H10" s="43"/>
      <c r="I10" s="120"/>
      <c r="J10" s="43"/>
      <c r="K10" s="46"/>
      <c r="AZ10" s="117" t="s">
        <v>149</v>
      </c>
      <c r="BA10" s="117" t="s">
        <v>150</v>
      </c>
      <c r="BB10" s="117" t="s">
        <v>151</v>
      </c>
      <c r="BC10" s="117" t="s">
        <v>152</v>
      </c>
      <c r="BD10" s="117" t="s">
        <v>131</v>
      </c>
    </row>
    <row r="11" spans="2:56" s="1" customFormat="1" ht="14.45" customHeight="1">
      <c r="B11" s="42"/>
      <c r="C11" s="43"/>
      <c r="D11" s="37" t="s">
        <v>21</v>
      </c>
      <c r="E11" s="43"/>
      <c r="F11" s="35" t="s">
        <v>38</v>
      </c>
      <c r="G11" s="43"/>
      <c r="H11" s="43"/>
      <c r="I11" s="121" t="s">
        <v>23</v>
      </c>
      <c r="J11" s="35" t="s">
        <v>38</v>
      </c>
      <c r="K11" s="46"/>
      <c r="AZ11" s="117" t="s">
        <v>153</v>
      </c>
      <c r="BA11" s="117" t="s">
        <v>154</v>
      </c>
      <c r="BB11" s="117" t="s">
        <v>151</v>
      </c>
      <c r="BC11" s="117" t="s">
        <v>155</v>
      </c>
      <c r="BD11" s="117" t="s">
        <v>131</v>
      </c>
    </row>
    <row r="12" spans="2:56" s="1" customFormat="1" ht="14.45" customHeight="1">
      <c r="B12" s="42"/>
      <c r="C12" s="43"/>
      <c r="D12" s="37" t="s">
        <v>26</v>
      </c>
      <c r="E12" s="43"/>
      <c r="F12" s="35" t="s">
        <v>27</v>
      </c>
      <c r="G12" s="43"/>
      <c r="H12" s="43"/>
      <c r="I12" s="121" t="s">
        <v>28</v>
      </c>
      <c r="J12" s="122" t="str">
        <f>'Rekapitulace stavby'!AN8</f>
        <v>18. 1. 2017</v>
      </c>
      <c r="K12" s="46"/>
      <c r="AZ12" s="117" t="s">
        <v>156</v>
      </c>
      <c r="BA12" s="117" t="s">
        <v>157</v>
      </c>
      <c r="BB12" s="117" t="s">
        <v>38</v>
      </c>
      <c r="BC12" s="117" t="s">
        <v>158</v>
      </c>
      <c r="BD12" s="117" t="s">
        <v>90</v>
      </c>
    </row>
    <row r="13" spans="2:56" s="1" customFormat="1" ht="10.9" customHeight="1">
      <c r="B13" s="42"/>
      <c r="C13" s="43"/>
      <c r="D13" s="43"/>
      <c r="E13" s="43"/>
      <c r="F13" s="43"/>
      <c r="G13" s="43"/>
      <c r="H13" s="43"/>
      <c r="I13" s="120"/>
      <c r="J13" s="43"/>
      <c r="K13" s="46"/>
      <c r="AZ13" s="117" t="s">
        <v>159</v>
      </c>
      <c r="BA13" s="117" t="s">
        <v>160</v>
      </c>
      <c r="BB13" s="117" t="s">
        <v>38</v>
      </c>
      <c r="BC13" s="117" t="s">
        <v>10</v>
      </c>
      <c r="BD13" s="117" t="s">
        <v>90</v>
      </c>
    </row>
    <row r="14" spans="2:56" s="1" customFormat="1" ht="14.45" customHeight="1">
      <c r="B14" s="42"/>
      <c r="C14" s="43"/>
      <c r="D14" s="37" t="s">
        <v>36</v>
      </c>
      <c r="E14" s="43"/>
      <c r="F14" s="43"/>
      <c r="G14" s="43"/>
      <c r="H14" s="43"/>
      <c r="I14" s="121" t="s">
        <v>37</v>
      </c>
      <c r="J14" s="35" t="s">
        <v>38</v>
      </c>
      <c r="K14" s="46"/>
      <c r="AZ14" s="117" t="s">
        <v>161</v>
      </c>
      <c r="BA14" s="117" t="s">
        <v>162</v>
      </c>
      <c r="BB14" s="117" t="s">
        <v>38</v>
      </c>
      <c r="BC14" s="117" t="s">
        <v>163</v>
      </c>
      <c r="BD14" s="117" t="s">
        <v>90</v>
      </c>
    </row>
    <row r="15" spans="2:56" s="1" customFormat="1" ht="18" customHeight="1">
      <c r="B15" s="42"/>
      <c r="C15" s="43"/>
      <c r="D15" s="43"/>
      <c r="E15" s="35" t="s">
        <v>39</v>
      </c>
      <c r="F15" s="43"/>
      <c r="G15" s="43"/>
      <c r="H15" s="43"/>
      <c r="I15" s="121" t="s">
        <v>40</v>
      </c>
      <c r="J15" s="35" t="s">
        <v>38</v>
      </c>
      <c r="K15" s="46"/>
      <c r="AZ15" s="117" t="s">
        <v>164</v>
      </c>
      <c r="BA15" s="117" t="s">
        <v>165</v>
      </c>
      <c r="BB15" s="117" t="s">
        <v>38</v>
      </c>
      <c r="BC15" s="117" t="s">
        <v>148</v>
      </c>
      <c r="BD15" s="117" t="s">
        <v>131</v>
      </c>
    </row>
    <row r="16" spans="2:56" s="1" customFormat="1" ht="6.95" customHeight="1">
      <c r="B16" s="42"/>
      <c r="C16" s="43"/>
      <c r="D16" s="43"/>
      <c r="E16" s="43"/>
      <c r="F16" s="43"/>
      <c r="G16" s="43"/>
      <c r="H16" s="43"/>
      <c r="I16" s="120"/>
      <c r="J16" s="43"/>
      <c r="K16" s="46"/>
      <c r="AZ16" s="117" t="s">
        <v>166</v>
      </c>
      <c r="BA16" s="117" t="s">
        <v>166</v>
      </c>
      <c r="BB16" s="117" t="s">
        <v>38</v>
      </c>
      <c r="BC16" s="117" t="s">
        <v>167</v>
      </c>
      <c r="BD16" s="117" t="s">
        <v>90</v>
      </c>
    </row>
    <row r="17" spans="2:56" s="1" customFormat="1" ht="14.45" customHeight="1">
      <c r="B17" s="42"/>
      <c r="C17" s="43"/>
      <c r="D17" s="37" t="s">
        <v>41</v>
      </c>
      <c r="E17" s="43"/>
      <c r="F17" s="43"/>
      <c r="G17" s="43"/>
      <c r="H17" s="43"/>
      <c r="I17" s="121" t="s">
        <v>37</v>
      </c>
      <c r="J17" s="35" t="str">
        <f>IF('Rekapitulace stavby'!AN13="Vyplň údaj","",IF('Rekapitulace stavby'!AN13="","",'Rekapitulace stavby'!AN13))</f>
        <v/>
      </c>
      <c r="K17" s="46"/>
      <c r="AZ17" s="117" t="s">
        <v>168</v>
      </c>
      <c r="BA17" s="117" t="s">
        <v>169</v>
      </c>
      <c r="BB17" s="117" t="s">
        <v>38</v>
      </c>
      <c r="BC17" s="117" t="s">
        <v>170</v>
      </c>
      <c r="BD17" s="117" t="s">
        <v>90</v>
      </c>
    </row>
    <row r="18" spans="2:56"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c r="AZ18" s="117" t="s">
        <v>171</v>
      </c>
      <c r="BA18" s="117" t="s">
        <v>172</v>
      </c>
      <c r="BB18" s="117" t="s">
        <v>129</v>
      </c>
      <c r="BC18" s="117" t="s">
        <v>173</v>
      </c>
      <c r="BD18" s="117" t="s">
        <v>131</v>
      </c>
    </row>
    <row r="19" spans="2:56" s="1" customFormat="1" ht="6.95" customHeight="1">
      <c r="B19" s="42"/>
      <c r="C19" s="43"/>
      <c r="D19" s="43"/>
      <c r="E19" s="43"/>
      <c r="F19" s="43"/>
      <c r="G19" s="43"/>
      <c r="H19" s="43"/>
      <c r="I19" s="120"/>
      <c r="J19" s="43"/>
      <c r="K19" s="46"/>
      <c r="AZ19" s="117" t="s">
        <v>174</v>
      </c>
      <c r="BA19" s="117" t="s">
        <v>175</v>
      </c>
      <c r="BB19" s="117" t="s">
        <v>129</v>
      </c>
      <c r="BC19" s="117" t="s">
        <v>176</v>
      </c>
      <c r="BD19" s="117" t="s">
        <v>131</v>
      </c>
    </row>
    <row r="20" spans="2:56" s="1" customFormat="1" ht="14.45" customHeight="1">
      <c r="B20" s="42"/>
      <c r="C20" s="43"/>
      <c r="D20" s="37" t="s">
        <v>43</v>
      </c>
      <c r="E20" s="43"/>
      <c r="F20" s="43"/>
      <c r="G20" s="43"/>
      <c r="H20" s="43"/>
      <c r="I20" s="121" t="s">
        <v>37</v>
      </c>
      <c r="J20" s="35" t="s">
        <v>38</v>
      </c>
      <c r="K20" s="46"/>
      <c r="AZ20" s="117" t="s">
        <v>177</v>
      </c>
      <c r="BA20" s="117" t="s">
        <v>178</v>
      </c>
      <c r="BB20" s="117" t="s">
        <v>129</v>
      </c>
      <c r="BC20" s="117" t="s">
        <v>179</v>
      </c>
      <c r="BD20" s="117" t="s">
        <v>131</v>
      </c>
    </row>
    <row r="21" spans="2:56" s="1" customFormat="1" ht="18" customHeight="1">
      <c r="B21" s="42"/>
      <c r="C21" s="43"/>
      <c r="D21" s="43"/>
      <c r="E21" s="35" t="s">
        <v>180</v>
      </c>
      <c r="F21" s="43"/>
      <c r="G21" s="43"/>
      <c r="H21" s="43"/>
      <c r="I21" s="121" t="s">
        <v>40</v>
      </c>
      <c r="J21" s="35" t="s">
        <v>38</v>
      </c>
      <c r="K21" s="46"/>
      <c r="AZ21" s="117" t="s">
        <v>181</v>
      </c>
      <c r="BA21" s="117" t="s">
        <v>182</v>
      </c>
      <c r="BB21" s="117" t="s">
        <v>38</v>
      </c>
      <c r="BC21" s="117" t="s">
        <v>183</v>
      </c>
      <c r="BD21" s="117" t="s">
        <v>90</v>
      </c>
    </row>
    <row r="22" spans="2:56" s="1" customFormat="1" ht="6.95" customHeight="1">
      <c r="B22" s="42"/>
      <c r="C22" s="43"/>
      <c r="D22" s="43"/>
      <c r="E22" s="43"/>
      <c r="F22" s="43"/>
      <c r="G22" s="43"/>
      <c r="H22" s="43"/>
      <c r="I22" s="120"/>
      <c r="J22" s="43"/>
      <c r="K22" s="46"/>
      <c r="AZ22" s="117" t="s">
        <v>184</v>
      </c>
      <c r="BA22" s="117" t="s">
        <v>185</v>
      </c>
      <c r="BB22" s="117" t="s">
        <v>38</v>
      </c>
      <c r="BC22" s="117" t="s">
        <v>183</v>
      </c>
      <c r="BD22" s="117" t="s">
        <v>90</v>
      </c>
    </row>
    <row r="23" spans="2:56" s="1" customFormat="1" ht="14.45" customHeight="1">
      <c r="B23" s="42"/>
      <c r="C23" s="43"/>
      <c r="D23" s="37" t="s">
        <v>46</v>
      </c>
      <c r="E23" s="43"/>
      <c r="F23" s="43"/>
      <c r="G23" s="43"/>
      <c r="H23" s="43"/>
      <c r="I23" s="120"/>
      <c r="J23" s="43"/>
      <c r="K23" s="46"/>
      <c r="AZ23" s="117" t="s">
        <v>186</v>
      </c>
      <c r="BA23" s="117" t="s">
        <v>187</v>
      </c>
      <c r="BB23" s="117" t="s">
        <v>38</v>
      </c>
      <c r="BC23" s="117" t="s">
        <v>183</v>
      </c>
      <c r="BD23" s="117" t="s">
        <v>90</v>
      </c>
    </row>
    <row r="24" spans="2:56" s="6" customFormat="1" ht="22.5" customHeight="1">
      <c r="B24" s="123"/>
      <c r="C24" s="124"/>
      <c r="D24" s="124"/>
      <c r="E24" s="364" t="s">
        <v>38</v>
      </c>
      <c r="F24" s="364"/>
      <c r="G24" s="364"/>
      <c r="H24" s="364"/>
      <c r="I24" s="125"/>
      <c r="J24" s="124"/>
      <c r="K24" s="126"/>
      <c r="AZ24" s="127" t="s">
        <v>188</v>
      </c>
      <c r="BA24" s="127" t="s">
        <v>189</v>
      </c>
      <c r="BB24" s="127" t="s">
        <v>38</v>
      </c>
      <c r="BC24" s="127" t="s">
        <v>190</v>
      </c>
      <c r="BD24" s="127" t="s">
        <v>90</v>
      </c>
    </row>
    <row r="25" spans="2:56" s="1" customFormat="1" ht="6.95" customHeight="1">
      <c r="B25" s="42"/>
      <c r="C25" s="43"/>
      <c r="D25" s="43"/>
      <c r="E25" s="43"/>
      <c r="F25" s="43"/>
      <c r="G25" s="43"/>
      <c r="H25" s="43"/>
      <c r="I25" s="120"/>
      <c r="J25" s="43"/>
      <c r="K25" s="46"/>
      <c r="AZ25" s="117" t="s">
        <v>191</v>
      </c>
      <c r="BA25" s="117" t="s">
        <v>192</v>
      </c>
      <c r="BB25" s="117" t="s">
        <v>38</v>
      </c>
      <c r="BC25" s="117" t="s">
        <v>193</v>
      </c>
      <c r="BD25" s="117" t="s">
        <v>90</v>
      </c>
    </row>
    <row r="26" spans="2:56" s="1" customFormat="1" ht="6.95" customHeight="1">
      <c r="B26" s="42"/>
      <c r="C26" s="43"/>
      <c r="D26" s="86"/>
      <c r="E26" s="86"/>
      <c r="F26" s="86"/>
      <c r="G26" s="86"/>
      <c r="H26" s="86"/>
      <c r="I26" s="128"/>
      <c r="J26" s="86"/>
      <c r="K26" s="129"/>
      <c r="AZ26" s="117" t="s">
        <v>194</v>
      </c>
      <c r="BA26" s="117" t="s">
        <v>195</v>
      </c>
      <c r="BB26" s="117" t="s">
        <v>38</v>
      </c>
      <c r="BC26" s="117" t="s">
        <v>196</v>
      </c>
      <c r="BD26" s="117" t="s">
        <v>90</v>
      </c>
    </row>
    <row r="27" spans="2:56" s="1" customFormat="1" ht="25.35" customHeight="1">
      <c r="B27" s="42"/>
      <c r="C27" s="43"/>
      <c r="D27" s="130" t="s">
        <v>47</v>
      </c>
      <c r="E27" s="43"/>
      <c r="F27" s="43"/>
      <c r="G27" s="43"/>
      <c r="H27" s="43"/>
      <c r="I27" s="120"/>
      <c r="J27" s="131">
        <f>ROUND(J105,2)</f>
        <v>0</v>
      </c>
      <c r="K27" s="46"/>
      <c r="AZ27" s="117" t="s">
        <v>197</v>
      </c>
      <c r="BA27" s="117" t="s">
        <v>198</v>
      </c>
      <c r="BB27" s="117" t="s">
        <v>38</v>
      </c>
      <c r="BC27" s="117" t="s">
        <v>199</v>
      </c>
      <c r="BD27" s="117" t="s">
        <v>90</v>
      </c>
    </row>
    <row r="28" spans="2:56" s="1" customFormat="1" ht="6.95" customHeight="1">
      <c r="B28" s="42"/>
      <c r="C28" s="43"/>
      <c r="D28" s="86"/>
      <c r="E28" s="86"/>
      <c r="F28" s="86"/>
      <c r="G28" s="86"/>
      <c r="H28" s="86"/>
      <c r="I28" s="128"/>
      <c r="J28" s="86"/>
      <c r="K28" s="129"/>
      <c r="AZ28" s="117" t="s">
        <v>200</v>
      </c>
      <c r="BA28" s="117" t="s">
        <v>201</v>
      </c>
      <c r="BB28" s="117" t="s">
        <v>38</v>
      </c>
      <c r="BC28" s="117" t="s">
        <v>202</v>
      </c>
      <c r="BD28" s="117" t="s">
        <v>90</v>
      </c>
    </row>
    <row r="29" spans="2:56" s="1" customFormat="1" ht="14.45" customHeight="1">
      <c r="B29" s="42"/>
      <c r="C29" s="43"/>
      <c r="D29" s="43"/>
      <c r="E29" s="43"/>
      <c r="F29" s="47" t="s">
        <v>49</v>
      </c>
      <c r="G29" s="43"/>
      <c r="H29" s="43"/>
      <c r="I29" s="132" t="s">
        <v>48</v>
      </c>
      <c r="J29" s="47" t="s">
        <v>50</v>
      </c>
      <c r="K29" s="46"/>
      <c r="AZ29" s="117" t="s">
        <v>203</v>
      </c>
      <c r="BA29" s="117" t="s">
        <v>204</v>
      </c>
      <c r="BB29" s="117" t="s">
        <v>38</v>
      </c>
      <c r="BC29" s="117" t="s">
        <v>205</v>
      </c>
      <c r="BD29" s="117" t="s">
        <v>90</v>
      </c>
    </row>
    <row r="30" spans="2:11" s="1" customFormat="1" ht="14.45" customHeight="1">
      <c r="B30" s="42"/>
      <c r="C30" s="43"/>
      <c r="D30" s="50" t="s">
        <v>51</v>
      </c>
      <c r="E30" s="50" t="s">
        <v>52</v>
      </c>
      <c r="F30" s="133">
        <f>ROUND(SUM(BE105:BE931),2)</f>
        <v>0</v>
      </c>
      <c r="G30" s="43"/>
      <c r="H30" s="43"/>
      <c r="I30" s="134">
        <v>0.21</v>
      </c>
      <c r="J30" s="133">
        <f>ROUND(ROUND((SUM(BE105:BE931)),2)*I30,2)</f>
        <v>0</v>
      </c>
      <c r="K30" s="46"/>
    </row>
    <row r="31" spans="2:11" s="1" customFormat="1" ht="14.45" customHeight="1">
      <c r="B31" s="42"/>
      <c r="C31" s="43"/>
      <c r="D31" s="43"/>
      <c r="E31" s="50" t="s">
        <v>53</v>
      </c>
      <c r="F31" s="133">
        <f>ROUND(SUM(BF105:BF931),2)</f>
        <v>0</v>
      </c>
      <c r="G31" s="43"/>
      <c r="H31" s="43"/>
      <c r="I31" s="134">
        <v>0.15</v>
      </c>
      <c r="J31" s="133">
        <f>ROUND(ROUND((SUM(BF105:BF931)),2)*I31,2)</f>
        <v>0</v>
      </c>
      <c r="K31" s="46"/>
    </row>
    <row r="32" spans="2:11" s="1" customFormat="1" ht="14.45" customHeight="1" hidden="1">
      <c r="B32" s="42"/>
      <c r="C32" s="43"/>
      <c r="D32" s="43"/>
      <c r="E32" s="50" t="s">
        <v>54</v>
      </c>
      <c r="F32" s="133">
        <f>ROUND(SUM(BG105:BG931),2)</f>
        <v>0</v>
      </c>
      <c r="G32" s="43"/>
      <c r="H32" s="43"/>
      <c r="I32" s="134">
        <v>0.21</v>
      </c>
      <c r="J32" s="133">
        <v>0</v>
      </c>
      <c r="K32" s="46"/>
    </row>
    <row r="33" spans="2:11" s="1" customFormat="1" ht="14.45" customHeight="1" hidden="1">
      <c r="B33" s="42"/>
      <c r="C33" s="43"/>
      <c r="D33" s="43"/>
      <c r="E33" s="50" t="s">
        <v>55</v>
      </c>
      <c r="F33" s="133">
        <f>ROUND(SUM(BH105:BH931),2)</f>
        <v>0</v>
      </c>
      <c r="G33" s="43"/>
      <c r="H33" s="43"/>
      <c r="I33" s="134">
        <v>0.15</v>
      </c>
      <c r="J33" s="133">
        <v>0</v>
      </c>
      <c r="K33" s="46"/>
    </row>
    <row r="34" spans="2:11" s="1" customFormat="1" ht="14.45" customHeight="1" hidden="1">
      <c r="B34" s="42"/>
      <c r="C34" s="43"/>
      <c r="D34" s="43"/>
      <c r="E34" s="50" t="s">
        <v>56</v>
      </c>
      <c r="F34" s="133">
        <f>ROUND(SUM(BI105:BI931),2)</f>
        <v>0</v>
      </c>
      <c r="G34" s="43"/>
      <c r="H34" s="43"/>
      <c r="I34" s="134">
        <v>0</v>
      </c>
      <c r="J34" s="133">
        <v>0</v>
      </c>
      <c r="K34" s="46"/>
    </row>
    <row r="35" spans="2:11" s="1" customFormat="1" ht="6.95"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5" customHeight="1">
      <c r="B37" s="57"/>
      <c r="C37" s="58"/>
      <c r="D37" s="58"/>
      <c r="E37" s="58"/>
      <c r="F37" s="58"/>
      <c r="G37" s="58"/>
      <c r="H37" s="58"/>
      <c r="I37" s="142"/>
      <c r="J37" s="58"/>
      <c r="K37" s="59"/>
    </row>
    <row r="41" spans="2:11" s="1" customFormat="1" ht="6.95" customHeight="1">
      <c r="B41" s="143"/>
      <c r="C41" s="144"/>
      <c r="D41" s="144"/>
      <c r="E41" s="144"/>
      <c r="F41" s="144"/>
      <c r="G41" s="144"/>
      <c r="H41" s="144"/>
      <c r="I41" s="145"/>
      <c r="J41" s="144"/>
      <c r="K41" s="146"/>
    </row>
    <row r="42" spans="2:11" s="1" customFormat="1" ht="36.95" customHeight="1">
      <c r="B42" s="42"/>
      <c r="C42" s="30" t="s">
        <v>206</v>
      </c>
      <c r="D42" s="43"/>
      <c r="E42" s="43"/>
      <c r="F42" s="43"/>
      <c r="G42" s="43"/>
      <c r="H42" s="43"/>
      <c r="I42" s="120"/>
      <c r="J42" s="43"/>
      <c r="K42" s="46"/>
    </row>
    <row r="43" spans="2:11" s="1" customFormat="1" ht="6.95" customHeight="1">
      <c r="B43" s="42"/>
      <c r="C43" s="43"/>
      <c r="D43" s="43"/>
      <c r="E43" s="43"/>
      <c r="F43" s="43"/>
      <c r="G43" s="43"/>
      <c r="H43" s="43"/>
      <c r="I43" s="120"/>
      <c r="J43" s="43"/>
      <c r="K43" s="46"/>
    </row>
    <row r="44" spans="2:11" s="1" customFormat="1" ht="14.45" customHeight="1">
      <c r="B44" s="42"/>
      <c r="C44" s="37" t="s">
        <v>18</v>
      </c>
      <c r="D44" s="43"/>
      <c r="E44" s="43"/>
      <c r="F44" s="43"/>
      <c r="G44" s="43"/>
      <c r="H44" s="43"/>
      <c r="I44" s="120"/>
      <c r="J44" s="43"/>
      <c r="K44" s="46"/>
    </row>
    <row r="45" spans="2:11" s="1" customFormat="1" ht="22.5" customHeight="1">
      <c r="B45" s="42"/>
      <c r="C45" s="43"/>
      <c r="D45" s="43"/>
      <c r="E45" s="395" t="str">
        <f>E7</f>
        <v>Realizace úspor energie - areál NPK, a.s. Ústí nad Orlicí</v>
      </c>
      <c r="F45" s="396"/>
      <c r="G45" s="396"/>
      <c r="H45" s="396"/>
      <c r="I45" s="120"/>
      <c r="J45" s="43"/>
      <c r="K45" s="46"/>
    </row>
    <row r="46" spans="2:11" s="1" customFormat="1" ht="14.45" customHeight="1">
      <c r="B46" s="42"/>
      <c r="C46" s="37" t="s">
        <v>141</v>
      </c>
      <c r="D46" s="43"/>
      <c r="E46" s="43"/>
      <c r="F46" s="43"/>
      <c r="G46" s="43"/>
      <c r="H46" s="43"/>
      <c r="I46" s="120"/>
      <c r="J46" s="43"/>
      <c r="K46" s="46"/>
    </row>
    <row r="47" spans="2:11" s="1" customFormat="1" ht="23.25" customHeight="1">
      <c r="B47" s="42"/>
      <c r="C47" s="43"/>
      <c r="D47" s="43"/>
      <c r="E47" s="397" t="str">
        <f>E9</f>
        <v>SO 01 - SO 01 Budova lékárny s odbornými pracovišti v Ústí nad Orlicí</v>
      </c>
      <c r="F47" s="398"/>
      <c r="G47" s="398"/>
      <c r="H47" s="398"/>
      <c r="I47" s="120"/>
      <c r="J47" s="43"/>
      <c r="K47" s="46"/>
    </row>
    <row r="48" spans="2:11" s="1" customFormat="1" ht="6.95"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5" customHeight="1">
      <c r="B50" s="42"/>
      <c r="C50" s="43"/>
      <c r="D50" s="43"/>
      <c r="E50" s="43"/>
      <c r="F50" s="43"/>
      <c r="G50" s="43"/>
      <c r="H50" s="43"/>
      <c r="I50" s="120"/>
      <c r="J50" s="43"/>
      <c r="K50" s="46"/>
    </row>
    <row r="51" spans="2:11" s="1" customFormat="1" ht="13.5">
      <c r="B51" s="42"/>
      <c r="C51" s="37" t="s">
        <v>36</v>
      </c>
      <c r="D51" s="43"/>
      <c r="E51" s="43"/>
      <c r="F51" s="35" t="str">
        <f>E15</f>
        <v xml:space="preserve">Pardubický Kraj, Komenského nám. 125, Pardubice </v>
      </c>
      <c r="G51" s="43"/>
      <c r="H51" s="43"/>
      <c r="I51" s="121" t="s">
        <v>43</v>
      </c>
      <c r="J51" s="35" t="str">
        <f>E21</f>
        <v>Projecticon s.r.o.</v>
      </c>
      <c r="K51" s="46"/>
    </row>
    <row r="52" spans="2:11" s="1" customFormat="1" ht="14.45"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J105</f>
        <v>0</v>
      </c>
      <c r="K56" s="46"/>
      <c r="AU56" s="24" t="s">
        <v>210</v>
      </c>
    </row>
    <row r="57" spans="2:11" s="7" customFormat="1" ht="24.95" customHeight="1">
      <c r="B57" s="152"/>
      <c r="C57" s="153"/>
      <c r="D57" s="154" t="s">
        <v>211</v>
      </c>
      <c r="E57" s="155"/>
      <c r="F57" s="155"/>
      <c r="G57" s="155"/>
      <c r="H57" s="155"/>
      <c r="I57" s="156"/>
      <c r="J57" s="157">
        <f>J106</f>
        <v>0</v>
      </c>
      <c r="K57" s="158"/>
    </row>
    <row r="58" spans="2:11" s="8" customFormat="1" ht="19.9" customHeight="1">
      <c r="B58" s="159"/>
      <c r="C58" s="160"/>
      <c r="D58" s="161" t="s">
        <v>212</v>
      </c>
      <c r="E58" s="162"/>
      <c r="F58" s="162"/>
      <c r="G58" s="162"/>
      <c r="H58" s="162"/>
      <c r="I58" s="163"/>
      <c r="J58" s="164">
        <f>J107</f>
        <v>0</v>
      </c>
      <c r="K58" s="165"/>
    </row>
    <row r="59" spans="2:11" s="8" customFormat="1" ht="19.9" customHeight="1">
      <c r="B59" s="159"/>
      <c r="C59" s="160"/>
      <c r="D59" s="161" t="s">
        <v>213</v>
      </c>
      <c r="E59" s="162"/>
      <c r="F59" s="162"/>
      <c r="G59" s="162"/>
      <c r="H59" s="162"/>
      <c r="I59" s="163"/>
      <c r="J59" s="164">
        <f>J177</f>
        <v>0</v>
      </c>
      <c r="K59" s="165"/>
    </row>
    <row r="60" spans="2:11" s="8" customFormat="1" ht="19.9" customHeight="1">
      <c r="B60" s="159"/>
      <c r="C60" s="160"/>
      <c r="D60" s="161" t="s">
        <v>214</v>
      </c>
      <c r="E60" s="162"/>
      <c r="F60" s="162"/>
      <c r="G60" s="162"/>
      <c r="H60" s="162"/>
      <c r="I60" s="163"/>
      <c r="J60" s="164">
        <f>J187</f>
        <v>0</v>
      </c>
      <c r="K60" s="165"/>
    </row>
    <row r="61" spans="2:11" s="8" customFormat="1" ht="19.9" customHeight="1">
      <c r="B61" s="159"/>
      <c r="C61" s="160"/>
      <c r="D61" s="161" t="s">
        <v>215</v>
      </c>
      <c r="E61" s="162"/>
      <c r="F61" s="162"/>
      <c r="G61" s="162"/>
      <c r="H61" s="162"/>
      <c r="I61" s="163"/>
      <c r="J61" s="164">
        <f>J199</f>
        <v>0</v>
      </c>
      <c r="K61" s="165"/>
    </row>
    <row r="62" spans="2:11" s="8" customFormat="1" ht="19.9" customHeight="1">
      <c r="B62" s="159"/>
      <c r="C62" s="160"/>
      <c r="D62" s="161" t="s">
        <v>216</v>
      </c>
      <c r="E62" s="162"/>
      <c r="F62" s="162"/>
      <c r="G62" s="162"/>
      <c r="H62" s="162"/>
      <c r="I62" s="163"/>
      <c r="J62" s="164">
        <f>J212</f>
        <v>0</v>
      </c>
      <c r="K62" s="165"/>
    </row>
    <row r="63" spans="2:11" s="8" customFormat="1" ht="19.9" customHeight="1">
      <c r="B63" s="159"/>
      <c r="C63" s="160"/>
      <c r="D63" s="161" t="s">
        <v>217</v>
      </c>
      <c r="E63" s="162"/>
      <c r="F63" s="162"/>
      <c r="G63" s="162"/>
      <c r="H63" s="162"/>
      <c r="I63" s="163"/>
      <c r="J63" s="164">
        <f>J229</f>
        <v>0</v>
      </c>
      <c r="K63" s="165"/>
    </row>
    <row r="64" spans="2:11" s="8" customFormat="1" ht="19.9" customHeight="1">
      <c r="B64" s="159"/>
      <c r="C64" s="160"/>
      <c r="D64" s="161" t="s">
        <v>218</v>
      </c>
      <c r="E64" s="162"/>
      <c r="F64" s="162"/>
      <c r="G64" s="162"/>
      <c r="H64" s="162"/>
      <c r="I64" s="163"/>
      <c r="J64" s="164">
        <f>J455</f>
        <v>0</v>
      </c>
      <c r="K64" s="165"/>
    </row>
    <row r="65" spans="2:11" s="8" customFormat="1" ht="19.9" customHeight="1">
      <c r="B65" s="159"/>
      <c r="C65" s="160"/>
      <c r="D65" s="161" t="s">
        <v>219</v>
      </c>
      <c r="E65" s="162"/>
      <c r="F65" s="162"/>
      <c r="G65" s="162"/>
      <c r="H65" s="162"/>
      <c r="I65" s="163"/>
      <c r="J65" s="164">
        <f>J465</f>
        <v>0</v>
      </c>
      <c r="K65" s="165"/>
    </row>
    <row r="66" spans="2:11" s="8" customFormat="1" ht="19.9" customHeight="1">
      <c r="B66" s="159"/>
      <c r="C66" s="160"/>
      <c r="D66" s="161" t="s">
        <v>220</v>
      </c>
      <c r="E66" s="162"/>
      <c r="F66" s="162"/>
      <c r="G66" s="162"/>
      <c r="H66" s="162"/>
      <c r="I66" s="163"/>
      <c r="J66" s="164">
        <f>J597</f>
        <v>0</v>
      </c>
      <c r="K66" s="165"/>
    </row>
    <row r="67" spans="2:11" s="8" customFormat="1" ht="19.9" customHeight="1">
      <c r="B67" s="159"/>
      <c r="C67" s="160"/>
      <c r="D67" s="161" t="s">
        <v>221</v>
      </c>
      <c r="E67" s="162"/>
      <c r="F67" s="162"/>
      <c r="G67" s="162"/>
      <c r="H67" s="162"/>
      <c r="I67" s="163"/>
      <c r="J67" s="164">
        <f>J606</f>
        <v>0</v>
      </c>
      <c r="K67" s="165"/>
    </row>
    <row r="68" spans="2:11" s="7" customFormat="1" ht="24.95" customHeight="1">
      <c r="B68" s="152"/>
      <c r="C68" s="153"/>
      <c r="D68" s="154" t="s">
        <v>222</v>
      </c>
      <c r="E68" s="155"/>
      <c r="F68" s="155"/>
      <c r="G68" s="155"/>
      <c r="H68" s="155"/>
      <c r="I68" s="156"/>
      <c r="J68" s="157">
        <f>J608</f>
        <v>0</v>
      </c>
      <c r="K68" s="158"/>
    </row>
    <row r="69" spans="2:11" s="8" customFormat="1" ht="19.9" customHeight="1">
      <c r="B69" s="159"/>
      <c r="C69" s="160"/>
      <c r="D69" s="161" t="s">
        <v>223</v>
      </c>
      <c r="E69" s="162"/>
      <c r="F69" s="162"/>
      <c r="G69" s="162"/>
      <c r="H69" s="162"/>
      <c r="I69" s="163"/>
      <c r="J69" s="164">
        <f>J609</f>
        <v>0</v>
      </c>
      <c r="K69" s="165"/>
    </row>
    <row r="70" spans="2:11" s="8" customFormat="1" ht="19.9" customHeight="1">
      <c r="B70" s="159"/>
      <c r="C70" s="160"/>
      <c r="D70" s="161" t="s">
        <v>224</v>
      </c>
      <c r="E70" s="162"/>
      <c r="F70" s="162"/>
      <c r="G70" s="162"/>
      <c r="H70" s="162"/>
      <c r="I70" s="163"/>
      <c r="J70" s="164">
        <f>J649</f>
        <v>0</v>
      </c>
      <c r="K70" s="165"/>
    </row>
    <row r="71" spans="2:11" s="8" customFormat="1" ht="19.9" customHeight="1">
      <c r="B71" s="159"/>
      <c r="C71" s="160"/>
      <c r="D71" s="161" t="s">
        <v>225</v>
      </c>
      <c r="E71" s="162"/>
      <c r="F71" s="162"/>
      <c r="G71" s="162"/>
      <c r="H71" s="162"/>
      <c r="I71" s="163"/>
      <c r="J71" s="164">
        <f>J670</f>
        <v>0</v>
      </c>
      <c r="K71" s="165"/>
    </row>
    <row r="72" spans="2:11" s="8" customFormat="1" ht="19.9" customHeight="1">
      <c r="B72" s="159"/>
      <c r="C72" s="160"/>
      <c r="D72" s="161" t="s">
        <v>226</v>
      </c>
      <c r="E72" s="162"/>
      <c r="F72" s="162"/>
      <c r="G72" s="162"/>
      <c r="H72" s="162"/>
      <c r="I72" s="163"/>
      <c r="J72" s="164">
        <f>J722</f>
        <v>0</v>
      </c>
      <c r="K72" s="165"/>
    </row>
    <row r="73" spans="2:11" s="8" customFormat="1" ht="19.9" customHeight="1">
      <c r="B73" s="159"/>
      <c r="C73" s="160"/>
      <c r="D73" s="161" t="s">
        <v>227</v>
      </c>
      <c r="E73" s="162"/>
      <c r="F73" s="162"/>
      <c r="G73" s="162"/>
      <c r="H73" s="162"/>
      <c r="I73" s="163"/>
      <c r="J73" s="164">
        <f>J724</f>
        <v>0</v>
      </c>
      <c r="K73" s="165"/>
    </row>
    <row r="74" spans="2:11" s="8" customFormat="1" ht="19.9" customHeight="1">
      <c r="B74" s="159"/>
      <c r="C74" s="160"/>
      <c r="D74" s="161" t="s">
        <v>228</v>
      </c>
      <c r="E74" s="162"/>
      <c r="F74" s="162"/>
      <c r="G74" s="162"/>
      <c r="H74" s="162"/>
      <c r="I74" s="163"/>
      <c r="J74" s="164">
        <f>J728</f>
        <v>0</v>
      </c>
      <c r="K74" s="165"/>
    </row>
    <row r="75" spans="2:11" s="8" customFormat="1" ht="19.9" customHeight="1">
      <c r="B75" s="159"/>
      <c r="C75" s="160"/>
      <c r="D75" s="161" t="s">
        <v>229</v>
      </c>
      <c r="E75" s="162"/>
      <c r="F75" s="162"/>
      <c r="G75" s="162"/>
      <c r="H75" s="162"/>
      <c r="I75" s="163"/>
      <c r="J75" s="164">
        <f>J736</f>
        <v>0</v>
      </c>
      <c r="K75" s="165"/>
    </row>
    <row r="76" spans="2:11" s="8" customFormat="1" ht="19.9" customHeight="1">
      <c r="B76" s="159"/>
      <c r="C76" s="160"/>
      <c r="D76" s="161" t="s">
        <v>230</v>
      </c>
      <c r="E76" s="162"/>
      <c r="F76" s="162"/>
      <c r="G76" s="162"/>
      <c r="H76" s="162"/>
      <c r="I76" s="163"/>
      <c r="J76" s="164">
        <f>J776</f>
        <v>0</v>
      </c>
      <c r="K76" s="165"/>
    </row>
    <row r="77" spans="2:11" s="8" customFormat="1" ht="19.9" customHeight="1">
      <c r="B77" s="159"/>
      <c r="C77" s="160"/>
      <c r="D77" s="161" t="s">
        <v>231</v>
      </c>
      <c r="E77" s="162"/>
      <c r="F77" s="162"/>
      <c r="G77" s="162"/>
      <c r="H77" s="162"/>
      <c r="I77" s="163"/>
      <c r="J77" s="164">
        <f>J782</f>
        <v>0</v>
      </c>
      <c r="K77" s="165"/>
    </row>
    <row r="78" spans="2:11" s="8" customFormat="1" ht="19.9" customHeight="1">
      <c r="B78" s="159"/>
      <c r="C78" s="160"/>
      <c r="D78" s="161" t="s">
        <v>232</v>
      </c>
      <c r="E78" s="162"/>
      <c r="F78" s="162"/>
      <c r="G78" s="162"/>
      <c r="H78" s="162"/>
      <c r="I78" s="163"/>
      <c r="J78" s="164">
        <f>J817</f>
        <v>0</v>
      </c>
      <c r="K78" s="165"/>
    </row>
    <row r="79" spans="2:11" s="8" customFormat="1" ht="19.9" customHeight="1">
      <c r="B79" s="159"/>
      <c r="C79" s="160"/>
      <c r="D79" s="161" t="s">
        <v>233</v>
      </c>
      <c r="E79" s="162"/>
      <c r="F79" s="162"/>
      <c r="G79" s="162"/>
      <c r="H79" s="162"/>
      <c r="I79" s="163"/>
      <c r="J79" s="164">
        <f>J854</f>
        <v>0</v>
      </c>
      <c r="K79" s="165"/>
    </row>
    <row r="80" spans="2:11" s="8" customFormat="1" ht="19.9" customHeight="1">
      <c r="B80" s="159"/>
      <c r="C80" s="160"/>
      <c r="D80" s="161" t="s">
        <v>234</v>
      </c>
      <c r="E80" s="162"/>
      <c r="F80" s="162"/>
      <c r="G80" s="162"/>
      <c r="H80" s="162"/>
      <c r="I80" s="163"/>
      <c r="J80" s="164">
        <f>J860</f>
        <v>0</v>
      </c>
      <c r="K80" s="165"/>
    </row>
    <row r="81" spans="2:11" s="8" customFormat="1" ht="19.9" customHeight="1">
      <c r="B81" s="159"/>
      <c r="C81" s="160"/>
      <c r="D81" s="161" t="s">
        <v>235</v>
      </c>
      <c r="E81" s="162"/>
      <c r="F81" s="162"/>
      <c r="G81" s="162"/>
      <c r="H81" s="162"/>
      <c r="I81" s="163"/>
      <c r="J81" s="164">
        <f>J876</f>
        <v>0</v>
      </c>
      <c r="K81" s="165"/>
    </row>
    <row r="82" spans="2:11" s="7" customFormat="1" ht="24.95" customHeight="1">
      <c r="B82" s="152"/>
      <c r="C82" s="153"/>
      <c r="D82" s="154" t="s">
        <v>236</v>
      </c>
      <c r="E82" s="155"/>
      <c r="F82" s="155"/>
      <c r="G82" s="155"/>
      <c r="H82" s="155"/>
      <c r="I82" s="156"/>
      <c r="J82" s="157">
        <f>J880</f>
        <v>0</v>
      </c>
      <c r="K82" s="158"/>
    </row>
    <row r="83" spans="2:11" s="8" customFormat="1" ht="19.9" customHeight="1">
      <c r="B83" s="159"/>
      <c r="C83" s="160"/>
      <c r="D83" s="161" t="s">
        <v>237</v>
      </c>
      <c r="E83" s="162"/>
      <c r="F83" s="162"/>
      <c r="G83" s="162"/>
      <c r="H83" s="162"/>
      <c r="I83" s="163"/>
      <c r="J83" s="164">
        <f>J881</f>
        <v>0</v>
      </c>
      <c r="K83" s="165"/>
    </row>
    <row r="84" spans="2:11" s="7" customFormat="1" ht="24.95" customHeight="1">
      <c r="B84" s="152"/>
      <c r="C84" s="153"/>
      <c r="D84" s="154" t="s">
        <v>238</v>
      </c>
      <c r="E84" s="155"/>
      <c r="F84" s="155"/>
      <c r="G84" s="155"/>
      <c r="H84" s="155"/>
      <c r="I84" s="156"/>
      <c r="J84" s="157">
        <f>J929</f>
        <v>0</v>
      </c>
      <c r="K84" s="158"/>
    </row>
    <row r="85" spans="2:11" s="8" customFormat="1" ht="19.9" customHeight="1">
      <c r="B85" s="159"/>
      <c r="C85" s="160"/>
      <c r="D85" s="161" t="s">
        <v>239</v>
      </c>
      <c r="E85" s="162"/>
      <c r="F85" s="162"/>
      <c r="G85" s="162"/>
      <c r="H85" s="162"/>
      <c r="I85" s="163"/>
      <c r="J85" s="164">
        <f>J930</f>
        <v>0</v>
      </c>
      <c r="K85" s="165"/>
    </row>
    <row r="86" spans="2:11" s="1" customFormat="1" ht="21.75" customHeight="1">
      <c r="B86" s="42"/>
      <c r="C86" s="43"/>
      <c r="D86" s="43"/>
      <c r="E86" s="43"/>
      <c r="F86" s="43"/>
      <c r="G86" s="43"/>
      <c r="H86" s="43"/>
      <c r="I86" s="120"/>
      <c r="J86" s="43"/>
      <c r="K86" s="46"/>
    </row>
    <row r="87" spans="2:11" s="1" customFormat="1" ht="6.95" customHeight="1">
      <c r="B87" s="57"/>
      <c r="C87" s="58"/>
      <c r="D87" s="58"/>
      <c r="E87" s="58"/>
      <c r="F87" s="58"/>
      <c r="G87" s="58"/>
      <c r="H87" s="58"/>
      <c r="I87" s="142"/>
      <c r="J87" s="58"/>
      <c r="K87" s="59"/>
    </row>
    <row r="91" spans="2:12" s="1" customFormat="1" ht="6.95" customHeight="1">
      <c r="B91" s="60"/>
      <c r="C91" s="61"/>
      <c r="D91" s="61"/>
      <c r="E91" s="61"/>
      <c r="F91" s="61"/>
      <c r="G91" s="61"/>
      <c r="H91" s="61"/>
      <c r="I91" s="145"/>
      <c r="J91" s="61"/>
      <c r="K91" s="61"/>
      <c r="L91" s="62"/>
    </row>
    <row r="92" spans="2:12" s="1" customFormat="1" ht="36.95" customHeight="1">
      <c r="B92" s="42"/>
      <c r="C92" s="63" t="s">
        <v>240</v>
      </c>
      <c r="D92" s="64"/>
      <c r="E92" s="64"/>
      <c r="F92" s="64"/>
      <c r="G92" s="64"/>
      <c r="H92" s="64"/>
      <c r="I92" s="166"/>
      <c r="J92" s="64"/>
      <c r="K92" s="64"/>
      <c r="L92" s="62"/>
    </row>
    <row r="93" spans="2:12" s="1" customFormat="1" ht="6.95" customHeight="1">
      <c r="B93" s="42"/>
      <c r="C93" s="64"/>
      <c r="D93" s="64"/>
      <c r="E93" s="64"/>
      <c r="F93" s="64"/>
      <c r="G93" s="64"/>
      <c r="H93" s="64"/>
      <c r="I93" s="166"/>
      <c r="J93" s="64"/>
      <c r="K93" s="64"/>
      <c r="L93" s="62"/>
    </row>
    <row r="94" spans="2:12" s="1" customFormat="1" ht="14.45" customHeight="1">
      <c r="B94" s="42"/>
      <c r="C94" s="66" t="s">
        <v>18</v>
      </c>
      <c r="D94" s="64"/>
      <c r="E94" s="64"/>
      <c r="F94" s="64"/>
      <c r="G94" s="64"/>
      <c r="H94" s="64"/>
      <c r="I94" s="166"/>
      <c r="J94" s="64"/>
      <c r="K94" s="64"/>
      <c r="L94" s="62"/>
    </row>
    <row r="95" spans="2:12" s="1" customFormat="1" ht="22.5" customHeight="1">
      <c r="B95" s="42"/>
      <c r="C95" s="64"/>
      <c r="D95" s="64"/>
      <c r="E95" s="399" t="str">
        <f>E7</f>
        <v>Realizace úspor energie - areál NPK, a.s. Ústí nad Orlicí</v>
      </c>
      <c r="F95" s="400"/>
      <c r="G95" s="400"/>
      <c r="H95" s="400"/>
      <c r="I95" s="166"/>
      <c r="J95" s="64"/>
      <c r="K95" s="64"/>
      <c r="L95" s="62"/>
    </row>
    <row r="96" spans="2:12" s="1" customFormat="1" ht="14.45" customHeight="1">
      <c r="B96" s="42"/>
      <c r="C96" s="66" t="s">
        <v>141</v>
      </c>
      <c r="D96" s="64"/>
      <c r="E96" s="64"/>
      <c r="F96" s="64"/>
      <c r="G96" s="64"/>
      <c r="H96" s="64"/>
      <c r="I96" s="166"/>
      <c r="J96" s="64"/>
      <c r="K96" s="64"/>
      <c r="L96" s="62"/>
    </row>
    <row r="97" spans="2:12" s="1" customFormat="1" ht="23.25" customHeight="1">
      <c r="B97" s="42"/>
      <c r="C97" s="64"/>
      <c r="D97" s="64"/>
      <c r="E97" s="375" t="str">
        <f>E9</f>
        <v>SO 01 - SO 01 Budova lékárny s odbornými pracovišti v Ústí nad Orlicí</v>
      </c>
      <c r="F97" s="401"/>
      <c r="G97" s="401"/>
      <c r="H97" s="401"/>
      <c r="I97" s="166"/>
      <c r="J97" s="64"/>
      <c r="K97" s="64"/>
      <c r="L97" s="62"/>
    </row>
    <row r="98" spans="2:12" s="1" customFormat="1" ht="6.95" customHeight="1">
      <c r="B98" s="42"/>
      <c r="C98" s="64"/>
      <c r="D98" s="64"/>
      <c r="E98" s="64"/>
      <c r="F98" s="64"/>
      <c r="G98" s="64"/>
      <c r="H98" s="64"/>
      <c r="I98" s="166"/>
      <c r="J98" s="64"/>
      <c r="K98" s="64"/>
      <c r="L98" s="62"/>
    </row>
    <row r="99" spans="2:12" s="1" customFormat="1" ht="18" customHeight="1">
      <c r="B99" s="42"/>
      <c r="C99" s="66" t="s">
        <v>26</v>
      </c>
      <c r="D99" s="64"/>
      <c r="E99" s="64"/>
      <c r="F99" s="167" t="str">
        <f>F12</f>
        <v>p.p.č. st. 3294, k.ú. Ústí nad Orlicí</v>
      </c>
      <c r="G99" s="64"/>
      <c r="H99" s="64"/>
      <c r="I99" s="168" t="s">
        <v>28</v>
      </c>
      <c r="J99" s="74" t="str">
        <f>IF(J12="","",J12)</f>
        <v>18. 1. 2017</v>
      </c>
      <c r="K99" s="64"/>
      <c r="L99" s="62"/>
    </row>
    <row r="100" spans="2:12" s="1" customFormat="1" ht="6.95" customHeight="1">
      <c r="B100" s="42"/>
      <c r="C100" s="64"/>
      <c r="D100" s="64"/>
      <c r="E100" s="64"/>
      <c r="F100" s="64"/>
      <c r="G100" s="64"/>
      <c r="H100" s="64"/>
      <c r="I100" s="166"/>
      <c r="J100" s="64"/>
      <c r="K100" s="64"/>
      <c r="L100" s="62"/>
    </row>
    <row r="101" spans="2:12" s="1" customFormat="1" ht="13.5">
      <c r="B101" s="42"/>
      <c r="C101" s="66" t="s">
        <v>36</v>
      </c>
      <c r="D101" s="64"/>
      <c r="E101" s="64"/>
      <c r="F101" s="167" t="str">
        <f>E15</f>
        <v xml:space="preserve">Pardubický Kraj, Komenského nám. 125, Pardubice </v>
      </c>
      <c r="G101" s="64"/>
      <c r="H101" s="64"/>
      <c r="I101" s="168" t="s">
        <v>43</v>
      </c>
      <c r="J101" s="167" t="str">
        <f>E21</f>
        <v>Projecticon s.r.o.</v>
      </c>
      <c r="K101" s="64"/>
      <c r="L101" s="62"/>
    </row>
    <row r="102" spans="2:12" s="1" customFormat="1" ht="14.45" customHeight="1">
      <c r="B102" s="42"/>
      <c r="C102" s="66" t="s">
        <v>41</v>
      </c>
      <c r="D102" s="64"/>
      <c r="E102" s="64"/>
      <c r="F102" s="167" t="str">
        <f>IF(E18="","",E18)</f>
        <v/>
      </c>
      <c r="G102" s="64"/>
      <c r="H102" s="64"/>
      <c r="I102" s="166"/>
      <c r="J102" s="64"/>
      <c r="K102" s="64"/>
      <c r="L102" s="62"/>
    </row>
    <row r="103" spans="2:12" s="1" customFormat="1" ht="10.35" customHeight="1">
      <c r="B103" s="42"/>
      <c r="C103" s="64"/>
      <c r="D103" s="64"/>
      <c r="E103" s="64"/>
      <c r="F103" s="64"/>
      <c r="G103" s="64"/>
      <c r="H103" s="64"/>
      <c r="I103" s="166"/>
      <c r="J103" s="64"/>
      <c r="K103" s="64"/>
      <c r="L103" s="62"/>
    </row>
    <row r="104" spans="2:20" s="9" customFormat="1" ht="29.25" customHeight="1">
      <c r="B104" s="169"/>
      <c r="C104" s="170" t="s">
        <v>241</v>
      </c>
      <c r="D104" s="171" t="s">
        <v>66</v>
      </c>
      <c r="E104" s="171" t="s">
        <v>62</v>
      </c>
      <c r="F104" s="171" t="s">
        <v>242</v>
      </c>
      <c r="G104" s="171" t="s">
        <v>243</v>
      </c>
      <c r="H104" s="171" t="s">
        <v>244</v>
      </c>
      <c r="I104" s="172" t="s">
        <v>245</v>
      </c>
      <c r="J104" s="171" t="s">
        <v>208</v>
      </c>
      <c r="K104" s="173" t="s">
        <v>246</v>
      </c>
      <c r="L104" s="174"/>
      <c r="M104" s="82" t="s">
        <v>247</v>
      </c>
      <c r="N104" s="83" t="s">
        <v>51</v>
      </c>
      <c r="O104" s="83" t="s">
        <v>248</v>
      </c>
      <c r="P104" s="83" t="s">
        <v>249</v>
      </c>
      <c r="Q104" s="83" t="s">
        <v>250</v>
      </c>
      <c r="R104" s="83" t="s">
        <v>251</v>
      </c>
      <c r="S104" s="83" t="s">
        <v>252</v>
      </c>
      <c r="T104" s="84" t="s">
        <v>253</v>
      </c>
    </row>
    <row r="105" spans="2:63" s="1" customFormat="1" ht="29.25" customHeight="1">
      <c r="B105" s="42"/>
      <c r="C105" s="88" t="s">
        <v>209</v>
      </c>
      <c r="D105" s="64"/>
      <c r="E105" s="64"/>
      <c r="F105" s="64"/>
      <c r="G105" s="64"/>
      <c r="H105" s="64"/>
      <c r="I105" s="166"/>
      <c r="J105" s="175">
        <f>BK105</f>
        <v>0</v>
      </c>
      <c r="K105" s="64"/>
      <c r="L105" s="62"/>
      <c r="M105" s="85"/>
      <c r="N105" s="86"/>
      <c r="O105" s="86"/>
      <c r="P105" s="176">
        <f>P106+P608+P880+P929</f>
        <v>0</v>
      </c>
      <c r="Q105" s="86"/>
      <c r="R105" s="176">
        <f>R106+R608+R880+R929</f>
        <v>446.04906955295036</v>
      </c>
      <c r="S105" s="86"/>
      <c r="T105" s="177">
        <f>T106+T608+T880+T929</f>
        <v>251.7084823</v>
      </c>
      <c r="AT105" s="24" t="s">
        <v>80</v>
      </c>
      <c r="AU105" s="24" t="s">
        <v>210</v>
      </c>
      <c r="BK105" s="178">
        <f>BK106+BK608+BK880+BK929</f>
        <v>0</v>
      </c>
    </row>
    <row r="106" spans="2:63" s="10" customFormat="1" ht="37.35" customHeight="1">
      <c r="B106" s="179"/>
      <c r="C106" s="180"/>
      <c r="D106" s="181" t="s">
        <v>80</v>
      </c>
      <c r="E106" s="182" t="s">
        <v>254</v>
      </c>
      <c r="F106" s="182" t="s">
        <v>255</v>
      </c>
      <c r="G106" s="180"/>
      <c r="H106" s="180"/>
      <c r="I106" s="183"/>
      <c r="J106" s="184">
        <f>BK106</f>
        <v>0</v>
      </c>
      <c r="K106" s="180"/>
      <c r="L106" s="185"/>
      <c r="M106" s="186"/>
      <c r="N106" s="187"/>
      <c r="O106" s="187"/>
      <c r="P106" s="188">
        <f>P107+P177+P187+P199+P212+P229+P455+P465+P597+P606</f>
        <v>0</v>
      </c>
      <c r="Q106" s="187"/>
      <c r="R106" s="188">
        <f>R107+R177+R187+R199+R212+R229+R455+R465+R597+R606</f>
        <v>403.68447601295037</v>
      </c>
      <c r="S106" s="187"/>
      <c r="T106" s="189">
        <f>T107+T177+T187+T199+T212+T229+T455+T465+T597+T606</f>
        <v>243.40287999999998</v>
      </c>
      <c r="AR106" s="190" t="s">
        <v>25</v>
      </c>
      <c r="AT106" s="191" t="s">
        <v>80</v>
      </c>
      <c r="AU106" s="191" t="s">
        <v>81</v>
      </c>
      <c r="AY106" s="190" t="s">
        <v>256</v>
      </c>
      <c r="BK106" s="192">
        <f>BK107+BK177+BK187+BK199+BK212+BK229+BK455+BK465+BK597+BK606</f>
        <v>0</v>
      </c>
    </row>
    <row r="107" spans="2:63" s="10" customFormat="1" ht="19.9" customHeight="1">
      <c r="B107" s="179"/>
      <c r="C107" s="180"/>
      <c r="D107" s="193" t="s">
        <v>80</v>
      </c>
      <c r="E107" s="194" t="s">
        <v>25</v>
      </c>
      <c r="F107" s="194" t="s">
        <v>257</v>
      </c>
      <c r="G107" s="180"/>
      <c r="H107" s="180"/>
      <c r="I107" s="183"/>
      <c r="J107" s="195">
        <f>BK107</f>
        <v>0</v>
      </c>
      <c r="K107" s="180"/>
      <c r="L107" s="185"/>
      <c r="M107" s="186"/>
      <c r="N107" s="187"/>
      <c r="O107" s="187"/>
      <c r="P107" s="188">
        <f>SUM(P108:P176)</f>
        <v>0</v>
      </c>
      <c r="Q107" s="187"/>
      <c r="R107" s="188">
        <f>SUM(R108:R176)</f>
        <v>202.371603</v>
      </c>
      <c r="S107" s="187"/>
      <c r="T107" s="189">
        <f>SUM(T108:T176)</f>
        <v>76.97259</v>
      </c>
      <c r="AR107" s="190" t="s">
        <v>25</v>
      </c>
      <c r="AT107" s="191" t="s">
        <v>80</v>
      </c>
      <c r="AU107" s="191" t="s">
        <v>25</v>
      </c>
      <c r="AY107" s="190" t="s">
        <v>256</v>
      </c>
      <c r="BK107" s="192">
        <f>SUM(BK108:BK176)</f>
        <v>0</v>
      </c>
    </row>
    <row r="108" spans="2:65" s="1" customFormat="1" ht="22.5" customHeight="1">
      <c r="B108" s="42"/>
      <c r="C108" s="196" t="s">
        <v>25</v>
      </c>
      <c r="D108" s="196" t="s">
        <v>258</v>
      </c>
      <c r="E108" s="197" t="s">
        <v>259</v>
      </c>
      <c r="F108" s="198" t="s">
        <v>260</v>
      </c>
      <c r="G108" s="199" t="s">
        <v>129</v>
      </c>
      <c r="H108" s="200">
        <v>22.29</v>
      </c>
      <c r="I108" s="201"/>
      <c r="J108" s="202">
        <f>ROUND(I108*H108,2)</f>
        <v>0</v>
      </c>
      <c r="K108" s="198" t="s">
        <v>261</v>
      </c>
      <c r="L108" s="62"/>
      <c r="M108" s="203" t="s">
        <v>38</v>
      </c>
      <c r="N108" s="204" t="s">
        <v>52</v>
      </c>
      <c r="O108" s="43"/>
      <c r="P108" s="205">
        <f>O108*H108</f>
        <v>0</v>
      </c>
      <c r="Q108" s="205">
        <v>0</v>
      </c>
      <c r="R108" s="205">
        <f>Q108*H108</f>
        <v>0</v>
      </c>
      <c r="S108" s="205">
        <v>0.255</v>
      </c>
      <c r="T108" s="206">
        <f>S108*H108</f>
        <v>5.68395</v>
      </c>
      <c r="AR108" s="24" t="s">
        <v>262</v>
      </c>
      <c r="AT108" s="24" t="s">
        <v>258</v>
      </c>
      <c r="AU108" s="24" t="s">
        <v>90</v>
      </c>
      <c r="AY108" s="24" t="s">
        <v>256</v>
      </c>
      <c r="BE108" s="207">
        <f>IF(N108="základní",J108,0)</f>
        <v>0</v>
      </c>
      <c r="BF108" s="207">
        <f>IF(N108="snížená",J108,0)</f>
        <v>0</v>
      </c>
      <c r="BG108" s="207">
        <f>IF(N108="zákl. přenesená",J108,0)</f>
        <v>0</v>
      </c>
      <c r="BH108" s="207">
        <f>IF(N108="sníž. přenesená",J108,0)</f>
        <v>0</v>
      </c>
      <c r="BI108" s="207">
        <f>IF(N108="nulová",J108,0)</f>
        <v>0</v>
      </c>
      <c r="BJ108" s="24" t="s">
        <v>25</v>
      </c>
      <c r="BK108" s="207">
        <f>ROUND(I108*H108,2)</f>
        <v>0</v>
      </c>
      <c r="BL108" s="24" t="s">
        <v>262</v>
      </c>
      <c r="BM108" s="24" t="s">
        <v>263</v>
      </c>
    </row>
    <row r="109" spans="2:51" s="11" customFormat="1" ht="13.5">
      <c r="B109" s="208"/>
      <c r="C109" s="209"/>
      <c r="D109" s="210" t="s">
        <v>264</v>
      </c>
      <c r="E109" s="211" t="s">
        <v>38</v>
      </c>
      <c r="F109" s="212" t="s">
        <v>265</v>
      </c>
      <c r="G109" s="209"/>
      <c r="H109" s="213">
        <v>22.29</v>
      </c>
      <c r="I109" s="214"/>
      <c r="J109" s="209"/>
      <c r="K109" s="209"/>
      <c r="L109" s="215"/>
      <c r="M109" s="216"/>
      <c r="N109" s="217"/>
      <c r="O109" s="217"/>
      <c r="P109" s="217"/>
      <c r="Q109" s="217"/>
      <c r="R109" s="217"/>
      <c r="S109" s="217"/>
      <c r="T109" s="218"/>
      <c r="AT109" s="219" t="s">
        <v>264</v>
      </c>
      <c r="AU109" s="219" t="s">
        <v>90</v>
      </c>
      <c r="AV109" s="11" t="s">
        <v>90</v>
      </c>
      <c r="AW109" s="11" t="s">
        <v>45</v>
      </c>
      <c r="AX109" s="11" t="s">
        <v>81</v>
      </c>
      <c r="AY109" s="219" t="s">
        <v>256</v>
      </c>
    </row>
    <row r="110" spans="2:51" s="12" customFormat="1" ht="13.5">
      <c r="B110" s="220"/>
      <c r="C110" s="221"/>
      <c r="D110" s="222" t="s">
        <v>264</v>
      </c>
      <c r="E110" s="223" t="s">
        <v>123</v>
      </c>
      <c r="F110" s="224" t="s">
        <v>266</v>
      </c>
      <c r="G110" s="221"/>
      <c r="H110" s="225">
        <v>22.29</v>
      </c>
      <c r="I110" s="226"/>
      <c r="J110" s="221"/>
      <c r="K110" s="221"/>
      <c r="L110" s="227"/>
      <c r="M110" s="228"/>
      <c r="N110" s="229"/>
      <c r="O110" s="229"/>
      <c r="P110" s="229"/>
      <c r="Q110" s="229"/>
      <c r="R110" s="229"/>
      <c r="S110" s="229"/>
      <c r="T110" s="230"/>
      <c r="AT110" s="231" t="s">
        <v>264</v>
      </c>
      <c r="AU110" s="231" t="s">
        <v>90</v>
      </c>
      <c r="AV110" s="12" t="s">
        <v>262</v>
      </c>
      <c r="AW110" s="12" t="s">
        <v>45</v>
      </c>
      <c r="AX110" s="12" t="s">
        <v>25</v>
      </c>
      <c r="AY110" s="231" t="s">
        <v>256</v>
      </c>
    </row>
    <row r="111" spans="2:65" s="1" customFormat="1" ht="44.25" customHeight="1">
      <c r="B111" s="42"/>
      <c r="C111" s="196" t="s">
        <v>90</v>
      </c>
      <c r="D111" s="196" t="s">
        <v>258</v>
      </c>
      <c r="E111" s="197" t="s">
        <v>267</v>
      </c>
      <c r="F111" s="198" t="s">
        <v>268</v>
      </c>
      <c r="G111" s="199" t="s">
        <v>129</v>
      </c>
      <c r="H111" s="200">
        <v>85.554</v>
      </c>
      <c r="I111" s="201"/>
      <c r="J111" s="202">
        <f>ROUND(I111*H111,2)</f>
        <v>0</v>
      </c>
      <c r="K111" s="198" t="s">
        <v>261</v>
      </c>
      <c r="L111" s="62"/>
      <c r="M111" s="203" t="s">
        <v>38</v>
      </c>
      <c r="N111" s="204" t="s">
        <v>52</v>
      </c>
      <c r="O111" s="43"/>
      <c r="P111" s="205">
        <f>O111*H111</f>
        <v>0</v>
      </c>
      <c r="Q111" s="205">
        <v>0</v>
      </c>
      <c r="R111" s="205">
        <f>Q111*H111</f>
        <v>0</v>
      </c>
      <c r="S111" s="205">
        <v>0.26</v>
      </c>
      <c r="T111" s="206">
        <f>S111*H111</f>
        <v>22.244040000000002</v>
      </c>
      <c r="AR111" s="24" t="s">
        <v>262</v>
      </c>
      <c r="AT111" s="24" t="s">
        <v>258</v>
      </c>
      <c r="AU111" s="24" t="s">
        <v>90</v>
      </c>
      <c r="AY111" s="24" t="s">
        <v>256</v>
      </c>
      <c r="BE111" s="207">
        <f>IF(N111="základní",J111,0)</f>
        <v>0</v>
      </c>
      <c r="BF111" s="207">
        <f>IF(N111="snížená",J111,0)</f>
        <v>0</v>
      </c>
      <c r="BG111" s="207">
        <f>IF(N111="zákl. přenesená",J111,0)</f>
        <v>0</v>
      </c>
      <c r="BH111" s="207">
        <f>IF(N111="sníž. přenesená",J111,0)</f>
        <v>0</v>
      </c>
      <c r="BI111" s="207">
        <f>IF(N111="nulová",J111,0)</f>
        <v>0</v>
      </c>
      <c r="BJ111" s="24" t="s">
        <v>25</v>
      </c>
      <c r="BK111" s="207">
        <f>ROUND(I111*H111,2)</f>
        <v>0</v>
      </c>
      <c r="BL111" s="24" t="s">
        <v>262</v>
      </c>
      <c r="BM111" s="24" t="s">
        <v>269</v>
      </c>
    </row>
    <row r="112" spans="2:51" s="11" customFormat="1" ht="13.5">
      <c r="B112" s="208"/>
      <c r="C112" s="209"/>
      <c r="D112" s="210" t="s">
        <v>264</v>
      </c>
      <c r="E112" s="211" t="s">
        <v>38</v>
      </c>
      <c r="F112" s="212" t="s">
        <v>270</v>
      </c>
      <c r="G112" s="209"/>
      <c r="H112" s="213">
        <v>85.554</v>
      </c>
      <c r="I112" s="214"/>
      <c r="J112" s="209"/>
      <c r="K112" s="209"/>
      <c r="L112" s="215"/>
      <c r="M112" s="216"/>
      <c r="N112" s="217"/>
      <c r="O112" s="217"/>
      <c r="P112" s="217"/>
      <c r="Q112" s="217"/>
      <c r="R112" s="217"/>
      <c r="S112" s="217"/>
      <c r="T112" s="218"/>
      <c r="AT112" s="219" t="s">
        <v>264</v>
      </c>
      <c r="AU112" s="219" t="s">
        <v>90</v>
      </c>
      <c r="AV112" s="11" t="s">
        <v>90</v>
      </c>
      <c r="AW112" s="11" t="s">
        <v>45</v>
      </c>
      <c r="AX112" s="11" t="s">
        <v>81</v>
      </c>
      <c r="AY112" s="219" t="s">
        <v>256</v>
      </c>
    </row>
    <row r="113" spans="2:51" s="12" customFormat="1" ht="13.5">
      <c r="B113" s="220"/>
      <c r="C113" s="221"/>
      <c r="D113" s="222" t="s">
        <v>264</v>
      </c>
      <c r="E113" s="223" t="s">
        <v>200</v>
      </c>
      <c r="F113" s="224" t="s">
        <v>266</v>
      </c>
      <c r="G113" s="221"/>
      <c r="H113" s="225">
        <v>85.554</v>
      </c>
      <c r="I113" s="226"/>
      <c r="J113" s="221"/>
      <c r="K113" s="221"/>
      <c r="L113" s="227"/>
      <c r="M113" s="228"/>
      <c r="N113" s="229"/>
      <c r="O113" s="229"/>
      <c r="P113" s="229"/>
      <c r="Q113" s="229"/>
      <c r="R113" s="229"/>
      <c r="S113" s="229"/>
      <c r="T113" s="230"/>
      <c r="AT113" s="231" t="s">
        <v>264</v>
      </c>
      <c r="AU113" s="231" t="s">
        <v>90</v>
      </c>
      <c r="AV113" s="12" t="s">
        <v>262</v>
      </c>
      <c r="AW113" s="12" t="s">
        <v>45</v>
      </c>
      <c r="AX113" s="12" t="s">
        <v>25</v>
      </c>
      <c r="AY113" s="231" t="s">
        <v>256</v>
      </c>
    </row>
    <row r="114" spans="2:65" s="1" customFormat="1" ht="44.25" customHeight="1">
      <c r="B114" s="42"/>
      <c r="C114" s="196" t="s">
        <v>131</v>
      </c>
      <c r="D114" s="196" t="s">
        <v>258</v>
      </c>
      <c r="E114" s="197" t="s">
        <v>271</v>
      </c>
      <c r="F114" s="198" t="s">
        <v>272</v>
      </c>
      <c r="G114" s="199" t="s">
        <v>129</v>
      </c>
      <c r="H114" s="200">
        <v>8.25</v>
      </c>
      <c r="I114" s="201"/>
      <c r="J114" s="202">
        <f>ROUND(I114*H114,2)</f>
        <v>0</v>
      </c>
      <c r="K114" s="198" t="s">
        <v>261</v>
      </c>
      <c r="L114" s="62"/>
      <c r="M114" s="203" t="s">
        <v>38</v>
      </c>
      <c r="N114" s="204" t="s">
        <v>52</v>
      </c>
      <c r="O114" s="43"/>
      <c r="P114" s="205">
        <f>O114*H114</f>
        <v>0</v>
      </c>
      <c r="Q114" s="205">
        <v>0</v>
      </c>
      <c r="R114" s="205">
        <f>Q114*H114</f>
        <v>0</v>
      </c>
      <c r="S114" s="205">
        <v>0.316</v>
      </c>
      <c r="T114" s="206">
        <f>S114*H114</f>
        <v>2.607</v>
      </c>
      <c r="AR114" s="24" t="s">
        <v>262</v>
      </c>
      <c r="AT114" s="24" t="s">
        <v>258</v>
      </c>
      <c r="AU114" s="24" t="s">
        <v>90</v>
      </c>
      <c r="AY114" s="24" t="s">
        <v>256</v>
      </c>
      <c r="BE114" s="207">
        <f>IF(N114="základní",J114,0)</f>
        <v>0</v>
      </c>
      <c r="BF114" s="207">
        <f>IF(N114="snížená",J114,0)</f>
        <v>0</v>
      </c>
      <c r="BG114" s="207">
        <f>IF(N114="zákl. přenesená",J114,0)</f>
        <v>0</v>
      </c>
      <c r="BH114" s="207">
        <f>IF(N114="sníž. přenesená",J114,0)</f>
        <v>0</v>
      </c>
      <c r="BI114" s="207">
        <f>IF(N114="nulová",J114,0)</f>
        <v>0</v>
      </c>
      <c r="BJ114" s="24" t="s">
        <v>25</v>
      </c>
      <c r="BK114" s="207">
        <f>ROUND(I114*H114,2)</f>
        <v>0</v>
      </c>
      <c r="BL114" s="24" t="s">
        <v>262</v>
      </c>
      <c r="BM114" s="24" t="s">
        <v>273</v>
      </c>
    </row>
    <row r="115" spans="2:51" s="11" customFormat="1" ht="13.5">
      <c r="B115" s="208"/>
      <c r="C115" s="209"/>
      <c r="D115" s="210" t="s">
        <v>264</v>
      </c>
      <c r="E115" s="211" t="s">
        <v>38</v>
      </c>
      <c r="F115" s="212" t="s">
        <v>274</v>
      </c>
      <c r="G115" s="209"/>
      <c r="H115" s="213">
        <v>8.25</v>
      </c>
      <c r="I115" s="214"/>
      <c r="J115" s="209"/>
      <c r="K115" s="209"/>
      <c r="L115" s="215"/>
      <c r="M115" s="216"/>
      <c r="N115" s="217"/>
      <c r="O115" s="217"/>
      <c r="P115" s="217"/>
      <c r="Q115" s="217"/>
      <c r="R115" s="217"/>
      <c r="S115" s="217"/>
      <c r="T115" s="218"/>
      <c r="AT115" s="219" t="s">
        <v>264</v>
      </c>
      <c r="AU115" s="219" t="s">
        <v>90</v>
      </c>
      <c r="AV115" s="11" t="s">
        <v>90</v>
      </c>
      <c r="AW115" s="11" t="s">
        <v>45</v>
      </c>
      <c r="AX115" s="11" t="s">
        <v>81</v>
      </c>
      <c r="AY115" s="219" t="s">
        <v>256</v>
      </c>
    </row>
    <row r="116" spans="2:51" s="12" customFormat="1" ht="13.5">
      <c r="B116" s="220"/>
      <c r="C116" s="221"/>
      <c r="D116" s="222" t="s">
        <v>264</v>
      </c>
      <c r="E116" s="223" t="s">
        <v>120</v>
      </c>
      <c r="F116" s="224" t="s">
        <v>266</v>
      </c>
      <c r="G116" s="221"/>
      <c r="H116" s="225">
        <v>8.25</v>
      </c>
      <c r="I116" s="226"/>
      <c r="J116" s="221"/>
      <c r="K116" s="221"/>
      <c r="L116" s="227"/>
      <c r="M116" s="228"/>
      <c r="N116" s="229"/>
      <c r="O116" s="229"/>
      <c r="P116" s="229"/>
      <c r="Q116" s="229"/>
      <c r="R116" s="229"/>
      <c r="S116" s="229"/>
      <c r="T116" s="230"/>
      <c r="AT116" s="231" t="s">
        <v>264</v>
      </c>
      <c r="AU116" s="231" t="s">
        <v>90</v>
      </c>
      <c r="AV116" s="12" t="s">
        <v>262</v>
      </c>
      <c r="AW116" s="12" t="s">
        <v>45</v>
      </c>
      <c r="AX116" s="12" t="s">
        <v>25</v>
      </c>
      <c r="AY116" s="231" t="s">
        <v>256</v>
      </c>
    </row>
    <row r="117" spans="2:65" s="1" customFormat="1" ht="22.5" customHeight="1">
      <c r="B117" s="42"/>
      <c r="C117" s="196" t="s">
        <v>262</v>
      </c>
      <c r="D117" s="196" t="s">
        <v>258</v>
      </c>
      <c r="E117" s="197" t="s">
        <v>275</v>
      </c>
      <c r="F117" s="198" t="s">
        <v>276</v>
      </c>
      <c r="G117" s="199" t="s">
        <v>129</v>
      </c>
      <c r="H117" s="200">
        <v>116.094</v>
      </c>
      <c r="I117" s="201"/>
      <c r="J117" s="202">
        <f>ROUND(I117*H117,2)</f>
        <v>0</v>
      </c>
      <c r="K117" s="198" t="s">
        <v>261</v>
      </c>
      <c r="L117" s="62"/>
      <c r="M117" s="203" t="s">
        <v>38</v>
      </c>
      <c r="N117" s="204" t="s">
        <v>52</v>
      </c>
      <c r="O117" s="43"/>
      <c r="P117" s="205">
        <f>O117*H117</f>
        <v>0</v>
      </c>
      <c r="Q117" s="205">
        <v>0</v>
      </c>
      <c r="R117" s="205">
        <f>Q117*H117</f>
        <v>0</v>
      </c>
      <c r="S117" s="205">
        <v>0.4</v>
      </c>
      <c r="T117" s="206">
        <f>S117*H117</f>
        <v>46.4376</v>
      </c>
      <c r="AR117" s="24" t="s">
        <v>262</v>
      </c>
      <c r="AT117" s="24" t="s">
        <v>258</v>
      </c>
      <c r="AU117" s="24" t="s">
        <v>90</v>
      </c>
      <c r="AY117" s="24" t="s">
        <v>256</v>
      </c>
      <c r="BE117" s="207">
        <f>IF(N117="základní",J117,0)</f>
        <v>0</v>
      </c>
      <c r="BF117" s="207">
        <f>IF(N117="snížená",J117,0)</f>
        <v>0</v>
      </c>
      <c r="BG117" s="207">
        <f>IF(N117="zákl. přenesená",J117,0)</f>
        <v>0</v>
      </c>
      <c r="BH117" s="207">
        <f>IF(N117="sníž. přenesená",J117,0)</f>
        <v>0</v>
      </c>
      <c r="BI117" s="207">
        <f>IF(N117="nulová",J117,0)</f>
        <v>0</v>
      </c>
      <c r="BJ117" s="24" t="s">
        <v>25</v>
      </c>
      <c r="BK117" s="207">
        <f>ROUND(I117*H117,2)</f>
        <v>0</v>
      </c>
      <c r="BL117" s="24" t="s">
        <v>262</v>
      </c>
      <c r="BM117" s="24" t="s">
        <v>277</v>
      </c>
    </row>
    <row r="118" spans="2:51" s="11" customFormat="1" ht="13.5">
      <c r="B118" s="208"/>
      <c r="C118" s="209"/>
      <c r="D118" s="210" t="s">
        <v>264</v>
      </c>
      <c r="E118" s="211" t="s">
        <v>38</v>
      </c>
      <c r="F118" s="212" t="s">
        <v>278</v>
      </c>
      <c r="G118" s="209"/>
      <c r="H118" s="213">
        <v>22.29</v>
      </c>
      <c r="I118" s="214"/>
      <c r="J118" s="209"/>
      <c r="K118" s="209"/>
      <c r="L118" s="215"/>
      <c r="M118" s="216"/>
      <c r="N118" s="217"/>
      <c r="O118" s="217"/>
      <c r="P118" s="217"/>
      <c r="Q118" s="217"/>
      <c r="R118" s="217"/>
      <c r="S118" s="217"/>
      <c r="T118" s="218"/>
      <c r="AT118" s="219" t="s">
        <v>264</v>
      </c>
      <c r="AU118" s="219" t="s">
        <v>90</v>
      </c>
      <c r="AV118" s="11" t="s">
        <v>90</v>
      </c>
      <c r="AW118" s="11" t="s">
        <v>45</v>
      </c>
      <c r="AX118" s="11" t="s">
        <v>81</v>
      </c>
      <c r="AY118" s="219" t="s">
        <v>256</v>
      </c>
    </row>
    <row r="119" spans="2:51" s="11" customFormat="1" ht="13.5">
      <c r="B119" s="208"/>
      <c r="C119" s="209"/>
      <c r="D119" s="210" t="s">
        <v>264</v>
      </c>
      <c r="E119" s="211" t="s">
        <v>38</v>
      </c>
      <c r="F119" s="212" t="s">
        <v>200</v>
      </c>
      <c r="G119" s="209"/>
      <c r="H119" s="213">
        <v>85.554</v>
      </c>
      <c r="I119" s="214"/>
      <c r="J119" s="209"/>
      <c r="K119" s="209"/>
      <c r="L119" s="215"/>
      <c r="M119" s="216"/>
      <c r="N119" s="217"/>
      <c r="O119" s="217"/>
      <c r="P119" s="217"/>
      <c r="Q119" s="217"/>
      <c r="R119" s="217"/>
      <c r="S119" s="217"/>
      <c r="T119" s="218"/>
      <c r="AT119" s="219" t="s">
        <v>264</v>
      </c>
      <c r="AU119" s="219" t="s">
        <v>90</v>
      </c>
      <c r="AV119" s="11" t="s">
        <v>90</v>
      </c>
      <c r="AW119" s="11" t="s">
        <v>45</v>
      </c>
      <c r="AX119" s="11" t="s">
        <v>81</v>
      </c>
      <c r="AY119" s="219" t="s">
        <v>256</v>
      </c>
    </row>
    <row r="120" spans="2:51" s="11" customFormat="1" ht="13.5">
      <c r="B120" s="208"/>
      <c r="C120" s="209"/>
      <c r="D120" s="210" t="s">
        <v>264</v>
      </c>
      <c r="E120" s="211" t="s">
        <v>38</v>
      </c>
      <c r="F120" s="212" t="s">
        <v>120</v>
      </c>
      <c r="G120" s="209"/>
      <c r="H120" s="213">
        <v>8.25</v>
      </c>
      <c r="I120" s="214"/>
      <c r="J120" s="209"/>
      <c r="K120" s="209"/>
      <c r="L120" s="215"/>
      <c r="M120" s="216"/>
      <c r="N120" s="217"/>
      <c r="O120" s="217"/>
      <c r="P120" s="217"/>
      <c r="Q120" s="217"/>
      <c r="R120" s="217"/>
      <c r="S120" s="217"/>
      <c r="T120" s="218"/>
      <c r="AT120" s="219" t="s">
        <v>264</v>
      </c>
      <c r="AU120" s="219" t="s">
        <v>90</v>
      </c>
      <c r="AV120" s="11" t="s">
        <v>90</v>
      </c>
      <c r="AW120" s="11" t="s">
        <v>45</v>
      </c>
      <c r="AX120" s="11" t="s">
        <v>81</v>
      </c>
      <c r="AY120" s="219" t="s">
        <v>256</v>
      </c>
    </row>
    <row r="121" spans="2:51" s="12" customFormat="1" ht="13.5">
      <c r="B121" s="220"/>
      <c r="C121" s="221"/>
      <c r="D121" s="222" t="s">
        <v>264</v>
      </c>
      <c r="E121" s="223" t="s">
        <v>38</v>
      </c>
      <c r="F121" s="224" t="s">
        <v>266</v>
      </c>
      <c r="G121" s="221"/>
      <c r="H121" s="225">
        <v>116.094</v>
      </c>
      <c r="I121" s="226"/>
      <c r="J121" s="221"/>
      <c r="K121" s="221"/>
      <c r="L121" s="227"/>
      <c r="M121" s="228"/>
      <c r="N121" s="229"/>
      <c r="O121" s="229"/>
      <c r="P121" s="229"/>
      <c r="Q121" s="229"/>
      <c r="R121" s="229"/>
      <c r="S121" s="229"/>
      <c r="T121" s="230"/>
      <c r="AT121" s="231" t="s">
        <v>264</v>
      </c>
      <c r="AU121" s="231" t="s">
        <v>90</v>
      </c>
      <c r="AV121" s="12" t="s">
        <v>262</v>
      </c>
      <c r="AW121" s="12" t="s">
        <v>45</v>
      </c>
      <c r="AX121" s="12" t="s">
        <v>25</v>
      </c>
      <c r="AY121" s="231" t="s">
        <v>256</v>
      </c>
    </row>
    <row r="122" spans="2:65" s="1" customFormat="1" ht="31.5" customHeight="1">
      <c r="B122" s="42"/>
      <c r="C122" s="196" t="s">
        <v>279</v>
      </c>
      <c r="D122" s="196" t="s">
        <v>258</v>
      </c>
      <c r="E122" s="197" t="s">
        <v>280</v>
      </c>
      <c r="F122" s="198" t="s">
        <v>281</v>
      </c>
      <c r="G122" s="199" t="s">
        <v>282</v>
      </c>
      <c r="H122" s="200">
        <v>9.24</v>
      </c>
      <c r="I122" s="201"/>
      <c r="J122" s="202">
        <f>ROUND(I122*H122,2)</f>
        <v>0</v>
      </c>
      <c r="K122" s="198" t="s">
        <v>261</v>
      </c>
      <c r="L122" s="62"/>
      <c r="M122" s="203" t="s">
        <v>38</v>
      </c>
      <c r="N122" s="204" t="s">
        <v>52</v>
      </c>
      <c r="O122" s="43"/>
      <c r="P122" s="205">
        <f>O122*H122</f>
        <v>0</v>
      </c>
      <c r="Q122" s="205">
        <v>0</v>
      </c>
      <c r="R122" s="205">
        <f>Q122*H122</f>
        <v>0</v>
      </c>
      <c r="S122" s="205">
        <v>0</v>
      </c>
      <c r="T122" s="206">
        <f>S122*H122</f>
        <v>0</v>
      </c>
      <c r="AR122" s="24" t="s">
        <v>262</v>
      </c>
      <c r="AT122" s="24" t="s">
        <v>258</v>
      </c>
      <c r="AU122" s="24" t="s">
        <v>90</v>
      </c>
      <c r="AY122" s="24" t="s">
        <v>256</v>
      </c>
      <c r="BE122" s="207">
        <f>IF(N122="základní",J122,0)</f>
        <v>0</v>
      </c>
      <c r="BF122" s="207">
        <f>IF(N122="snížená",J122,0)</f>
        <v>0</v>
      </c>
      <c r="BG122" s="207">
        <f>IF(N122="zákl. přenesená",J122,0)</f>
        <v>0</v>
      </c>
      <c r="BH122" s="207">
        <f>IF(N122="sníž. přenesená",J122,0)</f>
        <v>0</v>
      </c>
      <c r="BI122" s="207">
        <f>IF(N122="nulová",J122,0)</f>
        <v>0</v>
      </c>
      <c r="BJ122" s="24" t="s">
        <v>25</v>
      </c>
      <c r="BK122" s="207">
        <f>ROUND(I122*H122,2)</f>
        <v>0</v>
      </c>
      <c r="BL122" s="24" t="s">
        <v>262</v>
      </c>
      <c r="BM122" s="24" t="s">
        <v>283</v>
      </c>
    </row>
    <row r="123" spans="2:51" s="13" customFormat="1" ht="13.5">
      <c r="B123" s="232"/>
      <c r="C123" s="233"/>
      <c r="D123" s="210" t="s">
        <v>264</v>
      </c>
      <c r="E123" s="234" t="s">
        <v>38</v>
      </c>
      <c r="F123" s="235" t="s">
        <v>284</v>
      </c>
      <c r="G123" s="233"/>
      <c r="H123" s="236" t="s">
        <v>38</v>
      </c>
      <c r="I123" s="237"/>
      <c r="J123" s="233"/>
      <c r="K123" s="233"/>
      <c r="L123" s="238"/>
      <c r="M123" s="239"/>
      <c r="N123" s="240"/>
      <c r="O123" s="240"/>
      <c r="P123" s="240"/>
      <c r="Q123" s="240"/>
      <c r="R123" s="240"/>
      <c r="S123" s="240"/>
      <c r="T123" s="241"/>
      <c r="AT123" s="242" t="s">
        <v>264</v>
      </c>
      <c r="AU123" s="242" t="s">
        <v>90</v>
      </c>
      <c r="AV123" s="13" t="s">
        <v>25</v>
      </c>
      <c r="AW123" s="13" t="s">
        <v>45</v>
      </c>
      <c r="AX123" s="13" t="s">
        <v>81</v>
      </c>
      <c r="AY123" s="242" t="s">
        <v>256</v>
      </c>
    </row>
    <row r="124" spans="2:51" s="11" customFormat="1" ht="13.5">
      <c r="B124" s="208"/>
      <c r="C124" s="209"/>
      <c r="D124" s="210" t="s">
        <v>264</v>
      </c>
      <c r="E124" s="211" t="s">
        <v>38</v>
      </c>
      <c r="F124" s="212" t="s">
        <v>285</v>
      </c>
      <c r="G124" s="209"/>
      <c r="H124" s="213">
        <v>9.24</v>
      </c>
      <c r="I124" s="214"/>
      <c r="J124" s="209"/>
      <c r="K124" s="209"/>
      <c r="L124" s="215"/>
      <c r="M124" s="216"/>
      <c r="N124" s="217"/>
      <c r="O124" s="217"/>
      <c r="P124" s="217"/>
      <c r="Q124" s="217"/>
      <c r="R124" s="217"/>
      <c r="S124" s="217"/>
      <c r="T124" s="218"/>
      <c r="AT124" s="219" t="s">
        <v>264</v>
      </c>
      <c r="AU124" s="219" t="s">
        <v>90</v>
      </c>
      <c r="AV124" s="11" t="s">
        <v>90</v>
      </c>
      <c r="AW124" s="11" t="s">
        <v>45</v>
      </c>
      <c r="AX124" s="11" t="s">
        <v>81</v>
      </c>
      <c r="AY124" s="219" t="s">
        <v>256</v>
      </c>
    </row>
    <row r="125" spans="2:51" s="12" customFormat="1" ht="13.5">
      <c r="B125" s="220"/>
      <c r="C125" s="221"/>
      <c r="D125" s="222" t="s">
        <v>264</v>
      </c>
      <c r="E125" s="223" t="s">
        <v>38</v>
      </c>
      <c r="F125" s="224" t="s">
        <v>266</v>
      </c>
      <c r="G125" s="221"/>
      <c r="H125" s="225">
        <v>9.24</v>
      </c>
      <c r="I125" s="226"/>
      <c r="J125" s="221"/>
      <c r="K125" s="221"/>
      <c r="L125" s="227"/>
      <c r="M125" s="228"/>
      <c r="N125" s="229"/>
      <c r="O125" s="229"/>
      <c r="P125" s="229"/>
      <c r="Q125" s="229"/>
      <c r="R125" s="229"/>
      <c r="S125" s="229"/>
      <c r="T125" s="230"/>
      <c r="AT125" s="231" t="s">
        <v>264</v>
      </c>
      <c r="AU125" s="231" t="s">
        <v>90</v>
      </c>
      <c r="AV125" s="12" t="s">
        <v>262</v>
      </c>
      <c r="AW125" s="12" t="s">
        <v>45</v>
      </c>
      <c r="AX125" s="12" t="s">
        <v>25</v>
      </c>
      <c r="AY125" s="231" t="s">
        <v>256</v>
      </c>
    </row>
    <row r="126" spans="2:65" s="1" customFormat="1" ht="22.5" customHeight="1">
      <c r="B126" s="42"/>
      <c r="C126" s="196" t="s">
        <v>286</v>
      </c>
      <c r="D126" s="196" t="s">
        <v>258</v>
      </c>
      <c r="E126" s="197" t="s">
        <v>287</v>
      </c>
      <c r="F126" s="198" t="s">
        <v>288</v>
      </c>
      <c r="G126" s="199" t="s">
        <v>282</v>
      </c>
      <c r="H126" s="200">
        <v>111.471</v>
      </c>
      <c r="I126" s="201"/>
      <c r="J126" s="202">
        <f>ROUND(I126*H126,2)</f>
        <v>0</v>
      </c>
      <c r="K126" s="198" t="s">
        <v>261</v>
      </c>
      <c r="L126" s="62"/>
      <c r="M126" s="203" t="s">
        <v>38</v>
      </c>
      <c r="N126" s="204" t="s">
        <v>52</v>
      </c>
      <c r="O126" s="43"/>
      <c r="P126" s="205">
        <f>O126*H126</f>
        <v>0</v>
      </c>
      <c r="Q126" s="205">
        <v>0</v>
      </c>
      <c r="R126" s="205">
        <f>Q126*H126</f>
        <v>0</v>
      </c>
      <c r="S126" s="205">
        <v>0</v>
      </c>
      <c r="T126" s="206">
        <f>S126*H126</f>
        <v>0</v>
      </c>
      <c r="AR126" s="24" t="s">
        <v>262</v>
      </c>
      <c r="AT126" s="24" t="s">
        <v>258</v>
      </c>
      <c r="AU126" s="24" t="s">
        <v>90</v>
      </c>
      <c r="AY126" s="24" t="s">
        <v>256</v>
      </c>
      <c r="BE126" s="207">
        <f>IF(N126="základní",J126,0)</f>
        <v>0</v>
      </c>
      <c r="BF126" s="207">
        <f>IF(N126="snížená",J126,0)</f>
        <v>0</v>
      </c>
      <c r="BG126" s="207">
        <f>IF(N126="zákl. přenesená",J126,0)</f>
        <v>0</v>
      </c>
      <c r="BH126" s="207">
        <f>IF(N126="sníž. přenesená",J126,0)</f>
        <v>0</v>
      </c>
      <c r="BI126" s="207">
        <f>IF(N126="nulová",J126,0)</f>
        <v>0</v>
      </c>
      <c r="BJ126" s="24" t="s">
        <v>25</v>
      </c>
      <c r="BK126" s="207">
        <f>ROUND(I126*H126,2)</f>
        <v>0</v>
      </c>
      <c r="BL126" s="24" t="s">
        <v>262</v>
      </c>
      <c r="BM126" s="24" t="s">
        <v>289</v>
      </c>
    </row>
    <row r="127" spans="2:51" s="11" customFormat="1" ht="13.5">
      <c r="B127" s="208"/>
      <c r="C127" s="209"/>
      <c r="D127" s="210" t="s">
        <v>264</v>
      </c>
      <c r="E127" s="211" t="s">
        <v>38</v>
      </c>
      <c r="F127" s="212" t="s">
        <v>290</v>
      </c>
      <c r="G127" s="209"/>
      <c r="H127" s="213">
        <v>111.471</v>
      </c>
      <c r="I127" s="214"/>
      <c r="J127" s="209"/>
      <c r="K127" s="209"/>
      <c r="L127" s="215"/>
      <c r="M127" s="216"/>
      <c r="N127" s="217"/>
      <c r="O127" s="217"/>
      <c r="P127" s="217"/>
      <c r="Q127" s="217"/>
      <c r="R127" s="217"/>
      <c r="S127" s="217"/>
      <c r="T127" s="218"/>
      <c r="AT127" s="219" t="s">
        <v>264</v>
      </c>
      <c r="AU127" s="219" t="s">
        <v>90</v>
      </c>
      <c r="AV127" s="11" t="s">
        <v>90</v>
      </c>
      <c r="AW127" s="11" t="s">
        <v>45</v>
      </c>
      <c r="AX127" s="11" t="s">
        <v>81</v>
      </c>
      <c r="AY127" s="219" t="s">
        <v>256</v>
      </c>
    </row>
    <row r="128" spans="2:51" s="12" customFormat="1" ht="13.5">
      <c r="B128" s="220"/>
      <c r="C128" s="221"/>
      <c r="D128" s="222" t="s">
        <v>264</v>
      </c>
      <c r="E128" s="223" t="s">
        <v>38</v>
      </c>
      <c r="F128" s="224" t="s">
        <v>266</v>
      </c>
      <c r="G128" s="221"/>
      <c r="H128" s="225">
        <v>111.471</v>
      </c>
      <c r="I128" s="226"/>
      <c r="J128" s="221"/>
      <c r="K128" s="221"/>
      <c r="L128" s="227"/>
      <c r="M128" s="228"/>
      <c r="N128" s="229"/>
      <c r="O128" s="229"/>
      <c r="P128" s="229"/>
      <c r="Q128" s="229"/>
      <c r="R128" s="229"/>
      <c r="S128" s="229"/>
      <c r="T128" s="230"/>
      <c r="AT128" s="231" t="s">
        <v>264</v>
      </c>
      <c r="AU128" s="231" t="s">
        <v>90</v>
      </c>
      <c r="AV128" s="12" t="s">
        <v>262</v>
      </c>
      <c r="AW128" s="12" t="s">
        <v>45</v>
      </c>
      <c r="AX128" s="12" t="s">
        <v>25</v>
      </c>
      <c r="AY128" s="231" t="s">
        <v>256</v>
      </c>
    </row>
    <row r="129" spans="2:65" s="1" customFormat="1" ht="31.5" customHeight="1">
      <c r="B129" s="42"/>
      <c r="C129" s="196" t="s">
        <v>291</v>
      </c>
      <c r="D129" s="196" t="s">
        <v>258</v>
      </c>
      <c r="E129" s="197" t="s">
        <v>292</v>
      </c>
      <c r="F129" s="198" t="s">
        <v>293</v>
      </c>
      <c r="G129" s="199" t="s">
        <v>282</v>
      </c>
      <c r="H129" s="200">
        <v>111.471</v>
      </c>
      <c r="I129" s="201"/>
      <c r="J129" s="202">
        <f>ROUND(I129*H129,2)</f>
        <v>0</v>
      </c>
      <c r="K129" s="198" t="s">
        <v>261</v>
      </c>
      <c r="L129" s="62"/>
      <c r="M129" s="203" t="s">
        <v>38</v>
      </c>
      <c r="N129" s="204" t="s">
        <v>52</v>
      </c>
      <c r="O129" s="43"/>
      <c r="P129" s="205">
        <f>O129*H129</f>
        <v>0</v>
      </c>
      <c r="Q129" s="205">
        <v>0</v>
      </c>
      <c r="R129" s="205">
        <f>Q129*H129</f>
        <v>0</v>
      </c>
      <c r="S129" s="205">
        <v>0</v>
      </c>
      <c r="T129" s="206">
        <f>S129*H129</f>
        <v>0</v>
      </c>
      <c r="AR129" s="24" t="s">
        <v>262</v>
      </c>
      <c r="AT129" s="24" t="s">
        <v>258</v>
      </c>
      <c r="AU129" s="24" t="s">
        <v>90</v>
      </c>
      <c r="AY129" s="24" t="s">
        <v>256</v>
      </c>
      <c r="BE129" s="207">
        <f>IF(N129="základní",J129,0)</f>
        <v>0</v>
      </c>
      <c r="BF129" s="207">
        <f>IF(N129="snížená",J129,0)</f>
        <v>0</v>
      </c>
      <c r="BG129" s="207">
        <f>IF(N129="zákl. přenesená",J129,0)</f>
        <v>0</v>
      </c>
      <c r="BH129" s="207">
        <f>IF(N129="sníž. přenesená",J129,0)</f>
        <v>0</v>
      </c>
      <c r="BI129" s="207">
        <f>IF(N129="nulová",J129,0)</f>
        <v>0</v>
      </c>
      <c r="BJ129" s="24" t="s">
        <v>25</v>
      </c>
      <c r="BK129" s="207">
        <f>ROUND(I129*H129,2)</f>
        <v>0</v>
      </c>
      <c r="BL129" s="24" t="s">
        <v>262</v>
      </c>
      <c r="BM129" s="24" t="s">
        <v>294</v>
      </c>
    </row>
    <row r="130" spans="2:65" s="1" customFormat="1" ht="31.5" customHeight="1">
      <c r="B130" s="42"/>
      <c r="C130" s="196" t="s">
        <v>183</v>
      </c>
      <c r="D130" s="196" t="s">
        <v>258</v>
      </c>
      <c r="E130" s="197" t="s">
        <v>295</v>
      </c>
      <c r="F130" s="198" t="s">
        <v>296</v>
      </c>
      <c r="G130" s="199" t="s">
        <v>282</v>
      </c>
      <c r="H130" s="200">
        <v>18.48</v>
      </c>
      <c r="I130" s="201"/>
      <c r="J130" s="202">
        <f>ROUND(I130*H130,2)</f>
        <v>0</v>
      </c>
      <c r="K130" s="198" t="s">
        <v>261</v>
      </c>
      <c r="L130" s="62"/>
      <c r="M130" s="203" t="s">
        <v>38</v>
      </c>
      <c r="N130" s="204" t="s">
        <v>52</v>
      </c>
      <c r="O130" s="43"/>
      <c r="P130" s="205">
        <f>O130*H130</f>
        <v>0</v>
      </c>
      <c r="Q130" s="205">
        <v>0</v>
      </c>
      <c r="R130" s="205">
        <f>Q130*H130</f>
        <v>0</v>
      </c>
      <c r="S130" s="205">
        <v>0</v>
      </c>
      <c r="T130" s="206">
        <f>S130*H130</f>
        <v>0</v>
      </c>
      <c r="AR130" s="24" t="s">
        <v>262</v>
      </c>
      <c r="AT130" s="24" t="s">
        <v>258</v>
      </c>
      <c r="AU130" s="24" t="s">
        <v>90</v>
      </c>
      <c r="AY130" s="24" t="s">
        <v>256</v>
      </c>
      <c r="BE130" s="207">
        <f>IF(N130="základní",J130,0)</f>
        <v>0</v>
      </c>
      <c r="BF130" s="207">
        <f>IF(N130="snížená",J130,0)</f>
        <v>0</v>
      </c>
      <c r="BG130" s="207">
        <f>IF(N130="zákl. přenesená",J130,0)</f>
        <v>0</v>
      </c>
      <c r="BH130" s="207">
        <f>IF(N130="sníž. přenesená",J130,0)</f>
        <v>0</v>
      </c>
      <c r="BI130" s="207">
        <f>IF(N130="nulová",J130,0)</f>
        <v>0</v>
      </c>
      <c r="BJ130" s="24" t="s">
        <v>25</v>
      </c>
      <c r="BK130" s="207">
        <f>ROUND(I130*H130,2)</f>
        <v>0</v>
      </c>
      <c r="BL130" s="24" t="s">
        <v>262</v>
      </c>
      <c r="BM130" s="24" t="s">
        <v>297</v>
      </c>
    </row>
    <row r="131" spans="2:47" s="1" customFormat="1" ht="202.5">
      <c r="B131" s="42"/>
      <c r="C131" s="64"/>
      <c r="D131" s="210" t="s">
        <v>298</v>
      </c>
      <c r="E131" s="64"/>
      <c r="F131" s="243" t="s">
        <v>299</v>
      </c>
      <c r="G131" s="64"/>
      <c r="H131" s="64"/>
      <c r="I131" s="166"/>
      <c r="J131" s="64"/>
      <c r="K131" s="64"/>
      <c r="L131" s="62"/>
      <c r="M131" s="244"/>
      <c r="N131" s="43"/>
      <c r="O131" s="43"/>
      <c r="P131" s="43"/>
      <c r="Q131" s="43"/>
      <c r="R131" s="43"/>
      <c r="S131" s="43"/>
      <c r="T131" s="79"/>
      <c r="AT131" s="24" t="s">
        <v>298</v>
      </c>
      <c r="AU131" s="24" t="s">
        <v>90</v>
      </c>
    </row>
    <row r="132" spans="2:51" s="11" customFormat="1" ht="13.5">
      <c r="B132" s="208"/>
      <c r="C132" s="209"/>
      <c r="D132" s="210" t="s">
        <v>264</v>
      </c>
      <c r="E132" s="211" t="s">
        <v>38</v>
      </c>
      <c r="F132" s="212" t="s">
        <v>300</v>
      </c>
      <c r="G132" s="209"/>
      <c r="H132" s="213">
        <v>18.48</v>
      </c>
      <c r="I132" s="214"/>
      <c r="J132" s="209"/>
      <c r="K132" s="209"/>
      <c r="L132" s="215"/>
      <c r="M132" s="216"/>
      <c r="N132" s="217"/>
      <c r="O132" s="217"/>
      <c r="P132" s="217"/>
      <c r="Q132" s="217"/>
      <c r="R132" s="217"/>
      <c r="S132" s="217"/>
      <c r="T132" s="218"/>
      <c r="AT132" s="219" t="s">
        <v>264</v>
      </c>
      <c r="AU132" s="219" t="s">
        <v>90</v>
      </c>
      <c r="AV132" s="11" t="s">
        <v>90</v>
      </c>
      <c r="AW132" s="11" t="s">
        <v>45</v>
      </c>
      <c r="AX132" s="11" t="s">
        <v>81</v>
      </c>
      <c r="AY132" s="219" t="s">
        <v>256</v>
      </c>
    </row>
    <row r="133" spans="2:51" s="12" customFormat="1" ht="13.5">
      <c r="B133" s="220"/>
      <c r="C133" s="221"/>
      <c r="D133" s="222" t="s">
        <v>264</v>
      </c>
      <c r="E133" s="223" t="s">
        <v>197</v>
      </c>
      <c r="F133" s="224" t="s">
        <v>266</v>
      </c>
      <c r="G133" s="221"/>
      <c r="H133" s="225">
        <v>18.48</v>
      </c>
      <c r="I133" s="226"/>
      <c r="J133" s="221"/>
      <c r="K133" s="221"/>
      <c r="L133" s="227"/>
      <c r="M133" s="228"/>
      <c r="N133" s="229"/>
      <c r="O133" s="229"/>
      <c r="P133" s="229"/>
      <c r="Q133" s="229"/>
      <c r="R133" s="229"/>
      <c r="S133" s="229"/>
      <c r="T133" s="230"/>
      <c r="AT133" s="231" t="s">
        <v>264</v>
      </c>
      <c r="AU133" s="231" t="s">
        <v>90</v>
      </c>
      <c r="AV133" s="12" t="s">
        <v>262</v>
      </c>
      <c r="AW133" s="12" t="s">
        <v>45</v>
      </c>
      <c r="AX133" s="12" t="s">
        <v>25</v>
      </c>
      <c r="AY133" s="231" t="s">
        <v>256</v>
      </c>
    </row>
    <row r="134" spans="2:65" s="1" customFormat="1" ht="22.5" customHeight="1">
      <c r="B134" s="42"/>
      <c r="C134" s="196" t="s">
        <v>301</v>
      </c>
      <c r="D134" s="196" t="s">
        <v>258</v>
      </c>
      <c r="E134" s="197" t="s">
        <v>302</v>
      </c>
      <c r="F134" s="198" t="s">
        <v>303</v>
      </c>
      <c r="G134" s="199" t="s">
        <v>282</v>
      </c>
      <c r="H134" s="200">
        <v>107.55</v>
      </c>
      <c r="I134" s="201"/>
      <c r="J134" s="202">
        <f>ROUND(I134*H134,2)</f>
        <v>0</v>
      </c>
      <c r="K134" s="198" t="s">
        <v>261</v>
      </c>
      <c r="L134" s="62"/>
      <c r="M134" s="203" t="s">
        <v>38</v>
      </c>
      <c r="N134" s="204" t="s">
        <v>52</v>
      </c>
      <c r="O134" s="43"/>
      <c r="P134" s="205">
        <f>O134*H134</f>
        <v>0</v>
      </c>
      <c r="Q134" s="205">
        <v>0</v>
      </c>
      <c r="R134" s="205">
        <f>Q134*H134</f>
        <v>0</v>
      </c>
      <c r="S134" s="205">
        <v>0</v>
      </c>
      <c r="T134" s="206">
        <f>S134*H134</f>
        <v>0</v>
      </c>
      <c r="AR134" s="24" t="s">
        <v>262</v>
      </c>
      <c r="AT134" s="24" t="s">
        <v>258</v>
      </c>
      <c r="AU134" s="24" t="s">
        <v>90</v>
      </c>
      <c r="AY134" s="24" t="s">
        <v>256</v>
      </c>
      <c r="BE134" s="207">
        <f>IF(N134="základní",J134,0)</f>
        <v>0</v>
      </c>
      <c r="BF134" s="207">
        <f>IF(N134="snížená",J134,0)</f>
        <v>0</v>
      </c>
      <c r="BG134" s="207">
        <f>IF(N134="zákl. přenesená",J134,0)</f>
        <v>0</v>
      </c>
      <c r="BH134" s="207">
        <f>IF(N134="sníž. přenesená",J134,0)</f>
        <v>0</v>
      </c>
      <c r="BI134" s="207">
        <f>IF(N134="nulová",J134,0)</f>
        <v>0</v>
      </c>
      <c r="BJ134" s="24" t="s">
        <v>25</v>
      </c>
      <c r="BK134" s="207">
        <f>ROUND(I134*H134,2)</f>
        <v>0</v>
      </c>
      <c r="BL134" s="24" t="s">
        <v>262</v>
      </c>
      <c r="BM134" s="24" t="s">
        <v>304</v>
      </c>
    </row>
    <row r="135" spans="2:51" s="13" customFormat="1" ht="13.5">
      <c r="B135" s="232"/>
      <c r="C135" s="233"/>
      <c r="D135" s="210" t="s">
        <v>264</v>
      </c>
      <c r="E135" s="234" t="s">
        <v>38</v>
      </c>
      <c r="F135" s="235" t="s">
        <v>305</v>
      </c>
      <c r="G135" s="233"/>
      <c r="H135" s="236" t="s">
        <v>38</v>
      </c>
      <c r="I135" s="237"/>
      <c r="J135" s="233"/>
      <c r="K135" s="233"/>
      <c r="L135" s="238"/>
      <c r="M135" s="239"/>
      <c r="N135" s="240"/>
      <c r="O135" s="240"/>
      <c r="P135" s="240"/>
      <c r="Q135" s="240"/>
      <c r="R135" s="240"/>
      <c r="S135" s="240"/>
      <c r="T135" s="241"/>
      <c r="AT135" s="242" t="s">
        <v>264</v>
      </c>
      <c r="AU135" s="242" t="s">
        <v>90</v>
      </c>
      <c r="AV135" s="13" t="s">
        <v>25</v>
      </c>
      <c r="AW135" s="13" t="s">
        <v>45</v>
      </c>
      <c r="AX135" s="13" t="s">
        <v>81</v>
      </c>
      <c r="AY135" s="242" t="s">
        <v>256</v>
      </c>
    </row>
    <row r="136" spans="2:51" s="11" customFormat="1" ht="13.5">
      <c r="B136" s="208"/>
      <c r="C136" s="209"/>
      <c r="D136" s="210" t="s">
        <v>264</v>
      </c>
      <c r="E136" s="211" t="s">
        <v>38</v>
      </c>
      <c r="F136" s="212" t="s">
        <v>306</v>
      </c>
      <c r="G136" s="209"/>
      <c r="H136" s="213">
        <v>107.55</v>
      </c>
      <c r="I136" s="214"/>
      <c r="J136" s="209"/>
      <c r="K136" s="209"/>
      <c r="L136" s="215"/>
      <c r="M136" s="216"/>
      <c r="N136" s="217"/>
      <c r="O136" s="217"/>
      <c r="P136" s="217"/>
      <c r="Q136" s="217"/>
      <c r="R136" s="217"/>
      <c r="S136" s="217"/>
      <c r="T136" s="218"/>
      <c r="AT136" s="219" t="s">
        <v>264</v>
      </c>
      <c r="AU136" s="219" t="s">
        <v>90</v>
      </c>
      <c r="AV136" s="11" t="s">
        <v>90</v>
      </c>
      <c r="AW136" s="11" t="s">
        <v>45</v>
      </c>
      <c r="AX136" s="11" t="s">
        <v>81</v>
      </c>
      <c r="AY136" s="219" t="s">
        <v>256</v>
      </c>
    </row>
    <row r="137" spans="2:51" s="12" customFormat="1" ht="13.5">
      <c r="B137" s="220"/>
      <c r="C137" s="221"/>
      <c r="D137" s="222" t="s">
        <v>264</v>
      </c>
      <c r="E137" s="223" t="s">
        <v>194</v>
      </c>
      <c r="F137" s="224" t="s">
        <v>266</v>
      </c>
      <c r="G137" s="221"/>
      <c r="H137" s="225">
        <v>107.55</v>
      </c>
      <c r="I137" s="226"/>
      <c r="J137" s="221"/>
      <c r="K137" s="221"/>
      <c r="L137" s="227"/>
      <c r="M137" s="228"/>
      <c r="N137" s="229"/>
      <c r="O137" s="229"/>
      <c r="P137" s="229"/>
      <c r="Q137" s="229"/>
      <c r="R137" s="229"/>
      <c r="S137" s="229"/>
      <c r="T137" s="230"/>
      <c r="AT137" s="231" t="s">
        <v>264</v>
      </c>
      <c r="AU137" s="231" t="s">
        <v>90</v>
      </c>
      <c r="AV137" s="12" t="s">
        <v>262</v>
      </c>
      <c r="AW137" s="12" t="s">
        <v>45</v>
      </c>
      <c r="AX137" s="12" t="s">
        <v>25</v>
      </c>
      <c r="AY137" s="231" t="s">
        <v>256</v>
      </c>
    </row>
    <row r="138" spans="2:65" s="1" customFormat="1" ht="22.5" customHeight="1">
      <c r="B138" s="42"/>
      <c r="C138" s="196" t="s">
        <v>30</v>
      </c>
      <c r="D138" s="196" t="s">
        <v>258</v>
      </c>
      <c r="E138" s="197" t="s">
        <v>307</v>
      </c>
      <c r="F138" s="198" t="s">
        <v>308</v>
      </c>
      <c r="G138" s="199" t="s">
        <v>282</v>
      </c>
      <c r="H138" s="200">
        <v>107.55</v>
      </c>
      <c r="I138" s="201"/>
      <c r="J138" s="202">
        <f>ROUND(I138*H138,2)</f>
        <v>0</v>
      </c>
      <c r="K138" s="198" t="s">
        <v>261</v>
      </c>
      <c r="L138" s="62"/>
      <c r="M138" s="203" t="s">
        <v>38</v>
      </c>
      <c r="N138" s="204" t="s">
        <v>52</v>
      </c>
      <c r="O138" s="43"/>
      <c r="P138" s="205">
        <f>O138*H138</f>
        <v>0</v>
      </c>
      <c r="Q138" s="205">
        <v>0</v>
      </c>
      <c r="R138" s="205">
        <f>Q138*H138</f>
        <v>0</v>
      </c>
      <c r="S138" s="205">
        <v>0</v>
      </c>
      <c r="T138" s="206">
        <f>S138*H138</f>
        <v>0</v>
      </c>
      <c r="AR138" s="24" t="s">
        <v>262</v>
      </c>
      <c r="AT138" s="24" t="s">
        <v>258</v>
      </c>
      <c r="AU138" s="24" t="s">
        <v>90</v>
      </c>
      <c r="AY138" s="24" t="s">
        <v>256</v>
      </c>
      <c r="BE138" s="207">
        <f>IF(N138="základní",J138,0)</f>
        <v>0</v>
      </c>
      <c r="BF138" s="207">
        <f>IF(N138="snížená",J138,0)</f>
        <v>0</v>
      </c>
      <c r="BG138" s="207">
        <f>IF(N138="zákl. přenesená",J138,0)</f>
        <v>0</v>
      </c>
      <c r="BH138" s="207">
        <f>IF(N138="sníž. přenesená",J138,0)</f>
        <v>0</v>
      </c>
      <c r="BI138" s="207">
        <f>IF(N138="nulová",J138,0)</f>
        <v>0</v>
      </c>
      <c r="BJ138" s="24" t="s">
        <v>25</v>
      </c>
      <c r="BK138" s="207">
        <f>ROUND(I138*H138,2)</f>
        <v>0</v>
      </c>
      <c r="BL138" s="24" t="s">
        <v>262</v>
      </c>
      <c r="BM138" s="24" t="s">
        <v>309</v>
      </c>
    </row>
    <row r="139" spans="2:51" s="11" customFormat="1" ht="13.5">
      <c r="B139" s="208"/>
      <c r="C139" s="209"/>
      <c r="D139" s="210" t="s">
        <v>264</v>
      </c>
      <c r="E139" s="211" t="s">
        <v>38</v>
      </c>
      <c r="F139" s="212" t="s">
        <v>194</v>
      </c>
      <c r="G139" s="209"/>
      <c r="H139" s="213">
        <v>107.55</v>
      </c>
      <c r="I139" s="214"/>
      <c r="J139" s="209"/>
      <c r="K139" s="209"/>
      <c r="L139" s="215"/>
      <c r="M139" s="216"/>
      <c r="N139" s="217"/>
      <c r="O139" s="217"/>
      <c r="P139" s="217"/>
      <c r="Q139" s="217"/>
      <c r="R139" s="217"/>
      <c r="S139" s="217"/>
      <c r="T139" s="218"/>
      <c r="AT139" s="219" t="s">
        <v>264</v>
      </c>
      <c r="AU139" s="219" t="s">
        <v>90</v>
      </c>
      <c r="AV139" s="11" t="s">
        <v>90</v>
      </c>
      <c r="AW139" s="11" t="s">
        <v>45</v>
      </c>
      <c r="AX139" s="11" t="s">
        <v>81</v>
      </c>
      <c r="AY139" s="219" t="s">
        <v>256</v>
      </c>
    </row>
    <row r="140" spans="2:51" s="12" customFormat="1" ht="13.5">
      <c r="B140" s="220"/>
      <c r="C140" s="221"/>
      <c r="D140" s="222" t="s">
        <v>264</v>
      </c>
      <c r="E140" s="223" t="s">
        <v>38</v>
      </c>
      <c r="F140" s="224" t="s">
        <v>266</v>
      </c>
      <c r="G140" s="221"/>
      <c r="H140" s="225">
        <v>107.55</v>
      </c>
      <c r="I140" s="226"/>
      <c r="J140" s="221"/>
      <c r="K140" s="221"/>
      <c r="L140" s="227"/>
      <c r="M140" s="228"/>
      <c r="N140" s="229"/>
      <c r="O140" s="229"/>
      <c r="P140" s="229"/>
      <c r="Q140" s="229"/>
      <c r="R140" s="229"/>
      <c r="S140" s="229"/>
      <c r="T140" s="230"/>
      <c r="AT140" s="231" t="s">
        <v>264</v>
      </c>
      <c r="AU140" s="231" t="s">
        <v>90</v>
      </c>
      <c r="AV140" s="12" t="s">
        <v>262</v>
      </c>
      <c r="AW140" s="12" t="s">
        <v>45</v>
      </c>
      <c r="AX140" s="12" t="s">
        <v>25</v>
      </c>
      <c r="AY140" s="231" t="s">
        <v>256</v>
      </c>
    </row>
    <row r="141" spans="2:65" s="1" customFormat="1" ht="44.25" customHeight="1">
      <c r="B141" s="42"/>
      <c r="C141" s="196" t="s">
        <v>310</v>
      </c>
      <c r="D141" s="196" t="s">
        <v>258</v>
      </c>
      <c r="E141" s="197" t="s">
        <v>311</v>
      </c>
      <c r="F141" s="198" t="s">
        <v>312</v>
      </c>
      <c r="G141" s="199" t="s">
        <v>282</v>
      </c>
      <c r="H141" s="200">
        <v>126.03</v>
      </c>
      <c r="I141" s="201"/>
      <c r="J141" s="202">
        <f>ROUND(I141*H141,2)</f>
        <v>0</v>
      </c>
      <c r="K141" s="198" t="s">
        <v>261</v>
      </c>
      <c r="L141" s="62"/>
      <c r="M141" s="203" t="s">
        <v>38</v>
      </c>
      <c r="N141" s="204" t="s">
        <v>52</v>
      </c>
      <c r="O141" s="43"/>
      <c r="P141" s="205">
        <f>O141*H141</f>
        <v>0</v>
      </c>
      <c r="Q141" s="205">
        <v>0</v>
      </c>
      <c r="R141" s="205">
        <f>Q141*H141</f>
        <v>0</v>
      </c>
      <c r="S141" s="205">
        <v>0</v>
      </c>
      <c r="T141" s="206">
        <f>S141*H141</f>
        <v>0</v>
      </c>
      <c r="AR141" s="24" t="s">
        <v>262</v>
      </c>
      <c r="AT141" s="24" t="s">
        <v>258</v>
      </c>
      <c r="AU141" s="24" t="s">
        <v>90</v>
      </c>
      <c r="AY141" s="24" t="s">
        <v>256</v>
      </c>
      <c r="BE141" s="207">
        <f>IF(N141="základní",J141,0)</f>
        <v>0</v>
      </c>
      <c r="BF141" s="207">
        <f>IF(N141="snížená",J141,0)</f>
        <v>0</v>
      </c>
      <c r="BG141" s="207">
        <f>IF(N141="zákl. přenesená",J141,0)</f>
        <v>0</v>
      </c>
      <c r="BH141" s="207">
        <f>IF(N141="sníž. přenesená",J141,0)</f>
        <v>0</v>
      </c>
      <c r="BI141" s="207">
        <f>IF(N141="nulová",J141,0)</f>
        <v>0</v>
      </c>
      <c r="BJ141" s="24" t="s">
        <v>25</v>
      </c>
      <c r="BK141" s="207">
        <f>ROUND(I141*H141,2)</f>
        <v>0</v>
      </c>
      <c r="BL141" s="24" t="s">
        <v>262</v>
      </c>
      <c r="BM141" s="24" t="s">
        <v>313</v>
      </c>
    </row>
    <row r="142" spans="2:51" s="11" customFormat="1" ht="13.5">
      <c r="B142" s="208"/>
      <c r="C142" s="209"/>
      <c r="D142" s="210" t="s">
        <v>264</v>
      </c>
      <c r="E142" s="211" t="s">
        <v>38</v>
      </c>
      <c r="F142" s="212" t="s">
        <v>197</v>
      </c>
      <c r="G142" s="209"/>
      <c r="H142" s="213">
        <v>18.48</v>
      </c>
      <c r="I142" s="214"/>
      <c r="J142" s="209"/>
      <c r="K142" s="209"/>
      <c r="L142" s="215"/>
      <c r="M142" s="216"/>
      <c r="N142" s="217"/>
      <c r="O142" s="217"/>
      <c r="P142" s="217"/>
      <c r="Q142" s="217"/>
      <c r="R142" s="217"/>
      <c r="S142" s="217"/>
      <c r="T142" s="218"/>
      <c r="AT142" s="219" t="s">
        <v>264</v>
      </c>
      <c r="AU142" s="219" t="s">
        <v>90</v>
      </c>
      <c r="AV142" s="11" t="s">
        <v>90</v>
      </c>
      <c r="AW142" s="11" t="s">
        <v>45</v>
      </c>
      <c r="AX142" s="11" t="s">
        <v>81</v>
      </c>
      <c r="AY142" s="219" t="s">
        <v>256</v>
      </c>
    </row>
    <row r="143" spans="2:51" s="11" customFormat="1" ht="13.5">
      <c r="B143" s="208"/>
      <c r="C143" s="209"/>
      <c r="D143" s="210" t="s">
        <v>264</v>
      </c>
      <c r="E143" s="211" t="s">
        <v>38</v>
      </c>
      <c r="F143" s="212" t="s">
        <v>194</v>
      </c>
      <c r="G143" s="209"/>
      <c r="H143" s="213">
        <v>107.55</v>
      </c>
      <c r="I143" s="214"/>
      <c r="J143" s="209"/>
      <c r="K143" s="209"/>
      <c r="L143" s="215"/>
      <c r="M143" s="216"/>
      <c r="N143" s="217"/>
      <c r="O143" s="217"/>
      <c r="P143" s="217"/>
      <c r="Q143" s="217"/>
      <c r="R143" s="217"/>
      <c r="S143" s="217"/>
      <c r="T143" s="218"/>
      <c r="AT143" s="219" t="s">
        <v>264</v>
      </c>
      <c r="AU143" s="219" t="s">
        <v>90</v>
      </c>
      <c r="AV143" s="11" t="s">
        <v>90</v>
      </c>
      <c r="AW143" s="11" t="s">
        <v>45</v>
      </c>
      <c r="AX143" s="11" t="s">
        <v>81</v>
      </c>
      <c r="AY143" s="219" t="s">
        <v>256</v>
      </c>
    </row>
    <row r="144" spans="2:51" s="12" customFormat="1" ht="13.5">
      <c r="B144" s="220"/>
      <c r="C144" s="221"/>
      <c r="D144" s="222" t="s">
        <v>264</v>
      </c>
      <c r="E144" s="223" t="s">
        <v>138</v>
      </c>
      <c r="F144" s="224" t="s">
        <v>266</v>
      </c>
      <c r="G144" s="221"/>
      <c r="H144" s="225">
        <v>126.03</v>
      </c>
      <c r="I144" s="226"/>
      <c r="J144" s="221"/>
      <c r="K144" s="221"/>
      <c r="L144" s="227"/>
      <c r="M144" s="228"/>
      <c r="N144" s="229"/>
      <c r="O144" s="229"/>
      <c r="P144" s="229"/>
      <c r="Q144" s="229"/>
      <c r="R144" s="229"/>
      <c r="S144" s="229"/>
      <c r="T144" s="230"/>
      <c r="AT144" s="231" t="s">
        <v>264</v>
      </c>
      <c r="AU144" s="231" t="s">
        <v>90</v>
      </c>
      <c r="AV144" s="12" t="s">
        <v>262</v>
      </c>
      <c r="AW144" s="12" t="s">
        <v>45</v>
      </c>
      <c r="AX144" s="12" t="s">
        <v>25</v>
      </c>
      <c r="AY144" s="231" t="s">
        <v>256</v>
      </c>
    </row>
    <row r="145" spans="2:65" s="1" customFormat="1" ht="44.25" customHeight="1">
      <c r="B145" s="42"/>
      <c r="C145" s="196" t="s">
        <v>314</v>
      </c>
      <c r="D145" s="196" t="s">
        <v>258</v>
      </c>
      <c r="E145" s="197" t="s">
        <v>315</v>
      </c>
      <c r="F145" s="198" t="s">
        <v>316</v>
      </c>
      <c r="G145" s="199" t="s">
        <v>282</v>
      </c>
      <c r="H145" s="200">
        <v>1134.27</v>
      </c>
      <c r="I145" s="201"/>
      <c r="J145" s="202">
        <f>ROUND(I145*H145,2)</f>
        <v>0</v>
      </c>
      <c r="K145" s="198" t="s">
        <v>261</v>
      </c>
      <c r="L145" s="62"/>
      <c r="M145" s="203" t="s">
        <v>38</v>
      </c>
      <c r="N145" s="204" t="s">
        <v>52</v>
      </c>
      <c r="O145" s="43"/>
      <c r="P145" s="205">
        <f>O145*H145</f>
        <v>0</v>
      </c>
      <c r="Q145" s="205">
        <v>0</v>
      </c>
      <c r="R145" s="205">
        <f>Q145*H145</f>
        <v>0</v>
      </c>
      <c r="S145" s="205">
        <v>0</v>
      </c>
      <c r="T145" s="206">
        <f>S145*H145</f>
        <v>0</v>
      </c>
      <c r="AR145" s="24" t="s">
        <v>262</v>
      </c>
      <c r="AT145" s="24" t="s">
        <v>258</v>
      </c>
      <c r="AU145" s="24" t="s">
        <v>90</v>
      </c>
      <c r="AY145" s="24" t="s">
        <v>256</v>
      </c>
      <c r="BE145" s="207">
        <f>IF(N145="základní",J145,0)</f>
        <v>0</v>
      </c>
      <c r="BF145" s="207">
        <f>IF(N145="snížená",J145,0)</f>
        <v>0</v>
      </c>
      <c r="BG145" s="207">
        <f>IF(N145="zákl. přenesená",J145,0)</f>
        <v>0</v>
      </c>
      <c r="BH145" s="207">
        <f>IF(N145="sníž. přenesená",J145,0)</f>
        <v>0</v>
      </c>
      <c r="BI145" s="207">
        <f>IF(N145="nulová",J145,0)</f>
        <v>0</v>
      </c>
      <c r="BJ145" s="24" t="s">
        <v>25</v>
      </c>
      <c r="BK145" s="207">
        <f>ROUND(I145*H145,2)</f>
        <v>0</v>
      </c>
      <c r="BL145" s="24" t="s">
        <v>262</v>
      </c>
      <c r="BM145" s="24" t="s">
        <v>317</v>
      </c>
    </row>
    <row r="146" spans="2:51" s="11" customFormat="1" ht="13.5">
      <c r="B146" s="208"/>
      <c r="C146" s="209"/>
      <c r="D146" s="210" t="s">
        <v>264</v>
      </c>
      <c r="E146" s="211" t="s">
        <v>38</v>
      </c>
      <c r="F146" s="212" t="s">
        <v>138</v>
      </c>
      <c r="G146" s="209"/>
      <c r="H146" s="213">
        <v>126.03</v>
      </c>
      <c r="I146" s="214"/>
      <c r="J146" s="209"/>
      <c r="K146" s="209"/>
      <c r="L146" s="215"/>
      <c r="M146" s="216"/>
      <c r="N146" s="217"/>
      <c r="O146" s="217"/>
      <c r="P146" s="217"/>
      <c r="Q146" s="217"/>
      <c r="R146" s="217"/>
      <c r="S146" s="217"/>
      <c r="T146" s="218"/>
      <c r="AT146" s="219" t="s">
        <v>264</v>
      </c>
      <c r="AU146" s="219" t="s">
        <v>90</v>
      </c>
      <c r="AV146" s="11" t="s">
        <v>90</v>
      </c>
      <c r="AW146" s="11" t="s">
        <v>45</v>
      </c>
      <c r="AX146" s="11" t="s">
        <v>81</v>
      </c>
      <c r="AY146" s="219" t="s">
        <v>256</v>
      </c>
    </row>
    <row r="147" spans="2:51" s="12" customFormat="1" ht="13.5">
      <c r="B147" s="220"/>
      <c r="C147" s="221"/>
      <c r="D147" s="210" t="s">
        <v>264</v>
      </c>
      <c r="E147" s="245" t="s">
        <v>38</v>
      </c>
      <c r="F147" s="246" t="s">
        <v>266</v>
      </c>
      <c r="G147" s="221"/>
      <c r="H147" s="247">
        <v>126.03</v>
      </c>
      <c r="I147" s="226"/>
      <c r="J147" s="221"/>
      <c r="K147" s="221"/>
      <c r="L147" s="227"/>
      <c r="M147" s="228"/>
      <c r="N147" s="229"/>
      <c r="O147" s="229"/>
      <c r="P147" s="229"/>
      <c r="Q147" s="229"/>
      <c r="R147" s="229"/>
      <c r="S147" s="229"/>
      <c r="T147" s="230"/>
      <c r="AT147" s="231" t="s">
        <v>264</v>
      </c>
      <c r="AU147" s="231" t="s">
        <v>90</v>
      </c>
      <c r="AV147" s="12" t="s">
        <v>262</v>
      </c>
      <c r="AW147" s="12" t="s">
        <v>45</v>
      </c>
      <c r="AX147" s="12" t="s">
        <v>25</v>
      </c>
      <c r="AY147" s="231" t="s">
        <v>256</v>
      </c>
    </row>
    <row r="148" spans="2:51" s="11" customFormat="1" ht="13.5">
      <c r="B148" s="208"/>
      <c r="C148" s="209"/>
      <c r="D148" s="222" t="s">
        <v>264</v>
      </c>
      <c r="E148" s="209"/>
      <c r="F148" s="248" t="s">
        <v>318</v>
      </c>
      <c r="G148" s="209"/>
      <c r="H148" s="249">
        <v>1134.27</v>
      </c>
      <c r="I148" s="214"/>
      <c r="J148" s="209"/>
      <c r="K148" s="209"/>
      <c r="L148" s="215"/>
      <c r="M148" s="216"/>
      <c r="N148" s="217"/>
      <c r="O148" s="217"/>
      <c r="P148" s="217"/>
      <c r="Q148" s="217"/>
      <c r="R148" s="217"/>
      <c r="S148" s="217"/>
      <c r="T148" s="218"/>
      <c r="AT148" s="219" t="s">
        <v>264</v>
      </c>
      <c r="AU148" s="219" t="s">
        <v>90</v>
      </c>
      <c r="AV148" s="11" t="s">
        <v>90</v>
      </c>
      <c r="AW148" s="11" t="s">
        <v>6</v>
      </c>
      <c r="AX148" s="11" t="s">
        <v>25</v>
      </c>
      <c r="AY148" s="219" t="s">
        <v>256</v>
      </c>
    </row>
    <row r="149" spans="2:65" s="1" customFormat="1" ht="22.5" customHeight="1">
      <c r="B149" s="42"/>
      <c r="C149" s="196" t="s">
        <v>319</v>
      </c>
      <c r="D149" s="196" t="s">
        <v>258</v>
      </c>
      <c r="E149" s="197" t="s">
        <v>320</v>
      </c>
      <c r="F149" s="198" t="s">
        <v>321</v>
      </c>
      <c r="G149" s="199" t="s">
        <v>282</v>
      </c>
      <c r="H149" s="200">
        <v>24.912</v>
      </c>
      <c r="I149" s="201"/>
      <c r="J149" s="202">
        <f>ROUND(I149*H149,2)</f>
        <v>0</v>
      </c>
      <c r="K149" s="198" t="s">
        <v>261</v>
      </c>
      <c r="L149" s="62"/>
      <c r="M149" s="203" t="s">
        <v>38</v>
      </c>
      <c r="N149" s="204" t="s">
        <v>52</v>
      </c>
      <c r="O149" s="43"/>
      <c r="P149" s="205">
        <f>O149*H149</f>
        <v>0</v>
      </c>
      <c r="Q149" s="205">
        <v>0</v>
      </c>
      <c r="R149" s="205">
        <f>Q149*H149</f>
        <v>0</v>
      </c>
      <c r="S149" s="205">
        <v>0</v>
      </c>
      <c r="T149" s="206">
        <f>S149*H149</f>
        <v>0</v>
      </c>
      <c r="AR149" s="24" t="s">
        <v>262</v>
      </c>
      <c r="AT149" s="24" t="s">
        <v>258</v>
      </c>
      <c r="AU149" s="24" t="s">
        <v>90</v>
      </c>
      <c r="AY149" s="24" t="s">
        <v>256</v>
      </c>
      <c r="BE149" s="207">
        <f>IF(N149="základní",J149,0)</f>
        <v>0</v>
      </c>
      <c r="BF149" s="207">
        <f>IF(N149="snížená",J149,0)</f>
        <v>0</v>
      </c>
      <c r="BG149" s="207">
        <f>IF(N149="zákl. přenesená",J149,0)</f>
        <v>0</v>
      </c>
      <c r="BH149" s="207">
        <f>IF(N149="sníž. přenesená",J149,0)</f>
        <v>0</v>
      </c>
      <c r="BI149" s="207">
        <f>IF(N149="nulová",J149,0)</f>
        <v>0</v>
      </c>
      <c r="BJ149" s="24" t="s">
        <v>25</v>
      </c>
      <c r="BK149" s="207">
        <f>ROUND(I149*H149,2)</f>
        <v>0</v>
      </c>
      <c r="BL149" s="24" t="s">
        <v>262</v>
      </c>
      <c r="BM149" s="24" t="s">
        <v>322</v>
      </c>
    </row>
    <row r="150" spans="2:51" s="11" customFormat="1" ht="13.5">
      <c r="B150" s="208"/>
      <c r="C150" s="209"/>
      <c r="D150" s="210" t="s">
        <v>264</v>
      </c>
      <c r="E150" s="211" t="s">
        <v>38</v>
      </c>
      <c r="F150" s="212" t="s">
        <v>138</v>
      </c>
      <c r="G150" s="209"/>
      <c r="H150" s="213">
        <v>126.03</v>
      </c>
      <c r="I150" s="214"/>
      <c r="J150" s="209"/>
      <c r="K150" s="209"/>
      <c r="L150" s="215"/>
      <c r="M150" s="216"/>
      <c r="N150" s="217"/>
      <c r="O150" s="217"/>
      <c r="P150" s="217"/>
      <c r="Q150" s="217"/>
      <c r="R150" s="217"/>
      <c r="S150" s="217"/>
      <c r="T150" s="218"/>
      <c r="AT150" s="219" t="s">
        <v>264</v>
      </c>
      <c r="AU150" s="219" t="s">
        <v>90</v>
      </c>
      <c r="AV150" s="11" t="s">
        <v>90</v>
      </c>
      <c r="AW150" s="11" t="s">
        <v>45</v>
      </c>
      <c r="AX150" s="11" t="s">
        <v>81</v>
      </c>
      <c r="AY150" s="219" t="s">
        <v>256</v>
      </c>
    </row>
    <row r="151" spans="2:51" s="11" customFormat="1" ht="13.5">
      <c r="B151" s="208"/>
      <c r="C151" s="209"/>
      <c r="D151" s="210" t="s">
        <v>264</v>
      </c>
      <c r="E151" s="211" t="s">
        <v>38</v>
      </c>
      <c r="F151" s="212" t="s">
        <v>323</v>
      </c>
      <c r="G151" s="209"/>
      <c r="H151" s="213">
        <v>-101.118</v>
      </c>
      <c r="I151" s="214"/>
      <c r="J151" s="209"/>
      <c r="K151" s="209"/>
      <c r="L151" s="215"/>
      <c r="M151" s="216"/>
      <c r="N151" s="217"/>
      <c r="O151" s="217"/>
      <c r="P151" s="217"/>
      <c r="Q151" s="217"/>
      <c r="R151" s="217"/>
      <c r="S151" s="217"/>
      <c r="T151" s="218"/>
      <c r="AT151" s="219" t="s">
        <v>264</v>
      </c>
      <c r="AU151" s="219" t="s">
        <v>90</v>
      </c>
      <c r="AV151" s="11" t="s">
        <v>90</v>
      </c>
      <c r="AW151" s="11" t="s">
        <v>45</v>
      </c>
      <c r="AX151" s="11" t="s">
        <v>81</v>
      </c>
      <c r="AY151" s="219" t="s">
        <v>256</v>
      </c>
    </row>
    <row r="152" spans="2:51" s="12" customFormat="1" ht="13.5">
      <c r="B152" s="220"/>
      <c r="C152" s="221"/>
      <c r="D152" s="222" t="s">
        <v>264</v>
      </c>
      <c r="E152" s="223" t="s">
        <v>38</v>
      </c>
      <c r="F152" s="224" t="s">
        <v>266</v>
      </c>
      <c r="G152" s="221"/>
      <c r="H152" s="225">
        <v>24.912</v>
      </c>
      <c r="I152" s="226"/>
      <c r="J152" s="221"/>
      <c r="K152" s="221"/>
      <c r="L152" s="227"/>
      <c r="M152" s="228"/>
      <c r="N152" s="229"/>
      <c r="O152" s="229"/>
      <c r="P152" s="229"/>
      <c r="Q152" s="229"/>
      <c r="R152" s="229"/>
      <c r="S152" s="229"/>
      <c r="T152" s="230"/>
      <c r="AT152" s="231" t="s">
        <v>264</v>
      </c>
      <c r="AU152" s="231" t="s">
        <v>90</v>
      </c>
      <c r="AV152" s="12" t="s">
        <v>262</v>
      </c>
      <c r="AW152" s="12" t="s">
        <v>45</v>
      </c>
      <c r="AX152" s="12" t="s">
        <v>25</v>
      </c>
      <c r="AY152" s="231" t="s">
        <v>256</v>
      </c>
    </row>
    <row r="153" spans="2:65" s="1" customFormat="1" ht="22.5" customHeight="1">
      <c r="B153" s="42"/>
      <c r="C153" s="196" t="s">
        <v>324</v>
      </c>
      <c r="D153" s="196" t="s">
        <v>258</v>
      </c>
      <c r="E153" s="197" t="s">
        <v>325</v>
      </c>
      <c r="F153" s="198" t="s">
        <v>326</v>
      </c>
      <c r="G153" s="199" t="s">
        <v>327</v>
      </c>
      <c r="H153" s="200">
        <v>47.333</v>
      </c>
      <c r="I153" s="201"/>
      <c r="J153" s="202">
        <f>ROUND(I153*H153,2)</f>
        <v>0</v>
      </c>
      <c r="K153" s="198" t="s">
        <v>261</v>
      </c>
      <c r="L153" s="62"/>
      <c r="M153" s="203" t="s">
        <v>38</v>
      </c>
      <c r="N153" s="204" t="s">
        <v>52</v>
      </c>
      <c r="O153" s="43"/>
      <c r="P153" s="205">
        <f>O153*H153</f>
        <v>0</v>
      </c>
      <c r="Q153" s="205">
        <v>0</v>
      </c>
      <c r="R153" s="205">
        <f>Q153*H153</f>
        <v>0</v>
      </c>
      <c r="S153" s="205">
        <v>0</v>
      </c>
      <c r="T153" s="206">
        <f>S153*H153</f>
        <v>0</v>
      </c>
      <c r="AR153" s="24" t="s">
        <v>262</v>
      </c>
      <c r="AT153" s="24" t="s">
        <v>258</v>
      </c>
      <c r="AU153" s="24" t="s">
        <v>90</v>
      </c>
      <c r="AY153" s="24" t="s">
        <v>256</v>
      </c>
      <c r="BE153" s="207">
        <f>IF(N153="základní",J153,0)</f>
        <v>0</v>
      </c>
      <c r="BF153" s="207">
        <f>IF(N153="snížená",J153,0)</f>
        <v>0</v>
      </c>
      <c r="BG153" s="207">
        <f>IF(N153="zákl. přenesená",J153,0)</f>
        <v>0</v>
      </c>
      <c r="BH153" s="207">
        <f>IF(N153="sníž. přenesená",J153,0)</f>
        <v>0</v>
      </c>
      <c r="BI153" s="207">
        <f>IF(N153="nulová",J153,0)</f>
        <v>0</v>
      </c>
      <c r="BJ153" s="24" t="s">
        <v>25</v>
      </c>
      <c r="BK153" s="207">
        <f>ROUND(I153*H153,2)</f>
        <v>0</v>
      </c>
      <c r="BL153" s="24" t="s">
        <v>262</v>
      </c>
      <c r="BM153" s="24" t="s">
        <v>328</v>
      </c>
    </row>
    <row r="154" spans="2:51" s="11" customFormat="1" ht="13.5">
      <c r="B154" s="208"/>
      <c r="C154" s="209"/>
      <c r="D154" s="210" t="s">
        <v>264</v>
      </c>
      <c r="E154" s="211" t="s">
        <v>38</v>
      </c>
      <c r="F154" s="212" t="s">
        <v>329</v>
      </c>
      <c r="G154" s="209"/>
      <c r="H154" s="213">
        <v>47.333</v>
      </c>
      <c r="I154" s="214"/>
      <c r="J154" s="209"/>
      <c r="K154" s="209"/>
      <c r="L154" s="215"/>
      <c r="M154" s="216"/>
      <c r="N154" s="217"/>
      <c r="O154" s="217"/>
      <c r="P154" s="217"/>
      <c r="Q154" s="217"/>
      <c r="R154" s="217"/>
      <c r="S154" s="217"/>
      <c r="T154" s="218"/>
      <c r="AT154" s="219" t="s">
        <v>264</v>
      </c>
      <c r="AU154" s="219" t="s">
        <v>90</v>
      </c>
      <c r="AV154" s="11" t="s">
        <v>90</v>
      </c>
      <c r="AW154" s="11" t="s">
        <v>45</v>
      </c>
      <c r="AX154" s="11" t="s">
        <v>81</v>
      </c>
      <c r="AY154" s="219" t="s">
        <v>256</v>
      </c>
    </row>
    <row r="155" spans="2:51" s="12" customFormat="1" ht="13.5">
      <c r="B155" s="220"/>
      <c r="C155" s="221"/>
      <c r="D155" s="222" t="s">
        <v>264</v>
      </c>
      <c r="E155" s="223" t="s">
        <v>38</v>
      </c>
      <c r="F155" s="224" t="s">
        <v>266</v>
      </c>
      <c r="G155" s="221"/>
      <c r="H155" s="225">
        <v>47.333</v>
      </c>
      <c r="I155" s="226"/>
      <c r="J155" s="221"/>
      <c r="K155" s="221"/>
      <c r="L155" s="227"/>
      <c r="M155" s="228"/>
      <c r="N155" s="229"/>
      <c r="O155" s="229"/>
      <c r="P155" s="229"/>
      <c r="Q155" s="229"/>
      <c r="R155" s="229"/>
      <c r="S155" s="229"/>
      <c r="T155" s="230"/>
      <c r="AT155" s="231" t="s">
        <v>264</v>
      </c>
      <c r="AU155" s="231" t="s">
        <v>90</v>
      </c>
      <c r="AV155" s="12" t="s">
        <v>262</v>
      </c>
      <c r="AW155" s="12" t="s">
        <v>45</v>
      </c>
      <c r="AX155" s="12" t="s">
        <v>25</v>
      </c>
      <c r="AY155" s="231" t="s">
        <v>256</v>
      </c>
    </row>
    <row r="156" spans="2:65" s="1" customFormat="1" ht="31.5" customHeight="1">
      <c r="B156" s="42"/>
      <c r="C156" s="196" t="s">
        <v>10</v>
      </c>
      <c r="D156" s="196" t="s">
        <v>258</v>
      </c>
      <c r="E156" s="197" t="s">
        <v>330</v>
      </c>
      <c r="F156" s="198" t="s">
        <v>331</v>
      </c>
      <c r="G156" s="199" t="s">
        <v>282</v>
      </c>
      <c r="H156" s="200">
        <v>101.118</v>
      </c>
      <c r="I156" s="201"/>
      <c r="J156" s="202">
        <f>ROUND(I156*H156,2)</f>
        <v>0</v>
      </c>
      <c r="K156" s="198" t="s">
        <v>261</v>
      </c>
      <c r="L156" s="62"/>
      <c r="M156" s="203" t="s">
        <v>38</v>
      </c>
      <c r="N156" s="204" t="s">
        <v>52</v>
      </c>
      <c r="O156" s="43"/>
      <c r="P156" s="205">
        <f>O156*H156</f>
        <v>0</v>
      </c>
      <c r="Q156" s="205">
        <v>0</v>
      </c>
      <c r="R156" s="205">
        <f>Q156*H156</f>
        <v>0</v>
      </c>
      <c r="S156" s="205">
        <v>0</v>
      </c>
      <c r="T156" s="206">
        <f>S156*H156</f>
        <v>0</v>
      </c>
      <c r="AR156" s="24" t="s">
        <v>262</v>
      </c>
      <c r="AT156" s="24" t="s">
        <v>258</v>
      </c>
      <c r="AU156" s="24" t="s">
        <v>90</v>
      </c>
      <c r="AY156" s="24" t="s">
        <v>256</v>
      </c>
      <c r="BE156" s="207">
        <f>IF(N156="základní",J156,0)</f>
        <v>0</v>
      </c>
      <c r="BF156" s="207">
        <f>IF(N156="snížená",J156,0)</f>
        <v>0</v>
      </c>
      <c r="BG156" s="207">
        <f>IF(N156="zákl. přenesená",J156,0)</f>
        <v>0</v>
      </c>
      <c r="BH156" s="207">
        <f>IF(N156="sníž. přenesená",J156,0)</f>
        <v>0</v>
      </c>
      <c r="BI156" s="207">
        <f>IF(N156="nulová",J156,0)</f>
        <v>0</v>
      </c>
      <c r="BJ156" s="24" t="s">
        <v>25</v>
      </c>
      <c r="BK156" s="207">
        <f>ROUND(I156*H156,2)</f>
        <v>0</v>
      </c>
      <c r="BL156" s="24" t="s">
        <v>262</v>
      </c>
      <c r="BM156" s="24" t="s">
        <v>332</v>
      </c>
    </row>
    <row r="157" spans="2:51" s="11" customFormat="1" ht="13.5">
      <c r="B157" s="208"/>
      <c r="C157" s="209"/>
      <c r="D157" s="210" t="s">
        <v>264</v>
      </c>
      <c r="E157" s="211" t="s">
        <v>38</v>
      </c>
      <c r="F157" s="212" t="s">
        <v>333</v>
      </c>
      <c r="G157" s="209"/>
      <c r="H157" s="213">
        <v>92.893</v>
      </c>
      <c r="I157" s="214"/>
      <c r="J157" s="209"/>
      <c r="K157" s="209"/>
      <c r="L157" s="215"/>
      <c r="M157" s="216"/>
      <c r="N157" s="217"/>
      <c r="O157" s="217"/>
      <c r="P157" s="217"/>
      <c r="Q157" s="217"/>
      <c r="R157" s="217"/>
      <c r="S157" s="217"/>
      <c r="T157" s="218"/>
      <c r="AT157" s="219" t="s">
        <v>264</v>
      </c>
      <c r="AU157" s="219" t="s">
        <v>90</v>
      </c>
      <c r="AV157" s="11" t="s">
        <v>90</v>
      </c>
      <c r="AW157" s="11" t="s">
        <v>45</v>
      </c>
      <c r="AX157" s="11" t="s">
        <v>81</v>
      </c>
      <c r="AY157" s="219" t="s">
        <v>256</v>
      </c>
    </row>
    <row r="158" spans="2:51" s="14" customFormat="1" ht="13.5">
      <c r="B158" s="250"/>
      <c r="C158" s="251"/>
      <c r="D158" s="210" t="s">
        <v>264</v>
      </c>
      <c r="E158" s="252" t="s">
        <v>38</v>
      </c>
      <c r="F158" s="253" t="s">
        <v>334</v>
      </c>
      <c r="G158" s="251"/>
      <c r="H158" s="254">
        <v>92.893</v>
      </c>
      <c r="I158" s="255"/>
      <c r="J158" s="251"/>
      <c r="K158" s="251"/>
      <c r="L158" s="256"/>
      <c r="M158" s="257"/>
      <c r="N158" s="258"/>
      <c r="O158" s="258"/>
      <c r="P158" s="258"/>
      <c r="Q158" s="258"/>
      <c r="R158" s="258"/>
      <c r="S158" s="258"/>
      <c r="T158" s="259"/>
      <c r="AT158" s="260" t="s">
        <v>264</v>
      </c>
      <c r="AU158" s="260" t="s">
        <v>90</v>
      </c>
      <c r="AV158" s="14" t="s">
        <v>131</v>
      </c>
      <c r="AW158" s="14" t="s">
        <v>45</v>
      </c>
      <c r="AX158" s="14" t="s">
        <v>81</v>
      </c>
      <c r="AY158" s="260" t="s">
        <v>256</v>
      </c>
    </row>
    <row r="159" spans="2:51" s="11" customFormat="1" ht="13.5">
      <c r="B159" s="208"/>
      <c r="C159" s="209"/>
      <c r="D159" s="210" t="s">
        <v>264</v>
      </c>
      <c r="E159" s="211" t="s">
        <v>38</v>
      </c>
      <c r="F159" s="212" t="s">
        <v>335</v>
      </c>
      <c r="G159" s="209"/>
      <c r="H159" s="213">
        <v>8.225</v>
      </c>
      <c r="I159" s="214"/>
      <c r="J159" s="209"/>
      <c r="K159" s="209"/>
      <c r="L159" s="215"/>
      <c r="M159" s="216"/>
      <c r="N159" s="217"/>
      <c r="O159" s="217"/>
      <c r="P159" s="217"/>
      <c r="Q159" s="217"/>
      <c r="R159" s="217"/>
      <c r="S159" s="217"/>
      <c r="T159" s="218"/>
      <c r="AT159" s="219" t="s">
        <v>264</v>
      </c>
      <c r="AU159" s="219" t="s">
        <v>90</v>
      </c>
      <c r="AV159" s="11" t="s">
        <v>90</v>
      </c>
      <c r="AW159" s="11" t="s">
        <v>45</v>
      </c>
      <c r="AX159" s="11" t="s">
        <v>81</v>
      </c>
      <c r="AY159" s="219" t="s">
        <v>256</v>
      </c>
    </row>
    <row r="160" spans="2:51" s="12" customFormat="1" ht="13.5">
      <c r="B160" s="220"/>
      <c r="C160" s="221"/>
      <c r="D160" s="222" t="s">
        <v>264</v>
      </c>
      <c r="E160" s="223" t="s">
        <v>203</v>
      </c>
      <c r="F160" s="224" t="s">
        <v>266</v>
      </c>
      <c r="G160" s="221"/>
      <c r="H160" s="225">
        <v>101.118</v>
      </c>
      <c r="I160" s="226"/>
      <c r="J160" s="221"/>
      <c r="K160" s="221"/>
      <c r="L160" s="227"/>
      <c r="M160" s="228"/>
      <c r="N160" s="229"/>
      <c r="O160" s="229"/>
      <c r="P160" s="229"/>
      <c r="Q160" s="229"/>
      <c r="R160" s="229"/>
      <c r="S160" s="229"/>
      <c r="T160" s="230"/>
      <c r="AT160" s="231" t="s">
        <v>264</v>
      </c>
      <c r="AU160" s="231" t="s">
        <v>90</v>
      </c>
      <c r="AV160" s="12" t="s">
        <v>262</v>
      </c>
      <c r="AW160" s="12" t="s">
        <v>45</v>
      </c>
      <c r="AX160" s="12" t="s">
        <v>25</v>
      </c>
      <c r="AY160" s="231" t="s">
        <v>256</v>
      </c>
    </row>
    <row r="161" spans="2:65" s="1" customFormat="1" ht="22.5" customHeight="1">
      <c r="B161" s="42"/>
      <c r="C161" s="261" t="s">
        <v>336</v>
      </c>
      <c r="D161" s="261" t="s">
        <v>337</v>
      </c>
      <c r="E161" s="262" t="s">
        <v>338</v>
      </c>
      <c r="F161" s="263" t="s">
        <v>339</v>
      </c>
      <c r="G161" s="264" t="s">
        <v>327</v>
      </c>
      <c r="H161" s="265">
        <v>202.236</v>
      </c>
      <c r="I161" s="266"/>
      <c r="J161" s="267">
        <f>ROUND(I161*H161,2)</f>
        <v>0</v>
      </c>
      <c r="K161" s="263" t="s">
        <v>261</v>
      </c>
      <c r="L161" s="268"/>
      <c r="M161" s="269" t="s">
        <v>38</v>
      </c>
      <c r="N161" s="270" t="s">
        <v>52</v>
      </c>
      <c r="O161" s="43"/>
      <c r="P161" s="205">
        <f>O161*H161</f>
        <v>0</v>
      </c>
      <c r="Q161" s="205">
        <v>1</v>
      </c>
      <c r="R161" s="205">
        <f>Q161*H161</f>
        <v>202.236</v>
      </c>
      <c r="S161" s="205">
        <v>0</v>
      </c>
      <c r="T161" s="206">
        <f>S161*H161</f>
        <v>0</v>
      </c>
      <c r="AR161" s="24" t="s">
        <v>183</v>
      </c>
      <c r="AT161" s="24" t="s">
        <v>337</v>
      </c>
      <c r="AU161" s="24" t="s">
        <v>90</v>
      </c>
      <c r="AY161" s="24" t="s">
        <v>256</v>
      </c>
      <c r="BE161" s="207">
        <f>IF(N161="základní",J161,0)</f>
        <v>0</v>
      </c>
      <c r="BF161" s="207">
        <f>IF(N161="snížená",J161,0)</f>
        <v>0</v>
      </c>
      <c r="BG161" s="207">
        <f>IF(N161="zákl. přenesená",J161,0)</f>
        <v>0</v>
      </c>
      <c r="BH161" s="207">
        <f>IF(N161="sníž. přenesená",J161,0)</f>
        <v>0</v>
      </c>
      <c r="BI161" s="207">
        <f>IF(N161="nulová",J161,0)</f>
        <v>0</v>
      </c>
      <c r="BJ161" s="24" t="s">
        <v>25</v>
      </c>
      <c r="BK161" s="207">
        <f>ROUND(I161*H161,2)</f>
        <v>0</v>
      </c>
      <c r="BL161" s="24" t="s">
        <v>262</v>
      </c>
      <c r="BM161" s="24" t="s">
        <v>340</v>
      </c>
    </row>
    <row r="162" spans="2:51" s="11" customFormat="1" ht="13.5">
      <c r="B162" s="208"/>
      <c r="C162" s="209"/>
      <c r="D162" s="222" t="s">
        <v>264</v>
      </c>
      <c r="E162" s="271" t="s">
        <v>38</v>
      </c>
      <c r="F162" s="248" t="s">
        <v>341</v>
      </c>
      <c r="G162" s="209"/>
      <c r="H162" s="249">
        <v>202.236</v>
      </c>
      <c r="I162" s="214"/>
      <c r="J162" s="209"/>
      <c r="K162" s="209"/>
      <c r="L162" s="215"/>
      <c r="M162" s="216"/>
      <c r="N162" s="217"/>
      <c r="O162" s="217"/>
      <c r="P162" s="217"/>
      <c r="Q162" s="217"/>
      <c r="R162" s="217"/>
      <c r="S162" s="217"/>
      <c r="T162" s="218"/>
      <c r="AT162" s="219" t="s">
        <v>264</v>
      </c>
      <c r="AU162" s="219" t="s">
        <v>90</v>
      </c>
      <c r="AV162" s="11" t="s">
        <v>90</v>
      </c>
      <c r="AW162" s="11" t="s">
        <v>45</v>
      </c>
      <c r="AX162" s="11" t="s">
        <v>25</v>
      </c>
      <c r="AY162" s="219" t="s">
        <v>256</v>
      </c>
    </row>
    <row r="163" spans="2:65" s="1" customFormat="1" ht="22.5" customHeight="1">
      <c r="B163" s="42"/>
      <c r="C163" s="196" t="s">
        <v>342</v>
      </c>
      <c r="D163" s="196" t="s">
        <v>258</v>
      </c>
      <c r="E163" s="197" t="s">
        <v>343</v>
      </c>
      <c r="F163" s="198" t="s">
        <v>344</v>
      </c>
      <c r="G163" s="199" t="s">
        <v>129</v>
      </c>
      <c r="H163" s="200">
        <v>37.825</v>
      </c>
      <c r="I163" s="201"/>
      <c r="J163" s="202">
        <f>ROUND(I163*H163,2)</f>
        <v>0</v>
      </c>
      <c r="K163" s="198" t="s">
        <v>261</v>
      </c>
      <c r="L163" s="62"/>
      <c r="M163" s="203" t="s">
        <v>38</v>
      </c>
      <c r="N163" s="204" t="s">
        <v>52</v>
      </c>
      <c r="O163" s="43"/>
      <c r="P163" s="205">
        <f>O163*H163</f>
        <v>0</v>
      </c>
      <c r="Q163" s="205">
        <v>0</v>
      </c>
      <c r="R163" s="205">
        <f>Q163*H163</f>
        <v>0</v>
      </c>
      <c r="S163" s="205">
        <v>0</v>
      </c>
      <c r="T163" s="206">
        <f>S163*H163</f>
        <v>0</v>
      </c>
      <c r="AR163" s="24" t="s">
        <v>262</v>
      </c>
      <c r="AT163" s="24" t="s">
        <v>258</v>
      </c>
      <c r="AU163" s="24" t="s">
        <v>90</v>
      </c>
      <c r="AY163" s="24" t="s">
        <v>256</v>
      </c>
      <c r="BE163" s="207">
        <f>IF(N163="základní",J163,0)</f>
        <v>0</v>
      </c>
      <c r="BF163" s="207">
        <f>IF(N163="snížená",J163,0)</f>
        <v>0</v>
      </c>
      <c r="BG163" s="207">
        <f>IF(N163="zákl. přenesená",J163,0)</f>
        <v>0</v>
      </c>
      <c r="BH163" s="207">
        <f>IF(N163="sníž. přenesená",J163,0)</f>
        <v>0</v>
      </c>
      <c r="BI163" s="207">
        <f>IF(N163="nulová",J163,0)</f>
        <v>0</v>
      </c>
      <c r="BJ163" s="24" t="s">
        <v>25</v>
      </c>
      <c r="BK163" s="207">
        <f>ROUND(I163*H163,2)</f>
        <v>0</v>
      </c>
      <c r="BL163" s="24" t="s">
        <v>262</v>
      </c>
      <c r="BM163" s="24" t="s">
        <v>345</v>
      </c>
    </row>
    <row r="164" spans="2:51" s="11" customFormat="1" ht="13.5">
      <c r="B164" s="208"/>
      <c r="C164" s="209"/>
      <c r="D164" s="210" t="s">
        <v>264</v>
      </c>
      <c r="E164" s="211" t="s">
        <v>38</v>
      </c>
      <c r="F164" s="212" t="s">
        <v>346</v>
      </c>
      <c r="G164" s="209"/>
      <c r="H164" s="213">
        <v>37.825</v>
      </c>
      <c r="I164" s="214"/>
      <c r="J164" s="209"/>
      <c r="K164" s="209"/>
      <c r="L164" s="215"/>
      <c r="M164" s="216"/>
      <c r="N164" s="217"/>
      <c r="O164" s="217"/>
      <c r="P164" s="217"/>
      <c r="Q164" s="217"/>
      <c r="R164" s="217"/>
      <c r="S164" s="217"/>
      <c r="T164" s="218"/>
      <c r="AT164" s="219" t="s">
        <v>264</v>
      </c>
      <c r="AU164" s="219" t="s">
        <v>90</v>
      </c>
      <c r="AV164" s="11" t="s">
        <v>90</v>
      </c>
      <c r="AW164" s="11" t="s">
        <v>45</v>
      </c>
      <c r="AX164" s="11" t="s">
        <v>81</v>
      </c>
      <c r="AY164" s="219" t="s">
        <v>256</v>
      </c>
    </row>
    <row r="165" spans="2:51" s="12" customFormat="1" ht="13.5">
      <c r="B165" s="220"/>
      <c r="C165" s="221"/>
      <c r="D165" s="222" t="s">
        <v>264</v>
      </c>
      <c r="E165" s="223" t="s">
        <v>166</v>
      </c>
      <c r="F165" s="224" t="s">
        <v>266</v>
      </c>
      <c r="G165" s="221"/>
      <c r="H165" s="225">
        <v>37.825</v>
      </c>
      <c r="I165" s="226"/>
      <c r="J165" s="221"/>
      <c r="K165" s="221"/>
      <c r="L165" s="227"/>
      <c r="M165" s="228"/>
      <c r="N165" s="229"/>
      <c r="O165" s="229"/>
      <c r="P165" s="229"/>
      <c r="Q165" s="229"/>
      <c r="R165" s="229"/>
      <c r="S165" s="229"/>
      <c r="T165" s="230"/>
      <c r="AT165" s="231" t="s">
        <v>264</v>
      </c>
      <c r="AU165" s="231" t="s">
        <v>90</v>
      </c>
      <c r="AV165" s="12" t="s">
        <v>262</v>
      </c>
      <c r="AW165" s="12" t="s">
        <v>45</v>
      </c>
      <c r="AX165" s="12" t="s">
        <v>25</v>
      </c>
      <c r="AY165" s="231" t="s">
        <v>256</v>
      </c>
    </row>
    <row r="166" spans="2:65" s="1" customFormat="1" ht="22.5" customHeight="1">
      <c r="B166" s="42"/>
      <c r="C166" s="196" t="s">
        <v>347</v>
      </c>
      <c r="D166" s="196" t="s">
        <v>258</v>
      </c>
      <c r="E166" s="197" t="s">
        <v>348</v>
      </c>
      <c r="F166" s="198" t="s">
        <v>349</v>
      </c>
      <c r="G166" s="199" t="s">
        <v>129</v>
      </c>
      <c r="H166" s="200">
        <v>37.825</v>
      </c>
      <c r="I166" s="201"/>
      <c r="J166" s="202">
        <f>ROUND(I166*H166,2)</f>
        <v>0</v>
      </c>
      <c r="K166" s="198" t="s">
        <v>261</v>
      </c>
      <c r="L166" s="62"/>
      <c r="M166" s="203" t="s">
        <v>38</v>
      </c>
      <c r="N166" s="204" t="s">
        <v>52</v>
      </c>
      <c r="O166" s="43"/>
      <c r="P166" s="205">
        <f>O166*H166</f>
        <v>0</v>
      </c>
      <c r="Q166" s="205">
        <v>0</v>
      </c>
      <c r="R166" s="205">
        <f>Q166*H166</f>
        <v>0</v>
      </c>
      <c r="S166" s="205">
        <v>0</v>
      </c>
      <c r="T166" s="206">
        <f>S166*H166</f>
        <v>0</v>
      </c>
      <c r="AR166" s="24" t="s">
        <v>262</v>
      </c>
      <c r="AT166" s="24" t="s">
        <v>258</v>
      </c>
      <c r="AU166" s="24" t="s">
        <v>90</v>
      </c>
      <c r="AY166" s="24" t="s">
        <v>256</v>
      </c>
      <c r="BE166" s="207">
        <f>IF(N166="základní",J166,0)</f>
        <v>0</v>
      </c>
      <c r="BF166" s="207">
        <f>IF(N166="snížená",J166,0)</f>
        <v>0</v>
      </c>
      <c r="BG166" s="207">
        <f>IF(N166="zákl. přenesená",J166,0)</f>
        <v>0</v>
      </c>
      <c r="BH166" s="207">
        <f>IF(N166="sníž. přenesená",J166,0)</f>
        <v>0</v>
      </c>
      <c r="BI166" s="207">
        <f>IF(N166="nulová",J166,0)</f>
        <v>0</v>
      </c>
      <c r="BJ166" s="24" t="s">
        <v>25</v>
      </c>
      <c r="BK166" s="207">
        <f>ROUND(I166*H166,2)</f>
        <v>0</v>
      </c>
      <c r="BL166" s="24" t="s">
        <v>262</v>
      </c>
      <c r="BM166" s="24" t="s">
        <v>350</v>
      </c>
    </row>
    <row r="167" spans="2:47" s="1" customFormat="1" ht="27">
      <c r="B167" s="42"/>
      <c r="C167" s="64"/>
      <c r="D167" s="210" t="s">
        <v>351</v>
      </c>
      <c r="E167" s="64"/>
      <c r="F167" s="243" t="s">
        <v>352</v>
      </c>
      <c r="G167" s="64"/>
      <c r="H167" s="64"/>
      <c r="I167" s="166"/>
      <c r="J167" s="64"/>
      <c r="K167" s="64"/>
      <c r="L167" s="62"/>
      <c r="M167" s="244"/>
      <c r="N167" s="43"/>
      <c r="O167" s="43"/>
      <c r="P167" s="43"/>
      <c r="Q167" s="43"/>
      <c r="R167" s="43"/>
      <c r="S167" s="43"/>
      <c r="T167" s="79"/>
      <c r="AT167" s="24" t="s">
        <v>351</v>
      </c>
      <c r="AU167" s="24" t="s">
        <v>90</v>
      </c>
    </row>
    <row r="168" spans="2:51" s="11" customFormat="1" ht="13.5">
      <c r="B168" s="208"/>
      <c r="C168" s="209"/>
      <c r="D168" s="210" t="s">
        <v>264</v>
      </c>
      <c r="E168" s="211" t="s">
        <v>38</v>
      </c>
      <c r="F168" s="212" t="s">
        <v>166</v>
      </c>
      <c r="G168" s="209"/>
      <c r="H168" s="213">
        <v>37.825</v>
      </c>
      <c r="I168" s="214"/>
      <c r="J168" s="209"/>
      <c r="K168" s="209"/>
      <c r="L168" s="215"/>
      <c r="M168" s="216"/>
      <c r="N168" s="217"/>
      <c r="O168" s="217"/>
      <c r="P168" s="217"/>
      <c r="Q168" s="217"/>
      <c r="R168" s="217"/>
      <c r="S168" s="217"/>
      <c r="T168" s="218"/>
      <c r="AT168" s="219" t="s">
        <v>264</v>
      </c>
      <c r="AU168" s="219" t="s">
        <v>90</v>
      </c>
      <c r="AV168" s="11" t="s">
        <v>90</v>
      </c>
      <c r="AW168" s="11" t="s">
        <v>45</v>
      </c>
      <c r="AX168" s="11" t="s">
        <v>81</v>
      </c>
      <c r="AY168" s="219" t="s">
        <v>256</v>
      </c>
    </row>
    <row r="169" spans="2:51" s="12" customFormat="1" ht="13.5">
      <c r="B169" s="220"/>
      <c r="C169" s="221"/>
      <c r="D169" s="222" t="s">
        <v>264</v>
      </c>
      <c r="E169" s="223" t="s">
        <v>38</v>
      </c>
      <c r="F169" s="224" t="s">
        <v>266</v>
      </c>
      <c r="G169" s="221"/>
      <c r="H169" s="225">
        <v>37.825</v>
      </c>
      <c r="I169" s="226"/>
      <c r="J169" s="221"/>
      <c r="K169" s="221"/>
      <c r="L169" s="227"/>
      <c r="M169" s="228"/>
      <c r="N169" s="229"/>
      <c r="O169" s="229"/>
      <c r="P169" s="229"/>
      <c r="Q169" s="229"/>
      <c r="R169" s="229"/>
      <c r="S169" s="229"/>
      <c r="T169" s="230"/>
      <c r="AT169" s="231" t="s">
        <v>264</v>
      </c>
      <c r="AU169" s="231" t="s">
        <v>90</v>
      </c>
      <c r="AV169" s="12" t="s">
        <v>262</v>
      </c>
      <c r="AW169" s="12" t="s">
        <v>45</v>
      </c>
      <c r="AX169" s="12" t="s">
        <v>25</v>
      </c>
      <c r="AY169" s="231" t="s">
        <v>256</v>
      </c>
    </row>
    <row r="170" spans="2:65" s="1" customFormat="1" ht="22.5" customHeight="1">
      <c r="B170" s="42"/>
      <c r="C170" s="196" t="s">
        <v>353</v>
      </c>
      <c r="D170" s="196" t="s">
        <v>258</v>
      </c>
      <c r="E170" s="197" t="s">
        <v>354</v>
      </c>
      <c r="F170" s="198" t="s">
        <v>355</v>
      </c>
      <c r="G170" s="199" t="s">
        <v>129</v>
      </c>
      <c r="H170" s="200">
        <v>37.825</v>
      </c>
      <c r="I170" s="201"/>
      <c r="J170" s="202">
        <f>ROUND(I170*H170,2)</f>
        <v>0</v>
      </c>
      <c r="K170" s="198" t="s">
        <v>261</v>
      </c>
      <c r="L170" s="62"/>
      <c r="M170" s="203" t="s">
        <v>38</v>
      </c>
      <c r="N170" s="204" t="s">
        <v>52</v>
      </c>
      <c r="O170" s="43"/>
      <c r="P170" s="205">
        <f>O170*H170</f>
        <v>0</v>
      </c>
      <c r="Q170" s="205">
        <v>0.00356</v>
      </c>
      <c r="R170" s="205">
        <f>Q170*H170</f>
        <v>0.134657</v>
      </c>
      <c r="S170" s="205">
        <v>0</v>
      </c>
      <c r="T170" s="206">
        <f>S170*H170</f>
        <v>0</v>
      </c>
      <c r="AR170" s="24" t="s">
        <v>262</v>
      </c>
      <c r="AT170" s="24" t="s">
        <v>258</v>
      </c>
      <c r="AU170" s="24" t="s">
        <v>90</v>
      </c>
      <c r="AY170" s="24" t="s">
        <v>256</v>
      </c>
      <c r="BE170" s="207">
        <f>IF(N170="základní",J170,0)</f>
        <v>0</v>
      </c>
      <c r="BF170" s="207">
        <f>IF(N170="snížená",J170,0)</f>
        <v>0</v>
      </c>
      <c r="BG170" s="207">
        <f>IF(N170="zákl. přenesená",J170,0)</f>
        <v>0</v>
      </c>
      <c r="BH170" s="207">
        <f>IF(N170="sníž. přenesená",J170,0)</f>
        <v>0</v>
      </c>
      <c r="BI170" s="207">
        <f>IF(N170="nulová",J170,0)</f>
        <v>0</v>
      </c>
      <c r="BJ170" s="24" t="s">
        <v>25</v>
      </c>
      <c r="BK170" s="207">
        <f>ROUND(I170*H170,2)</f>
        <v>0</v>
      </c>
      <c r="BL170" s="24" t="s">
        <v>262</v>
      </c>
      <c r="BM170" s="24" t="s">
        <v>356</v>
      </c>
    </row>
    <row r="171" spans="2:51" s="11" customFormat="1" ht="13.5">
      <c r="B171" s="208"/>
      <c r="C171" s="209"/>
      <c r="D171" s="210" t="s">
        <v>264</v>
      </c>
      <c r="E171" s="211" t="s">
        <v>38</v>
      </c>
      <c r="F171" s="212" t="s">
        <v>166</v>
      </c>
      <c r="G171" s="209"/>
      <c r="H171" s="213">
        <v>37.825</v>
      </c>
      <c r="I171" s="214"/>
      <c r="J171" s="209"/>
      <c r="K171" s="209"/>
      <c r="L171" s="215"/>
      <c r="M171" s="216"/>
      <c r="N171" s="217"/>
      <c r="O171" s="217"/>
      <c r="P171" s="217"/>
      <c r="Q171" s="217"/>
      <c r="R171" s="217"/>
      <c r="S171" s="217"/>
      <c r="T171" s="218"/>
      <c r="AT171" s="219" t="s">
        <v>264</v>
      </c>
      <c r="AU171" s="219" t="s">
        <v>90</v>
      </c>
      <c r="AV171" s="11" t="s">
        <v>90</v>
      </c>
      <c r="AW171" s="11" t="s">
        <v>45</v>
      </c>
      <c r="AX171" s="11" t="s">
        <v>81</v>
      </c>
      <c r="AY171" s="219" t="s">
        <v>256</v>
      </c>
    </row>
    <row r="172" spans="2:51" s="12" customFormat="1" ht="13.5">
      <c r="B172" s="220"/>
      <c r="C172" s="221"/>
      <c r="D172" s="222" t="s">
        <v>264</v>
      </c>
      <c r="E172" s="223" t="s">
        <v>38</v>
      </c>
      <c r="F172" s="224" t="s">
        <v>266</v>
      </c>
      <c r="G172" s="221"/>
      <c r="H172" s="225">
        <v>37.825</v>
      </c>
      <c r="I172" s="226"/>
      <c r="J172" s="221"/>
      <c r="K172" s="221"/>
      <c r="L172" s="227"/>
      <c r="M172" s="228"/>
      <c r="N172" s="229"/>
      <c r="O172" s="229"/>
      <c r="P172" s="229"/>
      <c r="Q172" s="229"/>
      <c r="R172" s="229"/>
      <c r="S172" s="229"/>
      <c r="T172" s="230"/>
      <c r="AT172" s="231" t="s">
        <v>264</v>
      </c>
      <c r="AU172" s="231" t="s">
        <v>90</v>
      </c>
      <c r="AV172" s="12" t="s">
        <v>262</v>
      </c>
      <c r="AW172" s="12" t="s">
        <v>45</v>
      </c>
      <c r="AX172" s="12" t="s">
        <v>25</v>
      </c>
      <c r="AY172" s="231" t="s">
        <v>256</v>
      </c>
    </row>
    <row r="173" spans="2:65" s="1" customFormat="1" ht="22.5" customHeight="1">
      <c r="B173" s="42"/>
      <c r="C173" s="261" t="s">
        <v>357</v>
      </c>
      <c r="D173" s="261" t="s">
        <v>337</v>
      </c>
      <c r="E173" s="262" t="s">
        <v>358</v>
      </c>
      <c r="F173" s="263" t="s">
        <v>359</v>
      </c>
      <c r="G173" s="264" t="s">
        <v>360</v>
      </c>
      <c r="H173" s="265">
        <v>0.946</v>
      </c>
      <c r="I173" s="266"/>
      <c r="J173" s="267">
        <f>ROUND(I173*H173,2)</f>
        <v>0</v>
      </c>
      <c r="K173" s="263" t="s">
        <v>261</v>
      </c>
      <c r="L173" s="268"/>
      <c r="M173" s="269" t="s">
        <v>38</v>
      </c>
      <c r="N173" s="270" t="s">
        <v>52</v>
      </c>
      <c r="O173" s="43"/>
      <c r="P173" s="205">
        <f>O173*H173</f>
        <v>0</v>
      </c>
      <c r="Q173" s="205">
        <v>0.001</v>
      </c>
      <c r="R173" s="205">
        <f>Q173*H173</f>
        <v>0.000946</v>
      </c>
      <c r="S173" s="205">
        <v>0</v>
      </c>
      <c r="T173" s="206">
        <f>S173*H173</f>
        <v>0</v>
      </c>
      <c r="AR173" s="24" t="s">
        <v>183</v>
      </c>
      <c r="AT173" s="24" t="s">
        <v>337</v>
      </c>
      <c r="AU173" s="24" t="s">
        <v>90</v>
      </c>
      <c r="AY173" s="24" t="s">
        <v>256</v>
      </c>
      <c r="BE173" s="207">
        <f>IF(N173="základní",J173,0)</f>
        <v>0</v>
      </c>
      <c r="BF173" s="207">
        <f>IF(N173="snížená",J173,0)</f>
        <v>0</v>
      </c>
      <c r="BG173" s="207">
        <f>IF(N173="zákl. přenesená",J173,0)</f>
        <v>0</v>
      </c>
      <c r="BH173" s="207">
        <f>IF(N173="sníž. přenesená",J173,0)</f>
        <v>0</v>
      </c>
      <c r="BI173" s="207">
        <f>IF(N173="nulová",J173,0)</f>
        <v>0</v>
      </c>
      <c r="BJ173" s="24" t="s">
        <v>25</v>
      </c>
      <c r="BK173" s="207">
        <f>ROUND(I173*H173,2)</f>
        <v>0</v>
      </c>
      <c r="BL173" s="24" t="s">
        <v>262</v>
      </c>
      <c r="BM173" s="24" t="s">
        <v>361</v>
      </c>
    </row>
    <row r="174" spans="2:47" s="1" customFormat="1" ht="27">
      <c r="B174" s="42"/>
      <c r="C174" s="64"/>
      <c r="D174" s="210" t="s">
        <v>351</v>
      </c>
      <c r="E174" s="64"/>
      <c r="F174" s="243" t="s">
        <v>362</v>
      </c>
      <c r="G174" s="64"/>
      <c r="H174" s="64"/>
      <c r="I174" s="166"/>
      <c r="J174" s="64"/>
      <c r="K174" s="64"/>
      <c r="L174" s="62"/>
      <c r="M174" s="244"/>
      <c r="N174" s="43"/>
      <c r="O174" s="43"/>
      <c r="P174" s="43"/>
      <c r="Q174" s="43"/>
      <c r="R174" s="43"/>
      <c r="S174" s="43"/>
      <c r="T174" s="79"/>
      <c r="AT174" s="24" t="s">
        <v>351</v>
      </c>
      <c r="AU174" s="24" t="s">
        <v>90</v>
      </c>
    </row>
    <row r="175" spans="2:51" s="11" customFormat="1" ht="13.5">
      <c r="B175" s="208"/>
      <c r="C175" s="209"/>
      <c r="D175" s="210" t="s">
        <v>264</v>
      </c>
      <c r="E175" s="211" t="s">
        <v>38</v>
      </c>
      <c r="F175" s="212" t="s">
        <v>363</v>
      </c>
      <c r="G175" s="209"/>
      <c r="H175" s="213">
        <v>0.946</v>
      </c>
      <c r="I175" s="214"/>
      <c r="J175" s="209"/>
      <c r="K175" s="209"/>
      <c r="L175" s="215"/>
      <c r="M175" s="216"/>
      <c r="N175" s="217"/>
      <c r="O175" s="217"/>
      <c r="P175" s="217"/>
      <c r="Q175" s="217"/>
      <c r="R175" s="217"/>
      <c r="S175" s="217"/>
      <c r="T175" s="218"/>
      <c r="AT175" s="219" t="s">
        <v>264</v>
      </c>
      <c r="AU175" s="219" t="s">
        <v>90</v>
      </c>
      <c r="AV175" s="11" t="s">
        <v>90</v>
      </c>
      <c r="AW175" s="11" t="s">
        <v>45</v>
      </c>
      <c r="AX175" s="11" t="s">
        <v>81</v>
      </c>
      <c r="AY175" s="219" t="s">
        <v>256</v>
      </c>
    </row>
    <row r="176" spans="2:51" s="12" customFormat="1" ht="13.5">
      <c r="B176" s="220"/>
      <c r="C176" s="221"/>
      <c r="D176" s="210" t="s">
        <v>264</v>
      </c>
      <c r="E176" s="245" t="s">
        <v>38</v>
      </c>
      <c r="F176" s="246" t="s">
        <v>266</v>
      </c>
      <c r="G176" s="221"/>
      <c r="H176" s="247">
        <v>0.946</v>
      </c>
      <c r="I176" s="226"/>
      <c r="J176" s="221"/>
      <c r="K176" s="221"/>
      <c r="L176" s="227"/>
      <c r="M176" s="228"/>
      <c r="N176" s="229"/>
      <c r="O176" s="229"/>
      <c r="P176" s="229"/>
      <c r="Q176" s="229"/>
      <c r="R176" s="229"/>
      <c r="S176" s="229"/>
      <c r="T176" s="230"/>
      <c r="AT176" s="231" t="s">
        <v>264</v>
      </c>
      <c r="AU176" s="231" t="s">
        <v>90</v>
      </c>
      <c r="AV176" s="12" t="s">
        <v>262</v>
      </c>
      <c r="AW176" s="12" t="s">
        <v>45</v>
      </c>
      <c r="AX176" s="12" t="s">
        <v>25</v>
      </c>
      <c r="AY176" s="231" t="s">
        <v>256</v>
      </c>
    </row>
    <row r="177" spans="2:63" s="10" customFormat="1" ht="29.85" customHeight="1">
      <c r="B177" s="179"/>
      <c r="C177" s="180"/>
      <c r="D177" s="193" t="s">
        <v>80</v>
      </c>
      <c r="E177" s="194" t="s">
        <v>90</v>
      </c>
      <c r="F177" s="194" t="s">
        <v>364</v>
      </c>
      <c r="G177" s="180"/>
      <c r="H177" s="180"/>
      <c r="I177" s="183"/>
      <c r="J177" s="195">
        <f>BK177</f>
        <v>0</v>
      </c>
      <c r="K177" s="180"/>
      <c r="L177" s="185"/>
      <c r="M177" s="186"/>
      <c r="N177" s="187"/>
      <c r="O177" s="187"/>
      <c r="P177" s="188">
        <f>SUM(P178:P186)</f>
        <v>0</v>
      </c>
      <c r="Q177" s="187"/>
      <c r="R177" s="188">
        <f>SUM(R178:R186)</f>
        <v>28.57876418</v>
      </c>
      <c r="S177" s="187"/>
      <c r="T177" s="189">
        <f>SUM(T178:T186)</f>
        <v>0</v>
      </c>
      <c r="AR177" s="190" t="s">
        <v>25</v>
      </c>
      <c r="AT177" s="191" t="s">
        <v>80</v>
      </c>
      <c r="AU177" s="191" t="s">
        <v>25</v>
      </c>
      <c r="AY177" s="190" t="s">
        <v>256</v>
      </c>
      <c r="BK177" s="192">
        <f>SUM(BK178:BK186)</f>
        <v>0</v>
      </c>
    </row>
    <row r="178" spans="2:65" s="1" customFormat="1" ht="22.5" customHeight="1">
      <c r="B178" s="42"/>
      <c r="C178" s="196" t="s">
        <v>9</v>
      </c>
      <c r="D178" s="196" t="s">
        <v>258</v>
      </c>
      <c r="E178" s="197" t="s">
        <v>365</v>
      </c>
      <c r="F178" s="198" t="s">
        <v>366</v>
      </c>
      <c r="G178" s="199" t="s">
        <v>282</v>
      </c>
      <c r="H178" s="200">
        <v>6.193</v>
      </c>
      <c r="I178" s="201"/>
      <c r="J178" s="202">
        <f>ROUND(I178*H178,2)</f>
        <v>0</v>
      </c>
      <c r="K178" s="198" t="s">
        <v>261</v>
      </c>
      <c r="L178" s="62"/>
      <c r="M178" s="203" t="s">
        <v>38</v>
      </c>
      <c r="N178" s="204" t="s">
        <v>52</v>
      </c>
      <c r="O178" s="43"/>
      <c r="P178" s="205">
        <f>O178*H178</f>
        <v>0</v>
      </c>
      <c r="Q178" s="205">
        <v>0</v>
      </c>
      <c r="R178" s="205">
        <f>Q178*H178</f>
        <v>0</v>
      </c>
      <c r="S178" s="205">
        <v>0</v>
      </c>
      <c r="T178" s="206">
        <f>S178*H178</f>
        <v>0</v>
      </c>
      <c r="AR178" s="24" t="s">
        <v>262</v>
      </c>
      <c r="AT178" s="24" t="s">
        <v>258</v>
      </c>
      <c r="AU178" s="24" t="s">
        <v>90</v>
      </c>
      <c r="AY178" s="24" t="s">
        <v>256</v>
      </c>
      <c r="BE178" s="207">
        <f>IF(N178="základní",J178,0)</f>
        <v>0</v>
      </c>
      <c r="BF178" s="207">
        <f>IF(N178="snížená",J178,0)</f>
        <v>0</v>
      </c>
      <c r="BG178" s="207">
        <f>IF(N178="zákl. přenesená",J178,0)</f>
        <v>0</v>
      </c>
      <c r="BH178" s="207">
        <f>IF(N178="sníž. přenesená",J178,0)</f>
        <v>0</v>
      </c>
      <c r="BI178" s="207">
        <f>IF(N178="nulová",J178,0)</f>
        <v>0</v>
      </c>
      <c r="BJ178" s="24" t="s">
        <v>25</v>
      </c>
      <c r="BK178" s="207">
        <f>ROUND(I178*H178,2)</f>
        <v>0</v>
      </c>
      <c r="BL178" s="24" t="s">
        <v>262</v>
      </c>
      <c r="BM178" s="24" t="s">
        <v>367</v>
      </c>
    </row>
    <row r="179" spans="2:51" s="11" customFormat="1" ht="13.5">
      <c r="B179" s="208"/>
      <c r="C179" s="209"/>
      <c r="D179" s="210" t="s">
        <v>264</v>
      </c>
      <c r="E179" s="211" t="s">
        <v>38</v>
      </c>
      <c r="F179" s="212" t="s">
        <v>368</v>
      </c>
      <c r="G179" s="209"/>
      <c r="H179" s="213">
        <v>6.193</v>
      </c>
      <c r="I179" s="214"/>
      <c r="J179" s="209"/>
      <c r="K179" s="209"/>
      <c r="L179" s="215"/>
      <c r="M179" s="216"/>
      <c r="N179" s="217"/>
      <c r="O179" s="217"/>
      <c r="P179" s="217"/>
      <c r="Q179" s="217"/>
      <c r="R179" s="217"/>
      <c r="S179" s="217"/>
      <c r="T179" s="218"/>
      <c r="AT179" s="219" t="s">
        <v>264</v>
      </c>
      <c r="AU179" s="219" t="s">
        <v>90</v>
      </c>
      <c r="AV179" s="11" t="s">
        <v>90</v>
      </c>
      <c r="AW179" s="11" t="s">
        <v>45</v>
      </c>
      <c r="AX179" s="11" t="s">
        <v>81</v>
      </c>
      <c r="AY179" s="219" t="s">
        <v>256</v>
      </c>
    </row>
    <row r="180" spans="2:51" s="12" customFormat="1" ht="13.5">
      <c r="B180" s="220"/>
      <c r="C180" s="221"/>
      <c r="D180" s="222" t="s">
        <v>264</v>
      </c>
      <c r="E180" s="223" t="s">
        <v>38</v>
      </c>
      <c r="F180" s="224" t="s">
        <v>266</v>
      </c>
      <c r="G180" s="221"/>
      <c r="H180" s="225">
        <v>6.193</v>
      </c>
      <c r="I180" s="226"/>
      <c r="J180" s="221"/>
      <c r="K180" s="221"/>
      <c r="L180" s="227"/>
      <c r="M180" s="228"/>
      <c r="N180" s="229"/>
      <c r="O180" s="229"/>
      <c r="P180" s="229"/>
      <c r="Q180" s="229"/>
      <c r="R180" s="229"/>
      <c r="S180" s="229"/>
      <c r="T180" s="230"/>
      <c r="AT180" s="231" t="s">
        <v>264</v>
      </c>
      <c r="AU180" s="231" t="s">
        <v>90</v>
      </c>
      <c r="AV180" s="12" t="s">
        <v>262</v>
      </c>
      <c r="AW180" s="12" t="s">
        <v>45</v>
      </c>
      <c r="AX180" s="12" t="s">
        <v>25</v>
      </c>
      <c r="AY180" s="231" t="s">
        <v>256</v>
      </c>
    </row>
    <row r="181" spans="2:65" s="1" customFormat="1" ht="31.5" customHeight="1">
      <c r="B181" s="42"/>
      <c r="C181" s="196" t="s">
        <v>369</v>
      </c>
      <c r="D181" s="196" t="s">
        <v>258</v>
      </c>
      <c r="E181" s="197" t="s">
        <v>370</v>
      </c>
      <c r="F181" s="198" t="s">
        <v>371</v>
      </c>
      <c r="G181" s="199" t="s">
        <v>372</v>
      </c>
      <c r="H181" s="200">
        <v>123.857</v>
      </c>
      <c r="I181" s="201"/>
      <c r="J181" s="202">
        <f>ROUND(I181*H181,2)</f>
        <v>0</v>
      </c>
      <c r="K181" s="198" t="s">
        <v>261</v>
      </c>
      <c r="L181" s="62"/>
      <c r="M181" s="203" t="s">
        <v>38</v>
      </c>
      <c r="N181" s="204" t="s">
        <v>52</v>
      </c>
      <c r="O181" s="43"/>
      <c r="P181" s="205">
        <f>O181*H181</f>
        <v>0</v>
      </c>
      <c r="Q181" s="205">
        <v>0.23058</v>
      </c>
      <c r="R181" s="205">
        <f>Q181*H181</f>
        <v>28.55894706</v>
      </c>
      <c r="S181" s="205">
        <v>0</v>
      </c>
      <c r="T181" s="206">
        <f>S181*H181</f>
        <v>0</v>
      </c>
      <c r="AR181" s="24" t="s">
        <v>262</v>
      </c>
      <c r="AT181" s="24" t="s">
        <v>258</v>
      </c>
      <c r="AU181" s="24" t="s">
        <v>90</v>
      </c>
      <c r="AY181" s="24" t="s">
        <v>256</v>
      </c>
      <c r="BE181" s="207">
        <f>IF(N181="základní",J181,0)</f>
        <v>0</v>
      </c>
      <c r="BF181" s="207">
        <f>IF(N181="snížená",J181,0)</f>
        <v>0</v>
      </c>
      <c r="BG181" s="207">
        <f>IF(N181="zákl. přenesená",J181,0)</f>
        <v>0</v>
      </c>
      <c r="BH181" s="207">
        <f>IF(N181="sníž. přenesená",J181,0)</f>
        <v>0</v>
      </c>
      <c r="BI181" s="207">
        <f>IF(N181="nulová",J181,0)</f>
        <v>0</v>
      </c>
      <c r="BJ181" s="24" t="s">
        <v>25</v>
      </c>
      <c r="BK181" s="207">
        <f>ROUND(I181*H181,2)</f>
        <v>0</v>
      </c>
      <c r="BL181" s="24" t="s">
        <v>262</v>
      </c>
      <c r="BM181" s="24" t="s">
        <v>373</v>
      </c>
    </row>
    <row r="182" spans="2:51" s="11" customFormat="1" ht="13.5">
      <c r="B182" s="208"/>
      <c r="C182" s="209"/>
      <c r="D182" s="210" t="s">
        <v>264</v>
      </c>
      <c r="E182" s="211" t="s">
        <v>38</v>
      </c>
      <c r="F182" s="212" t="s">
        <v>374</v>
      </c>
      <c r="G182" s="209"/>
      <c r="H182" s="213">
        <v>123.857</v>
      </c>
      <c r="I182" s="214"/>
      <c r="J182" s="209"/>
      <c r="K182" s="209"/>
      <c r="L182" s="215"/>
      <c r="M182" s="216"/>
      <c r="N182" s="217"/>
      <c r="O182" s="217"/>
      <c r="P182" s="217"/>
      <c r="Q182" s="217"/>
      <c r="R182" s="217"/>
      <c r="S182" s="217"/>
      <c r="T182" s="218"/>
      <c r="AT182" s="219" t="s">
        <v>264</v>
      </c>
      <c r="AU182" s="219" t="s">
        <v>90</v>
      </c>
      <c r="AV182" s="11" t="s">
        <v>90</v>
      </c>
      <c r="AW182" s="11" t="s">
        <v>45</v>
      </c>
      <c r="AX182" s="11" t="s">
        <v>81</v>
      </c>
      <c r="AY182" s="219" t="s">
        <v>256</v>
      </c>
    </row>
    <row r="183" spans="2:51" s="12" customFormat="1" ht="13.5">
      <c r="B183" s="220"/>
      <c r="C183" s="221"/>
      <c r="D183" s="222" t="s">
        <v>264</v>
      </c>
      <c r="E183" s="223" t="s">
        <v>38</v>
      </c>
      <c r="F183" s="224" t="s">
        <v>266</v>
      </c>
      <c r="G183" s="221"/>
      <c r="H183" s="225">
        <v>123.857</v>
      </c>
      <c r="I183" s="226"/>
      <c r="J183" s="221"/>
      <c r="K183" s="221"/>
      <c r="L183" s="227"/>
      <c r="M183" s="228"/>
      <c r="N183" s="229"/>
      <c r="O183" s="229"/>
      <c r="P183" s="229"/>
      <c r="Q183" s="229"/>
      <c r="R183" s="229"/>
      <c r="S183" s="229"/>
      <c r="T183" s="230"/>
      <c r="AT183" s="231" t="s">
        <v>264</v>
      </c>
      <c r="AU183" s="231" t="s">
        <v>90</v>
      </c>
      <c r="AV183" s="12" t="s">
        <v>262</v>
      </c>
      <c r="AW183" s="12" t="s">
        <v>45</v>
      </c>
      <c r="AX183" s="12" t="s">
        <v>25</v>
      </c>
      <c r="AY183" s="231" t="s">
        <v>256</v>
      </c>
    </row>
    <row r="184" spans="2:65" s="1" customFormat="1" ht="22.5" customHeight="1">
      <c r="B184" s="42"/>
      <c r="C184" s="196" t="s">
        <v>375</v>
      </c>
      <c r="D184" s="196" t="s">
        <v>258</v>
      </c>
      <c r="E184" s="197" t="s">
        <v>376</v>
      </c>
      <c r="F184" s="198" t="s">
        <v>377</v>
      </c>
      <c r="G184" s="199" t="s">
        <v>372</v>
      </c>
      <c r="H184" s="200">
        <v>123.857</v>
      </c>
      <c r="I184" s="201"/>
      <c r="J184" s="202">
        <f>ROUND(I184*H184,2)</f>
        <v>0</v>
      </c>
      <c r="K184" s="198" t="s">
        <v>261</v>
      </c>
      <c r="L184" s="62"/>
      <c r="M184" s="203" t="s">
        <v>38</v>
      </c>
      <c r="N184" s="204" t="s">
        <v>52</v>
      </c>
      <c r="O184" s="43"/>
      <c r="P184" s="205">
        <f>O184*H184</f>
        <v>0</v>
      </c>
      <c r="Q184" s="205">
        <v>0.00016</v>
      </c>
      <c r="R184" s="205">
        <f>Q184*H184</f>
        <v>0.01981712</v>
      </c>
      <c r="S184" s="205">
        <v>0</v>
      </c>
      <c r="T184" s="206">
        <f>S184*H184</f>
        <v>0</v>
      </c>
      <c r="AR184" s="24" t="s">
        <v>262</v>
      </c>
      <c r="AT184" s="24" t="s">
        <v>258</v>
      </c>
      <c r="AU184" s="24" t="s">
        <v>90</v>
      </c>
      <c r="AY184" s="24" t="s">
        <v>256</v>
      </c>
      <c r="BE184" s="207">
        <f>IF(N184="základní",J184,0)</f>
        <v>0</v>
      </c>
      <c r="BF184" s="207">
        <f>IF(N184="snížená",J184,0)</f>
        <v>0</v>
      </c>
      <c r="BG184" s="207">
        <f>IF(N184="zákl. přenesená",J184,0)</f>
        <v>0</v>
      </c>
      <c r="BH184" s="207">
        <f>IF(N184="sníž. přenesená",J184,0)</f>
        <v>0</v>
      </c>
      <c r="BI184" s="207">
        <f>IF(N184="nulová",J184,0)</f>
        <v>0</v>
      </c>
      <c r="BJ184" s="24" t="s">
        <v>25</v>
      </c>
      <c r="BK184" s="207">
        <f>ROUND(I184*H184,2)</f>
        <v>0</v>
      </c>
      <c r="BL184" s="24" t="s">
        <v>262</v>
      </c>
      <c r="BM184" s="24" t="s">
        <v>378</v>
      </c>
    </row>
    <row r="185" spans="2:51" s="11" customFormat="1" ht="13.5">
      <c r="B185" s="208"/>
      <c r="C185" s="209"/>
      <c r="D185" s="210" t="s">
        <v>264</v>
      </c>
      <c r="E185" s="211" t="s">
        <v>38</v>
      </c>
      <c r="F185" s="212" t="s">
        <v>374</v>
      </c>
      <c r="G185" s="209"/>
      <c r="H185" s="213">
        <v>123.857</v>
      </c>
      <c r="I185" s="214"/>
      <c r="J185" s="209"/>
      <c r="K185" s="209"/>
      <c r="L185" s="215"/>
      <c r="M185" s="216"/>
      <c r="N185" s="217"/>
      <c r="O185" s="217"/>
      <c r="P185" s="217"/>
      <c r="Q185" s="217"/>
      <c r="R185" s="217"/>
      <c r="S185" s="217"/>
      <c r="T185" s="218"/>
      <c r="AT185" s="219" t="s">
        <v>264</v>
      </c>
      <c r="AU185" s="219" t="s">
        <v>90</v>
      </c>
      <c r="AV185" s="11" t="s">
        <v>90</v>
      </c>
      <c r="AW185" s="11" t="s">
        <v>45</v>
      </c>
      <c r="AX185" s="11" t="s">
        <v>81</v>
      </c>
      <c r="AY185" s="219" t="s">
        <v>256</v>
      </c>
    </row>
    <row r="186" spans="2:51" s="12" customFormat="1" ht="13.5">
      <c r="B186" s="220"/>
      <c r="C186" s="221"/>
      <c r="D186" s="210" t="s">
        <v>264</v>
      </c>
      <c r="E186" s="245" t="s">
        <v>38</v>
      </c>
      <c r="F186" s="246" t="s">
        <v>266</v>
      </c>
      <c r="G186" s="221"/>
      <c r="H186" s="247">
        <v>123.857</v>
      </c>
      <c r="I186" s="226"/>
      <c r="J186" s="221"/>
      <c r="K186" s="221"/>
      <c r="L186" s="227"/>
      <c r="M186" s="228"/>
      <c r="N186" s="229"/>
      <c r="O186" s="229"/>
      <c r="P186" s="229"/>
      <c r="Q186" s="229"/>
      <c r="R186" s="229"/>
      <c r="S186" s="229"/>
      <c r="T186" s="230"/>
      <c r="AT186" s="231" t="s">
        <v>264</v>
      </c>
      <c r="AU186" s="231" t="s">
        <v>90</v>
      </c>
      <c r="AV186" s="12" t="s">
        <v>262</v>
      </c>
      <c r="AW186" s="12" t="s">
        <v>45</v>
      </c>
      <c r="AX186" s="12" t="s">
        <v>25</v>
      </c>
      <c r="AY186" s="231" t="s">
        <v>256</v>
      </c>
    </row>
    <row r="187" spans="2:63" s="10" customFormat="1" ht="29.85" customHeight="1">
      <c r="B187" s="179"/>
      <c r="C187" s="180"/>
      <c r="D187" s="193" t="s">
        <v>80</v>
      </c>
      <c r="E187" s="194" t="s">
        <v>131</v>
      </c>
      <c r="F187" s="194" t="s">
        <v>379</v>
      </c>
      <c r="G187" s="180"/>
      <c r="H187" s="180"/>
      <c r="I187" s="183"/>
      <c r="J187" s="195">
        <f>BK187</f>
        <v>0</v>
      </c>
      <c r="K187" s="180"/>
      <c r="L187" s="185"/>
      <c r="M187" s="186"/>
      <c r="N187" s="187"/>
      <c r="O187" s="187"/>
      <c r="P187" s="188">
        <f>SUM(P188:P198)</f>
        <v>0</v>
      </c>
      <c r="Q187" s="187"/>
      <c r="R187" s="188">
        <f>SUM(R188:R198)</f>
        <v>11.091612999999999</v>
      </c>
      <c r="S187" s="187"/>
      <c r="T187" s="189">
        <f>SUM(T188:T198)</f>
        <v>0</v>
      </c>
      <c r="AR187" s="190" t="s">
        <v>25</v>
      </c>
      <c r="AT187" s="191" t="s">
        <v>80</v>
      </c>
      <c r="AU187" s="191" t="s">
        <v>25</v>
      </c>
      <c r="AY187" s="190" t="s">
        <v>256</v>
      </c>
      <c r="BK187" s="192">
        <f>SUM(BK188:BK198)</f>
        <v>0</v>
      </c>
    </row>
    <row r="188" spans="2:65" s="1" customFormat="1" ht="31.5" customHeight="1">
      <c r="B188" s="42"/>
      <c r="C188" s="196" t="s">
        <v>380</v>
      </c>
      <c r="D188" s="196" t="s">
        <v>258</v>
      </c>
      <c r="E188" s="197" t="s">
        <v>381</v>
      </c>
      <c r="F188" s="198" t="s">
        <v>382</v>
      </c>
      <c r="G188" s="199" t="s">
        <v>129</v>
      </c>
      <c r="H188" s="200">
        <v>26.75</v>
      </c>
      <c r="I188" s="201"/>
      <c r="J188" s="202">
        <f>ROUND(I188*H188,2)</f>
        <v>0</v>
      </c>
      <c r="K188" s="198" t="s">
        <v>261</v>
      </c>
      <c r="L188" s="62"/>
      <c r="M188" s="203" t="s">
        <v>38</v>
      </c>
      <c r="N188" s="204" t="s">
        <v>52</v>
      </c>
      <c r="O188" s="43"/>
      <c r="P188" s="205">
        <f>O188*H188</f>
        <v>0</v>
      </c>
      <c r="Q188" s="205">
        <v>0.34662</v>
      </c>
      <c r="R188" s="205">
        <f>Q188*H188</f>
        <v>9.272084999999999</v>
      </c>
      <c r="S188" s="205">
        <v>0</v>
      </c>
      <c r="T188" s="206">
        <f>S188*H188</f>
        <v>0</v>
      </c>
      <c r="AR188" s="24" t="s">
        <v>262</v>
      </c>
      <c r="AT188" s="24" t="s">
        <v>258</v>
      </c>
      <c r="AU188" s="24" t="s">
        <v>90</v>
      </c>
      <c r="AY188" s="24" t="s">
        <v>256</v>
      </c>
      <c r="BE188" s="207">
        <f>IF(N188="základní",J188,0)</f>
        <v>0</v>
      </c>
      <c r="BF188" s="207">
        <f>IF(N188="snížená",J188,0)</f>
        <v>0</v>
      </c>
      <c r="BG188" s="207">
        <f>IF(N188="zákl. přenesená",J188,0)</f>
        <v>0</v>
      </c>
      <c r="BH188" s="207">
        <f>IF(N188="sníž. přenesená",J188,0)</f>
        <v>0</v>
      </c>
      <c r="BI188" s="207">
        <f>IF(N188="nulová",J188,0)</f>
        <v>0</v>
      </c>
      <c r="BJ188" s="24" t="s">
        <v>25</v>
      </c>
      <c r="BK188" s="207">
        <f>ROUND(I188*H188,2)</f>
        <v>0</v>
      </c>
      <c r="BL188" s="24" t="s">
        <v>262</v>
      </c>
      <c r="BM188" s="24" t="s">
        <v>383</v>
      </c>
    </row>
    <row r="189" spans="2:47" s="1" customFormat="1" ht="67.5">
      <c r="B189" s="42"/>
      <c r="C189" s="64"/>
      <c r="D189" s="210" t="s">
        <v>298</v>
      </c>
      <c r="E189" s="64"/>
      <c r="F189" s="243" t="s">
        <v>384</v>
      </c>
      <c r="G189" s="64"/>
      <c r="H189" s="64"/>
      <c r="I189" s="166"/>
      <c r="J189" s="64"/>
      <c r="K189" s="64"/>
      <c r="L189" s="62"/>
      <c r="M189" s="244"/>
      <c r="N189" s="43"/>
      <c r="O189" s="43"/>
      <c r="P189" s="43"/>
      <c r="Q189" s="43"/>
      <c r="R189" s="43"/>
      <c r="S189" s="43"/>
      <c r="T189" s="79"/>
      <c r="AT189" s="24" t="s">
        <v>298</v>
      </c>
      <c r="AU189" s="24" t="s">
        <v>90</v>
      </c>
    </row>
    <row r="190" spans="2:51" s="11" customFormat="1" ht="13.5">
      <c r="B190" s="208"/>
      <c r="C190" s="209"/>
      <c r="D190" s="210" t="s">
        <v>264</v>
      </c>
      <c r="E190" s="211" t="s">
        <v>38</v>
      </c>
      <c r="F190" s="212" t="s">
        <v>385</v>
      </c>
      <c r="G190" s="209"/>
      <c r="H190" s="213">
        <v>26.75</v>
      </c>
      <c r="I190" s="214"/>
      <c r="J190" s="209"/>
      <c r="K190" s="209"/>
      <c r="L190" s="215"/>
      <c r="M190" s="216"/>
      <c r="N190" s="217"/>
      <c r="O190" s="217"/>
      <c r="P190" s="217"/>
      <c r="Q190" s="217"/>
      <c r="R190" s="217"/>
      <c r="S190" s="217"/>
      <c r="T190" s="218"/>
      <c r="AT190" s="219" t="s">
        <v>264</v>
      </c>
      <c r="AU190" s="219" t="s">
        <v>90</v>
      </c>
      <c r="AV190" s="11" t="s">
        <v>90</v>
      </c>
      <c r="AW190" s="11" t="s">
        <v>45</v>
      </c>
      <c r="AX190" s="11" t="s">
        <v>81</v>
      </c>
      <c r="AY190" s="219" t="s">
        <v>256</v>
      </c>
    </row>
    <row r="191" spans="2:51" s="12" customFormat="1" ht="13.5">
      <c r="B191" s="220"/>
      <c r="C191" s="221"/>
      <c r="D191" s="222" t="s">
        <v>264</v>
      </c>
      <c r="E191" s="223" t="s">
        <v>38</v>
      </c>
      <c r="F191" s="224" t="s">
        <v>266</v>
      </c>
      <c r="G191" s="221"/>
      <c r="H191" s="225">
        <v>26.75</v>
      </c>
      <c r="I191" s="226"/>
      <c r="J191" s="221"/>
      <c r="K191" s="221"/>
      <c r="L191" s="227"/>
      <c r="M191" s="228"/>
      <c r="N191" s="229"/>
      <c r="O191" s="229"/>
      <c r="P191" s="229"/>
      <c r="Q191" s="229"/>
      <c r="R191" s="229"/>
      <c r="S191" s="229"/>
      <c r="T191" s="230"/>
      <c r="AT191" s="231" t="s">
        <v>264</v>
      </c>
      <c r="AU191" s="231" t="s">
        <v>90</v>
      </c>
      <c r="AV191" s="12" t="s">
        <v>262</v>
      </c>
      <c r="AW191" s="12" t="s">
        <v>45</v>
      </c>
      <c r="AX191" s="12" t="s">
        <v>25</v>
      </c>
      <c r="AY191" s="231" t="s">
        <v>256</v>
      </c>
    </row>
    <row r="192" spans="2:65" s="1" customFormat="1" ht="22.5" customHeight="1">
      <c r="B192" s="42"/>
      <c r="C192" s="196" t="s">
        <v>386</v>
      </c>
      <c r="D192" s="196" t="s">
        <v>258</v>
      </c>
      <c r="E192" s="197" t="s">
        <v>387</v>
      </c>
      <c r="F192" s="198" t="s">
        <v>388</v>
      </c>
      <c r="G192" s="199" t="s">
        <v>327</v>
      </c>
      <c r="H192" s="200">
        <v>0.149</v>
      </c>
      <c r="I192" s="201"/>
      <c r="J192" s="202">
        <f>ROUND(I192*H192,2)</f>
        <v>0</v>
      </c>
      <c r="K192" s="198" t="s">
        <v>261</v>
      </c>
      <c r="L192" s="62"/>
      <c r="M192" s="203" t="s">
        <v>38</v>
      </c>
      <c r="N192" s="204" t="s">
        <v>52</v>
      </c>
      <c r="O192" s="43"/>
      <c r="P192" s="205">
        <f>O192*H192</f>
        <v>0</v>
      </c>
      <c r="Q192" s="205">
        <v>0</v>
      </c>
      <c r="R192" s="205">
        <f>Q192*H192</f>
        <v>0</v>
      </c>
      <c r="S192" s="205">
        <v>0</v>
      </c>
      <c r="T192" s="206">
        <f>S192*H192</f>
        <v>0</v>
      </c>
      <c r="AR192" s="24" t="s">
        <v>262</v>
      </c>
      <c r="AT192" s="24" t="s">
        <v>258</v>
      </c>
      <c r="AU192" s="24" t="s">
        <v>90</v>
      </c>
      <c r="AY192" s="24" t="s">
        <v>256</v>
      </c>
      <c r="BE192" s="207">
        <f>IF(N192="základní",J192,0)</f>
        <v>0</v>
      </c>
      <c r="BF192" s="207">
        <f>IF(N192="snížená",J192,0)</f>
        <v>0</v>
      </c>
      <c r="BG192" s="207">
        <f>IF(N192="zákl. přenesená",J192,0)</f>
        <v>0</v>
      </c>
      <c r="BH192" s="207">
        <f>IF(N192="sníž. přenesená",J192,0)</f>
        <v>0</v>
      </c>
      <c r="BI192" s="207">
        <f>IF(N192="nulová",J192,0)</f>
        <v>0</v>
      </c>
      <c r="BJ192" s="24" t="s">
        <v>25</v>
      </c>
      <c r="BK192" s="207">
        <f>ROUND(I192*H192,2)</f>
        <v>0</v>
      </c>
      <c r="BL192" s="24" t="s">
        <v>262</v>
      </c>
      <c r="BM192" s="24" t="s">
        <v>389</v>
      </c>
    </row>
    <row r="193" spans="2:51" s="11" customFormat="1" ht="13.5">
      <c r="B193" s="208"/>
      <c r="C193" s="209"/>
      <c r="D193" s="222" t="s">
        <v>264</v>
      </c>
      <c r="E193" s="271" t="s">
        <v>38</v>
      </c>
      <c r="F193" s="248" t="s">
        <v>390</v>
      </c>
      <c r="G193" s="209"/>
      <c r="H193" s="249">
        <v>0.149</v>
      </c>
      <c r="I193" s="214"/>
      <c r="J193" s="209"/>
      <c r="K193" s="209"/>
      <c r="L193" s="215"/>
      <c r="M193" s="216"/>
      <c r="N193" s="217"/>
      <c r="O193" s="217"/>
      <c r="P193" s="217"/>
      <c r="Q193" s="217"/>
      <c r="R193" s="217"/>
      <c r="S193" s="217"/>
      <c r="T193" s="218"/>
      <c r="AT193" s="219" t="s">
        <v>264</v>
      </c>
      <c r="AU193" s="219" t="s">
        <v>90</v>
      </c>
      <c r="AV193" s="11" t="s">
        <v>90</v>
      </c>
      <c r="AW193" s="11" t="s">
        <v>45</v>
      </c>
      <c r="AX193" s="11" t="s">
        <v>25</v>
      </c>
      <c r="AY193" s="219" t="s">
        <v>256</v>
      </c>
    </row>
    <row r="194" spans="2:65" s="1" customFormat="1" ht="22.5" customHeight="1">
      <c r="B194" s="42"/>
      <c r="C194" s="261" t="s">
        <v>391</v>
      </c>
      <c r="D194" s="261" t="s">
        <v>337</v>
      </c>
      <c r="E194" s="262" t="s">
        <v>392</v>
      </c>
      <c r="F194" s="263" t="s">
        <v>393</v>
      </c>
      <c r="G194" s="264" t="s">
        <v>327</v>
      </c>
      <c r="H194" s="265">
        <v>0.122</v>
      </c>
      <c r="I194" s="266"/>
      <c r="J194" s="267">
        <f>ROUND(I194*H194,2)</f>
        <v>0</v>
      </c>
      <c r="K194" s="263" t="s">
        <v>261</v>
      </c>
      <c r="L194" s="268"/>
      <c r="M194" s="269" t="s">
        <v>38</v>
      </c>
      <c r="N194" s="270" t="s">
        <v>52</v>
      </c>
      <c r="O194" s="43"/>
      <c r="P194" s="205">
        <f>O194*H194</f>
        <v>0</v>
      </c>
      <c r="Q194" s="205">
        <v>1</v>
      </c>
      <c r="R194" s="205">
        <f>Q194*H194</f>
        <v>0.122</v>
      </c>
      <c r="S194" s="205">
        <v>0</v>
      </c>
      <c r="T194" s="206">
        <f>S194*H194</f>
        <v>0</v>
      </c>
      <c r="AR194" s="24" t="s">
        <v>183</v>
      </c>
      <c r="AT194" s="24" t="s">
        <v>337</v>
      </c>
      <c r="AU194" s="24" t="s">
        <v>90</v>
      </c>
      <c r="AY194" s="24" t="s">
        <v>256</v>
      </c>
      <c r="BE194" s="207">
        <f>IF(N194="základní",J194,0)</f>
        <v>0</v>
      </c>
      <c r="BF194" s="207">
        <f>IF(N194="snížená",J194,0)</f>
        <v>0</v>
      </c>
      <c r="BG194" s="207">
        <f>IF(N194="zákl. přenesená",J194,0)</f>
        <v>0</v>
      </c>
      <c r="BH194" s="207">
        <f>IF(N194="sníž. přenesená",J194,0)</f>
        <v>0</v>
      </c>
      <c r="BI194" s="207">
        <f>IF(N194="nulová",J194,0)</f>
        <v>0</v>
      </c>
      <c r="BJ194" s="24" t="s">
        <v>25</v>
      </c>
      <c r="BK194" s="207">
        <f>ROUND(I194*H194,2)</f>
        <v>0</v>
      </c>
      <c r="BL194" s="24" t="s">
        <v>262</v>
      </c>
      <c r="BM194" s="24" t="s">
        <v>394</v>
      </c>
    </row>
    <row r="195" spans="2:47" s="1" customFormat="1" ht="27">
      <c r="B195" s="42"/>
      <c r="C195" s="64"/>
      <c r="D195" s="210" t="s">
        <v>351</v>
      </c>
      <c r="E195" s="64"/>
      <c r="F195" s="243" t="s">
        <v>395</v>
      </c>
      <c r="G195" s="64"/>
      <c r="H195" s="64"/>
      <c r="I195" s="166"/>
      <c r="J195" s="64"/>
      <c r="K195" s="64"/>
      <c r="L195" s="62"/>
      <c r="M195" s="244"/>
      <c r="N195" s="43"/>
      <c r="O195" s="43"/>
      <c r="P195" s="43"/>
      <c r="Q195" s="43"/>
      <c r="R195" s="43"/>
      <c r="S195" s="43"/>
      <c r="T195" s="79"/>
      <c r="AT195" s="24" t="s">
        <v>351</v>
      </c>
      <c r="AU195" s="24" t="s">
        <v>90</v>
      </c>
    </row>
    <row r="196" spans="2:51" s="11" customFormat="1" ht="13.5">
      <c r="B196" s="208"/>
      <c r="C196" s="209"/>
      <c r="D196" s="222" t="s">
        <v>264</v>
      </c>
      <c r="E196" s="271" t="s">
        <v>38</v>
      </c>
      <c r="F196" s="248" t="s">
        <v>396</v>
      </c>
      <c r="G196" s="209"/>
      <c r="H196" s="249">
        <v>0.122</v>
      </c>
      <c r="I196" s="214"/>
      <c r="J196" s="209"/>
      <c r="K196" s="209"/>
      <c r="L196" s="215"/>
      <c r="M196" s="216"/>
      <c r="N196" s="217"/>
      <c r="O196" s="217"/>
      <c r="P196" s="217"/>
      <c r="Q196" s="217"/>
      <c r="R196" s="217"/>
      <c r="S196" s="217"/>
      <c r="T196" s="218"/>
      <c r="AT196" s="219" t="s">
        <v>264</v>
      </c>
      <c r="AU196" s="219" t="s">
        <v>90</v>
      </c>
      <c r="AV196" s="11" t="s">
        <v>90</v>
      </c>
      <c r="AW196" s="11" t="s">
        <v>45</v>
      </c>
      <c r="AX196" s="11" t="s">
        <v>25</v>
      </c>
      <c r="AY196" s="219" t="s">
        <v>256</v>
      </c>
    </row>
    <row r="197" spans="2:65" s="1" customFormat="1" ht="31.5" customHeight="1">
      <c r="B197" s="42"/>
      <c r="C197" s="196" t="s">
        <v>397</v>
      </c>
      <c r="D197" s="196" t="s">
        <v>258</v>
      </c>
      <c r="E197" s="197" t="s">
        <v>398</v>
      </c>
      <c r="F197" s="198" t="s">
        <v>399</v>
      </c>
      <c r="G197" s="199" t="s">
        <v>129</v>
      </c>
      <c r="H197" s="200">
        <v>5.6</v>
      </c>
      <c r="I197" s="201"/>
      <c r="J197" s="202">
        <f>ROUND(I197*H197,2)</f>
        <v>0</v>
      </c>
      <c r="K197" s="198" t="s">
        <v>261</v>
      </c>
      <c r="L197" s="62"/>
      <c r="M197" s="203" t="s">
        <v>38</v>
      </c>
      <c r="N197" s="204" t="s">
        <v>52</v>
      </c>
      <c r="O197" s="43"/>
      <c r="P197" s="205">
        <f>O197*H197</f>
        <v>0</v>
      </c>
      <c r="Q197" s="205">
        <v>0.30313</v>
      </c>
      <c r="R197" s="205">
        <f>Q197*H197</f>
        <v>1.697528</v>
      </c>
      <c r="S197" s="205">
        <v>0</v>
      </c>
      <c r="T197" s="206">
        <f>S197*H197</f>
        <v>0</v>
      </c>
      <c r="AR197" s="24" t="s">
        <v>262</v>
      </c>
      <c r="AT197" s="24" t="s">
        <v>258</v>
      </c>
      <c r="AU197" s="24" t="s">
        <v>90</v>
      </c>
      <c r="AY197" s="24" t="s">
        <v>256</v>
      </c>
      <c r="BE197" s="207">
        <f>IF(N197="základní",J197,0)</f>
        <v>0</v>
      </c>
      <c r="BF197" s="207">
        <f>IF(N197="snížená",J197,0)</f>
        <v>0</v>
      </c>
      <c r="BG197" s="207">
        <f>IF(N197="zákl. přenesená",J197,0)</f>
        <v>0</v>
      </c>
      <c r="BH197" s="207">
        <f>IF(N197="sníž. přenesená",J197,0)</f>
        <v>0</v>
      </c>
      <c r="BI197" s="207">
        <f>IF(N197="nulová",J197,0)</f>
        <v>0</v>
      </c>
      <c r="BJ197" s="24" t="s">
        <v>25</v>
      </c>
      <c r="BK197" s="207">
        <f>ROUND(I197*H197,2)</f>
        <v>0</v>
      </c>
      <c r="BL197" s="24" t="s">
        <v>262</v>
      </c>
      <c r="BM197" s="24" t="s">
        <v>400</v>
      </c>
    </row>
    <row r="198" spans="2:51" s="11" customFormat="1" ht="13.5">
      <c r="B198" s="208"/>
      <c r="C198" s="209"/>
      <c r="D198" s="210" t="s">
        <v>264</v>
      </c>
      <c r="E198" s="211" t="s">
        <v>38</v>
      </c>
      <c r="F198" s="212" t="s">
        <v>401</v>
      </c>
      <c r="G198" s="209"/>
      <c r="H198" s="213">
        <v>5.6</v>
      </c>
      <c r="I198" s="214"/>
      <c r="J198" s="209"/>
      <c r="K198" s="209"/>
      <c r="L198" s="215"/>
      <c r="M198" s="216"/>
      <c r="N198" s="217"/>
      <c r="O198" s="217"/>
      <c r="P198" s="217"/>
      <c r="Q198" s="217"/>
      <c r="R198" s="217"/>
      <c r="S198" s="217"/>
      <c r="T198" s="218"/>
      <c r="AT198" s="219" t="s">
        <v>264</v>
      </c>
      <c r="AU198" s="219" t="s">
        <v>90</v>
      </c>
      <c r="AV198" s="11" t="s">
        <v>90</v>
      </c>
      <c r="AW198" s="11" t="s">
        <v>45</v>
      </c>
      <c r="AX198" s="11" t="s">
        <v>25</v>
      </c>
      <c r="AY198" s="219" t="s">
        <v>256</v>
      </c>
    </row>
    <row r="199" spans="2:63" s="10" customFormat="1" ht="29.85" customHeight="1">
      <c r="B199" s="179"/>
      <c r="C199" s="180"/>
      <c r="D199" s="193" t="s">
        <v>80</v>
      </c>
      <c r="E199" s="194" t="s">
        <v>262</v>
      </c>
      <c r="F199" s="194" t="s">
        <v>402</v>
      </c>
      <c r="G199" s="180"/>
      <c r="H199" s="180"/>
      <c r="I199" s="183"/>
      <c r="J199" s="195">
        <f>BK199</f>
        <v>0</v>
      </c>
      <c r="K199" s="180"/>
      <c r="L199" s="185"/>
      <c r="M199" s="186"/>
      <c r="N199" s="187"/>
      <c r="O199" s="187"/>
      <c r="P199" s="188">
        <f>SUM(P200:P211)</f>
        <v>0</v>
      </c>
      <c r="Q199" s="187"/>
      <c r="R199" s="188">
        <f>SUM(R200:R211)</f>
        <v>0</v>
      </c>
      <c r="S199" s="187"/>
      <c r="T199" s="189">
        <f>SUM(T200:T211)</f>
        <v>0</v>
      </c>
      <c r="AR199" s="190" t="s">
        <v>25</v>
      </c>
      <c r="AT199" s="191" t="s">
        <v>80</v>
      </c>
      <c r="AU199" s="191" t="s">
        <v>25</v>
      </c>
      <c r="AY199" s="190" t="s">
        <v>256</v>
      </c>
      <c r="BK199" s="192">
        <f>SUM(BK200:BK211)</f>
        <v>0</v>
      </c>
    </row>
    <row r="200" spans="2:65" s="1" customFormat="1" ht="22.5" customHeight="1">
      <c r="B200" s="42"/>
      <c r="C200" s="196" t="s">
        <v>403</v>
      </c>
      <c r="D200" s="196" t="s">
        <v>258</v>
      </c>
      <c r="E200" s="197" t="s">
        <v>404</v>
      </c>
      <c r="F200" s="198" t="s">
        <v>405</v>
      </c>
      <c r="G200" s="199" t="s">
        <v>129</v>
      </c>
      <c r="H200" s="200">
        <v>10.9</v>
      </c>
      <c r="I200" s="201"/>
      <c r="J200" s="202">
        <f>ROUND(I200*H200,2)</f>
        <v>0</v>
      </c>
      <c r="K200" s="198" t="s">
        <v>38</v>
      </c>
      <c r="L200" s="62"/>
      <c r="M200" s="203" t="s">
        <v>38</v>
      </c>
      <c r="N200" s="204" t="s">
        <v>52</v>
      </c>
      <c r="O200" s="43"/>
      <c r="P200" s="205">
        <f>O200*H200</f>
        <v>0</v>
      </c>
      <c r="Q200" s="205">
        <v>0</v>
      </c>
      <c r="R200" s="205">
        <f>Q200*H200</f>
        <v>0</v>
      </c>
      <c r="S200" s="205">
        <v>0</v>
      </c>
      <c r="T200" s="206">
        <f>S200*H200</f>
        <v>0</v>
      </c>
      <c r="AR200" s="24" t="s">
        <v>262</v>
      </c>
      <c r="AT200" s="24" t="s">
        <v>258</v>
      </c>
      <c r="AU200" s="24" t="s">
        <v>90</v>
      </c>
      <c r="AY200" s="24" t="s">
        <v>256</v>
      </c>
      <c r="BE200" s="207">
        <f>IF(N200="základní",J200,0)</f>
        <v>0</v>
      </c>
      <c r="BF200" s="207">
        <f>IF(N200="snížená",J200,0)</f>
        <v>0</v>
      </c>
      <c r="BG200" s="207">
        <f>IF(N200="zákl. přenesená",J200,0)</f>
        <v>0</v>
      </c>
      <c r="BH200" s="207">
        <f>IF(N200="sníž. přenesená",J200,0)</f>
        <v>0</v>
      </c>
      <c r="BI200" s="207">
        <f>IF(N200="nulová",J200,0)</f>
        <v>0</v>
      </c>
      <c r="BJ200" s="24" t="s">
        <v>25</v>
      </c>
      <c r="BK200" s="207">
        <f>ROUND(I200*H200,2)</f>
        <v>0</v>
      </c>
      <c r="BL200" s="24" t="s">
        <v>262</v>
      </c>
      <c r="BM200" s="24" t="s">
        <v>406</v>
      </c>
    </row>
    <row r="201" spans="2:51" s="11" customFormat="1" ht="13.5">
      <c r="B201" s="208"/>
      <c r="C201" s="209"/>
      <c r="D201" s="210" t="s">
        <v>264</v>
      </c>
      <c r="E201" s="211" t="s">
        <v>38</v>
      </c>
      <c r="F201" s="212" t="s">
        <v>407</v>
      </c>
      <c r="G201" s="209"/>
      <c r="H201" s="213">
        <v>10.9</v>
      </c>
      <c r="I201" s="214"/>
      <c r="J201" s="209"/>
      <c r="K201" s="209"/>
      <c r="L201" s="215"/>
      <c r="M201" s="216"/>
      <c r="N201" s="217"/>
      <c r="O201" s="217"/>
      <c r="P201" s="217"/>
      <c r="Q201" s="217"/>
      <c r="R201" s="217"/>
      <c r="S201" s="217"/>
      <c r="T201" s="218"/>
      <c r="AT201" s="219" t="s">
        <v>264</v>
      </c>
      <c r="AU201" s="219" t="s">
        <v>90</v>
      </c>
      <c r="AV201" s="11" t="s">
        <v>90</v>
      </c>
      <c r="AW201" s="11" t="s">
        <v>45</v>
      </c>
      <c r="AX201" s="11" t="s">
        <v>81</v>
      </c>
      <c r="AY201" s="219" t="s">
        <v>256</v>
      </c>
    </row>
    <row r="202" spans="2:51" s="12" customFormat="1" ht="13.5">
      <c r="B202" s="220"/>
      <c r="C202" s="221"/>
      <c r="D202" s="222" t="s">
        <v>264</v>
      </c>
      <c r="E202" s="223" t="s">
        <v>38</v>
      </c>
      <c r="F202" s="224" t="s">
        <v>266</v>
      </c>
      <c r="G202" s="221"/>
      <c r="H202" s="225">
        <v>10.9</v>
      </c>
      <c r="I202" s="226"/>
      <c r="J202" s="221"/>
      <c r="K202" s="221"/>
      <c r="L202" s="227"/>
      <c r="M202" s="228"/>
      <c r="N202" s="229"/>
      <c r="O202" s="229"/>
      <c r="P202" s="229"/>
      <c r="Q202" s="229"/>
      <c r="R202" s="229"/>
      <c r="S202" s="229"/>
      <c r="T202" s="230"/>
      <c r="AT202" s="231" t="s">
        <v>264</v>
      </c>
      <c r="AU202" s="231" t="s">
        <v>90</v>
      </c>
      <c r="AV202" s="12" t="s">
        <v>262</v>
      </c>
      <c r="AW202" s="12" t="s">
        <v>45</v>
      </c>
      <c r="AX202" s="12" t="s">
        <v>25</v>
      </c>
      <c r="AY202" s="231" t="s">
        <v>256</v>
      </c>
    </row>
    <row r="203" spans="2:65" s="1" customFormat="1" ht="22.5" customHeight="1">
      <c r="B203" s="42"/>
      <c r="C203" s="196" t="s">
        <v>408</v>
      </c>
      <c r="D203" s="196" t="s">
        <v>258</v>
      </c>
      <c r="E203" s="197" t="s">
        <v>409</v>
      </c>
      <c r="F203" s="198" t="s">
        <v>410</v>
      </c>
      <c r="G203" s="199" t="s">
        <v>282</v>
      </c>
      <c r="H203" s="200">
        <v>1.635</v>
      </c>
      <c r="I203" s="201"/>
      <c r="J203" s="202">
        <f>ROUND(I203*H203,2)</f>
        <v>0</v>
      </c>
      <c r="K203" s="198" t="s">
        <v>38</v>
      </c>
      <c r="L203" s="62"/>
      <c r="M203" s="203" t="s">
        <v>38</v>
      </c>
      <c r="N203" s="204" t="s">
        <v>52</v>
      </c>
      <c r="O203" s="43"/>
      <c r="P203" s="205">
        <f>O203*H203</f>
        <v>0</v>
      </c>
      <c r="Q203" s="205">
        <v>0</v>
      </c>
      <c r="R203" s="205">
        <f>Q203*H203</f>
        <v>0</v>
      </c>
      <c r="S203" s="205">
        <v>0</v>
      </c>
      <c r="T203" s="206">
        <f>S203*H203</f>
        <v>0</v>
      </c>
      <c r="AR203" s="24" t="s">
        <v>262</v>
      </c>
      <c r="AT203" s="24" t="s">
        <v>258</v>
      </c>
      <c r="AU203" s="24" t="s">
        <v>90</v>
      </c>
      <c r="AY203" s="24" t="s">
        <v>256</v>
      </c>
      <c r="BE203" s="207">
        <f>IF(N203="základní",J203,0)</f>
        <v>0</v>
      </c>
      <c r="BF203" s="207">
        <f>IF(N203="snížená",J203,0)</f>
        <v>0</v>
      </c>
      <c r="BG203" s="207">
        <f>IF(N203="zákl. přenesená",J203,0)</f>
        <v>0</v>
      </c>
      <c r="BH203" s="207">
        <f>IF(N203="sníž. přenesená",J203,0)</f>
        <v>0</v>
      </c>
      <c r="BI203" s="207">
        <f>IF(N203="nulová",J203,0)</f>
        <v>0</v>
      </c>
      <c r="BJ203" s="24" t="s">
        <v>25</v>
      </c>
      <c r="BK203" s="207">
        <f>ROUND(I203*H203,2)</f>
        <v>0</v>
      </c>
      <c r="BL203" s="24" t="s">
        <v>262</v>
      </c>
      <c r="BM203" s="24" t="s">
        <v>411</v>
      </c>
    </row>
    <row r="204" spans="2:51" s="11" customFormat="1" ht="13.5">
      <c r="B204" s="208"/>
      <c r="C204" s="209"/>
      <c r="D204" s="210" t="s">
        <v>264</v>
      </c>
      <c r="E204" s="211" t="s">
        <v>38</v>
      </c>
      <c r="F204" s="212" t="s">
        <v>412</v>
      </c>
      <c r="G204" s="209"/>
      <c r="H204" s="213">
        <v>1.635</v>
      </c>
      <c r="I204" s="214"/>
      <c r="J204" s="209"/>
      <c r="K204" s="209"/>
      <c r="L204" s="215"/>
      <c r="M204" s="216"/>
      <c r="N204" s="217"/>
      <c r="O204" s="217"/>
      <c r="P204" s="217"/>
      <c r="Q204" s="217"/>
      <c r="R204" s="217"/>
      <c r="S204" s="217"/>
      <c r="T204" s="218"/>
      <c r="AT204" s="219" t="s">
        <v>264</v>
      </c>
      <c r="AU204" s="219" t="s">
        <v>90</v>
      </c>
      <c r="AV204" s="11" t="s">
        <v>90</v>
      </c>
      <c r="AW204" s="11" t="s">
        <v>45</v>
      </c>
      <c r="AX204" s="11" t="s">
        <v>81</v>
      </c>
      <c r="AY204" s="219" t="s">
        <v>256</v>
      </c>
    </row>
    <row r="205" spans="2:51" s="12" customFormat="1" ht="13.5">
      <c r="B205" s="220"/>
      <c r="C205" s="221"/>
      <c r="D205" s="222" t="s">
        <v>264</v>
      </c>
      <c r="E205" s="223" t="s">
        <v>38</v>
      </c>
      <c r="F205" s="224" t="s">
        <v>266</v>
      </c>
      <c r="G205" s="221"/>
      <c r="H205" s="225">
        <v>1.635</v>
      </c>
      <c r="I205" s="226"/>
      <c r="J205" s="221"/>
      <c r="K205" s="221"/>
      <c r="L205" s="227"/>
      <c r="M205" s="228"/>
      <c r="N205" s="229"/>
      <c r="O205" s="229"/>
      <c r="P205" s="229"/>
      <c r="Q205" s="229"/>
      <c r="R205" s="229"/>
      <c r="S205" s="229"/>
      <c r="T205" s="230"/>
      <c r="AT205" s="231" t="s">
        <v>264</v>
      </c>
      <c r="AU205" s="231" t="s">
        <v>90</v>
      </c>
      <c r="AV205" s="12" t="s">
        <v>262</v>
      </c>
      <c r="AW205" s="12" t="s">
        <v>45</v>
      </c>
      <c r="AX205" s="12" t="s">
        <v>25</v>
      </c>
      <c r="AY205" s="231" t="s">
        <v>256</v>
      </c>
    </row>
    <row r="206" spans="2:65" s="1" customFormat="1" ht="22.5" customHeight="1">
      <c r="B206" s="42"/>
      <c r="C206" s="196" t="s">
        <v>413</v>
      </c>
      <c r="D206" s="196" t="s">
        <v>258</v>
      </c>
      <c r="E206" s="197" t="s">
        <v>414</v>
      </c>
      <c r="F206" s="198" t="s">
        <v>415</v>
      </c>
      <c r="G206" s="199" t="s">
        <v>327</v>
      </c>
      <c r="H206" s="200">
        <v>0.935</v>
      </c>
      <c r="I206" s="201"/>
      <c r="J206" s="202">
        <f>ROUND(I206*H206,2)</f>
        <v>0</v>
      </c>
      <c r="K206" s="198" t="s">
        <v>261</v>
      </c>
      <c r="L206" s="62"/>
      <c r="M206" s="203" t="s">
        <v>38</v>
      </c>
      <c r="N206" s="204" t="s">
        <v>52</v>
      </c>
      <c r="O206" s="43"/>
      <c r="P206" s="205">
        <f>O206*H206</f>
        <v>0</v>
      </c>
      <c r="Q206" s="205">
        <v>0</v>
      </c>
      <c r="R206" s="205">
        <f>Q206*H206</f>
        <v>0</v>
      </c>
      <c r="S206" s="205">
        <v>0</v>
      </c>
      <c r="T206" s="206">
        <f>S206*H206</f>
        <v>0</v>
      </c>
      <c r="AR206" s="24" t="s">
        <v>262</v>
      </c>
      <c r="AT206" s="24" t="s">
        <v>258</v>
      </c>
      <c r="AU206" s="24" t="s">
        <v>90</v>
      </c>
      <c r="AY206" s="24" t="s">
        <v>256</v>
      </c>
      <c r="BE206" s="207">
        <f>IF(N206="základní",J206,0)</f>
        <v>0</v>
      </c>
      <c r="BF206" s="207">
        <f>IF(N206="snížená",J206,0)</f>
        <v>0</v>
      </c>
      <c r="BG206" s="207">
        <f>IF(N206="zákl. přenesená",J206,0)</f>
        <v>0</v>
      </c>
      <c r="BH206" s="207">
        <f>IF(N206="sníž. přenesená",J206,0)</f>
        <v>0</v>
      </c>
      <c r="BI206" s="207">
        <f>IF(N206="nulová",J206,0)</f>
        <v>0</v>
      </c>
      <c r="BJ206" s="24" t="s">
        <v>25</v>
      </c>
      <c r="BK206" s="207">
        <f>ROUND(I206*H206,2)</f>
        <v>0</v>
      </c>
      <c r="BL206" s="24" t="s">
        <v>262</v>
      </c>
      <c r="BM206" s="24" t="s">
        <v>416</v>
      </c>
    </row>
    <row r="207" spans="2:51" s="11" customFormat="1" ht="13.5">
      <c r="B207" s="208"/>
      <c r="C207" s="209"/>
      <c r="D207" s="210" t="s">
        <v>264</v>
      </c>
      <c r="E207" s="211" t="s">
        <v>38</v>
      </c>
      <c r="F207" s="212" t="s">
        <v>417</v>
      </c>
      <c r="G207" s="209"/>
      <c r="H207" s="213">
        <v>0.935</v>
      </c>
      <c r="I207" s="214"/>
      <c r="J207" s="209"/>
      <c r="K207" s="209"/>
      <c r="L207" s="215"/>
      <c r="M207" s="216"/>
      <c r="N207" s="217"/>
      <c r="O207" s="217"/>
      <c r="P207" s="217"/>
      <c r="Q207" s="217"/>
      <c r="R207" s="217"/>
      <c r="S207" s="217"/>
      <c r="T207" s="218"/>
      <c r="AT207" s="219" t="s">
        <v>264</v>
      </c>
      <c r="AU207" s="219" t="s">
        <v>90</v>
      </c>
      <c r="AV207" s="11" t="s">
        <v>90</v>
      </c>
      <c r="AW207" s="11" t="s">
        <v>45</v>
      </c>
      <c r="AX207" s="11" t="s">
        <v>81</v>
      </c>
      <c r="AY207" s="219" t="s">
        <v>256</v>
      </c>
    </row>
    <row r="208" spans="2:51" s="12" customFormat="1" ht="13.5">
      <c r="B208" s="220"/>
      <c r="C208" s="221"/>
      <c r="D208" s="222" t="s">
        <v>264</v>
      </c>
      <c r="E208" s="223" t="s">
        <v>38</v>
      </c>
      <c r="F208" s="224" t="s">
        <v>266</v>
      </c>
      <c r="G208" s="221"/>
      <c r="H208" s="225">
        <v>0.935</v>
      </c>
      <c r="I208" s="226"/>
      <c r="J208" s="221"/>
      <c r="K208" s="221"/>
      <c r="L208" s="227"/>
      <c r="M208" s="228"/>
      <c r="N208" s="229"/>
      <c r="O208" s="229"/>
      <c r="P208" s="229"/>
      <c r="Q208" s="229"/>
      <c r="R208" s="229"/>
      <c r="S208" s="229"/>
      <c r="T208" s="230"/>
      <c r="AT208" s="231" t="s">
        <v>264</v>
      </c>
      <c r="AU208" s="231" t="s">
        <v>90</v>
      </c>
      <c r="AV208" s="12" t="s">
        <v>262</v>
      </c>
      <c r="AW208" s="12" t="s">
        <v>45</v>
      </c>
      <c r="AX208" s="12" t="s">
        <v>25</v>
      </c>
      <c r="AY208" s="231" t="s">
        <v>256</v>
      </c>
    </row>
    <row r="209" spans="2:65" s="1" customFormat="1" ht="31.5" customHeight="1">
      <c r="B209" s="42"/>
      <c r="C209" s="196" t="s">
        <v>418</v>
      </c>
      <c r="D209" s="196" t="s">
        <v>258</v>
      </c>
      <c r="E209" s="197" t="s">
        <v>419</v>
      </c>
      <c r="F209" s="198" t="s">
        <v>420</v>
      </c>
      <c r="G209" s="199" t="s">
        <v>282</v>
      </c>
      <c r="H209" s="200">
        <v>5.85</v>
      </c>
      <c r="I209" s="201"/>
      <c r="J209" s="202">
        <f>ROUND(I209*H209,2)</f>
        <v>0</v>
      </c>
      <c r="K209" s="198" t="s">
        <v>261</v>
      </c>
      <c r="L209" s="62"/>
      <c r="M209" s="203" t="s">
        <v>38</v>
      </c>
      <c r="N209" s="204" t="s">
        <v>52</v>
      </c>
      <c r="O209" s="43"/>
      <c r="P209" s="205">
        <f>O209*H209</f>
        <v>0</v>
      </c>
      <c r="Q209" s="205">
        <v>0</v>
      </c>
      <c r="R209" s="205">
        <f>Q209*H209</f>
        <v>0</v>
      </c>
      <c r="S209" s="205">
        <v>0</v>
      </c>
      <c r="T209" s="206">
        <f>S209*H209</f>
        <v>0</v>
      </c>
      <c r="AR209" s="24" t="s">
        <v>262</v>
      </c>
      <c r="AT209" s="24" t="s">
        <v>258</v>
      </c>
      <c r="AU209" s="24" t="s">
        <v>90</v>
      </c>
      <c r="AY209" s="24" t="s">
        <v>256</v>
      </c>
      <c r="BE209" s="207">
        <f>IF(N209="základní",J209,0)</f>
        <v>0</v>
      </c>
      <c r="BF209" s="207">
        <f>IF(N209="snížená",J209,0)</f>
        <v>0</v>
      </c>
      <c r="BG209" s="207">
        <f>IF(N209="zákl. přenesená",J209,0)</f>
        <v>0</v>
      </c>
      <c r="BH209" s="207">
        <f>IF(N209="sníž. přenesená",J209,0)</f>
        <v>0</v>
      </c>
      <c r="BI209" s="207">
        <f>IF(N209="nulová",J209,0)</f>
        <v>0</v>
      </c>
      <c r="BJ209" s="24" t="s">
        <v>25</v>
      </c>
      <c r="BK209" s="207">
        <f>ROUND(I209*H209,2)</f>
        <v>0</v>
      </c>
      <c r="BL209" s="24" t="s">
        <v>262</v>
      </c>
      <c r="BM209" s="24" t="s">
        <v>421</v>
      </c>
    </row>
    <row r="210" spans="2:51" s="11" customFormat="1" ht="13.5">
      <c r="B210" s="208"/>
      <c r="C210" s="209"/>
      <c r="D210" s="210" t="s">
        <v>264</v>
      </c>
      <c r="E210" s="211" t="s">
        <v>38</v>
      </c>
      <c r="F210" s="212" t="s">
        <v>422</v>
      </c>
      <c r="G210" s="209"/>
      <c r="H210" s="213">
        <v>5.85</v>
      </c>
      <c r="I210" s="214"/>
      <c r="J210" s="209"/>
      <c r="K210" s="209"/>
      <c r="L210" s="215"/>
      <c r="M210" s="216"/>
      <c r="N210" s="217"/>
      <c r="O210" s="217"/>
      <c r="P210" s="217"/>
      <c r="Q210" s="217"/>
      <c r="R210" s="217"/>
      <c r="S210" s="217"/>
      <c r="T210" s="218"/>
      <c r="AT210" s="219" t="s">
        <v>264</v>
      </c>
      <c r="AU210" s="219" t="s">
        <v>90</v>
      </c>
      <c r="AV210" s="11" t="s">
        <v>90</v>
      </c>
      <c r="AW210" s="11" t="s">
        <v>45</v>
      </c>
      <c r="AX210" s="11" t="s">
        <v>81</v>
      </c>
      <c r="AY210" s="219" t="s">
        <v>256</v>
      </c>
    </row>
    <row r="211" spans="2:51" s="12" customFormat="1" ht="13.5">
      <c r="B211" s="220"/>
      <c r="C211" s="221"/>
      <c r="D211" s="210" t="s">
        <v>264</v>
      </c>
      <c r="E211" s="245" t="s">
        <v>38</v>
      </c>
      <c r="F211" s="246" t="s">
        <v>266</v>
      </c>
      <c r="G211" s="221"/>
      <c r="H211" s="247">
        <v>5.85</v>
      </c>
      <c r="I211" s="226"/>
      <c r="J211" s="221"/>
      <c r="K211" s="221"/>
      <c r="L211" s="227"/>
      <c r="M211" s="228"/>
      <c r="N211" s="229"/>
      <c r="O211" s="229"/>
      <c r="P211" s="229"/>
      <c r="Q211" s="229"/>
      <c r="R211" s="229"/>
      <c r="S211" s="229"/>
      <c r="T211" s="230"/>
      <c r="AT211" s="231" t="s">
        <v>264</v>
      </c>
      <c r="AU211" s="231" t="s">
        <v>90</v>
      </c>
      <c r="AV211" s="12" t="s">
        <v>262</v>
      </c>
      <c r="AW211" s="12" t="s">
        <v>45</v>
      </c>
      <c r="AX211" s="12" t="s">
        <v>25</v>
      </c>
      <c r="AY211" s="231" t="s">
        <v>256</v>
      </c>
    </row>
    <row r="212" spans="2:63" s="10" customFormat="1" ht="29.85" customHeight="1">
      <c r="B212" s="179"/>
      <c r="C212" s="180"/>
      <c r="D212" s="193" t="s">
        <v>80</v>
      </c>
      <c r="E212" s="194" t="s">
        <v>279</v>
      </c>
      <c r="F212" s="194" t="s">
        <v>423</v>
      </c>
      <c r="G212" s="180"/>
      <c r="H212" s="180"/>
      <c r="I212" s="183"/>
      <c r="J212" s="195">
        <f>BK212</f>
        <v>0</v>
      </c>
      <c r="K212" s="180"/>
      <c r="L212" s="185"/>
      <c r="M212" s="186"/>
      <c r="N212" s="187"/>
      <c r="O212" s="187"/>
      <c r="P212" s="188">
        <f>SUM(P213:P228)</f>
        <v>0</v>
      </c>
      <c r="Q212" s="187"/>
      <c r="R212" s="188">
        <f>SUM(R213:R228)</f>
        <v>85.019116</v>
      </c>
      <c r="S212" s="187"/>
      <c r="T212" s="189">
        <f>SUM(T213:T228)</f>
        <v>0</v>
      </c>
      <c r="AR212" s="190" t="s">
        <v>25</v>
      </c>
      <c r="AT212" s="191" t="s">
        <v>80</v>
      </c>
      <c r="AU212" s="191" t="s">
        <v>25</v>
      </c>
      <c r="AY212" s="190" t="s">
        <v>256</v>
      </c>
      <c r="BK212" s="192">
        <f>SUM(BK213:BK228)</f>
        <v>0</v>
      </c>
    </row>
    <row r="213" spans="2:65" s="1" customFormat="1" ht="44.25" customHeight="1">
      <c r="B213" s="42"/>
      <c r="C213" s="196" t="s">
        <v>424</v>
      </c>
      <c r="D213" s="196" t="s">
        <v>258</v>
      </c>
      <c r="E213" s="197" t="s">
        <v>425</v>
      </c>
      <c r="F213" s="198" t="s">
        <v>426</v>
      </c>
      <c r="G213" s="199" t="s">
        <v>129</v>
      </c>
      <c r="H213" s="200">
        <v>105.56</v>
      </c>
      <c r="I213" s="201"/>
      <c r="J213" s="202">
        <f>ROUND(I213*H213,2)</f>
        <v>0</v>
      </c>
      <c r="K213" s="198" t="s">
        <v>261</v>
      </c>
      <c r="L213" s="62"/>
      <c r="M213" s="203" t="s">
        <v>38</v>
      </c>
      <c r="N213" s="204" t="s">
        <v>52</v>
      </c>
      <c r="O213" s="43"/>
      <c r="P213" s="205">
        <f>O213*H213</f>
        <v>0</v>
      </c>
      <c r="Q213" s="205">
        <v>0</v>
      </c>
      <c r="R213" s="205">
        <f>Q213*H213</f>
        <v>0</v>
      </c>
      <c r="S213" s="205">
        <v>0</v>
      </c>
      <c r="T213" s="206">
        <f>S213*H213</f>
        <v>0</v>
      </c>
      <c r="AR213" s="24" t="s">
        <v>262</v>
      </c>
      <c r="AT213" s="24" t="s">
        <v>258</v>
      </c>
      <c r="AU213" s="24" t="s">
        <v>90</v>
      </c>
      <c r="AY213" s="24" t="s">
        <v>256</v>
      </c>
      <c r="BE213" s="207">
        <f>IF(N213="základní",J213,0)</f>
        <v>0</v>
      </c>
      <c r="BF213" s="207">
        <f>IF(N213="snížená",J213,0)</f>
        <v>0</v>
      </c>
      <c r="BG213" s="207">
        <f>IF(N213="zákl. přenesená",J213,0)</f>
        <v>0</v>
      </c>
      <c r="BH213" s="207">
        <f>IF(N213="sníž. přenesená",J213,0)</f>
        <v>0</v>
      </c>
      <c r="BI213" s="207">
        <f>IF(N213="nulová",J213,0)</f>
        <v>0</v>
      </c>
      <c r="BJ213" s="24" t="s">
        <v>25</v>
      </c>
      <c r="BK213" s="207">
        <f>ROUND(I213*H213,2)</f>
        <v>0</v>
      </c>
      <c r="BL213" s="24" t="s">
        <v>262</v>
      </c>
      <c r="BM213" s="24" t="s">
        <v>427</v>
      </c>
    </row>
    <row r="214" spans="2:51" s="11" customFormat="1" ht="13.5">
      <c r="B214" s="208"/>
      <c r="C214" s="209"/>
      <c r="D214" s="222" t="s">
        <v>264</v>
      </c>
      <c r="E214" s="271" t="s">
        <v>38</v>
      </c>
      <c r="F214" s="248" t="s">
        <v>428</v>
      </c>
      <c r="G214" s="209"/>
      <c r="H214" s="249">
        <v>105.56</v>
      </c>
      <c r="I214" s="214"/>
      <c r="J214" s="209"/>
      <c r="K214" s="209"/>
      <c r="L214" s="215"/>
      <c r="M214" s="216"/>
      <c r="N214" s="217"/>
      <c r="O214" s="217"/>
      <c r="P214" s="217"/>
      <c r="Q214" s="217"/>
      <c r="R214" s="217"/>
      <c r="S214" s="217"/>
      <c r="T214" s="218"/>
      <c r="AT214" s="219" t="s">
        <v>264</v>
      </c>
      <c r="AU214" s="219" t="s">
        <v>90</v>
      </c>
      <c r="AV214" s="11" t="s">
        <v>90</v>
      </c>
      <c r="AW214" s="11" t="s">
        <v>45</v>
      </c>
      <c r="AX214" s="11" t="s">
        <v>25</v>
      </c>
      <c r="AY214" s="219" t="s">
        <v>256</v>
      </c>
    </row>
    <row r="215" spans="2:65" s="1" customFormat="1" ht="22.5" customHeight="1">
      <c r="B215" s="42"/>
      <c r="C215" s="196" t="s">
        <v>429</v>
      </c>
      <c r="D215" s="196" t="s">
        <v>258</v>
      </c>
      <c r="E215" s="197" t="s">
        <v>430</v>
      </c>
      <c r="F215" s="198" t="s">
        <v>431</v>
      </c>
      <c r="G215" s="199" t="s">
        <v>129</v>
      </c>
      <c r="H215" s="200">
        <v>105.56</v>
      </c>
      <c r="I215" s="201"/>
      <c r="J215" s="202">
        <f>ROUND(I215*H215,2)</f>
        <v>0</v>
      </c>
      <c r="K215" s="198" t="s">
        <v>261</v>
      </c>
      <c r="L215" s="62"/>
      <c r="M215" s="203" t="s">
        <v>38</v>
      </c>
      <c r="N215" s="204" t="s">
        <v>52</v>
      </c>
      <c r="O215" s="43"/>
      <c r="P215" s="205">
        <f>O215*H215</f>
        <v>0</v>
      </c>
      <c r="Q215" s="205">
        <v>0.4726</v>
      </c>
      <c r="R215" s="205">
        <f>Q215*H215</f>
        <v>49.887656</v>
      </c>
      <c r="S215" s="205">
        <v>0</v>
      </c>
      <c r="T215" s="206">
        <f>S215*H215</f>
        <v>0</v>
      </c>
      <c r="AR215" s="24" t="s">
        <v>262</v>
      </c>
      <c r="AT215" s="24" t="s">
        <v>258</v>
      </c>
      <c r="AU215" s="24" t="s">
        <v>90</v>
      </c>
      <c r="AY215" s="24" t="s">
        <v>256</v>
      </c>
      <c r="BE215" s="207">
        <f>IF(N215="základní",J215,0)</f>
        <v>0</v>
      </c>
      <c r="BF215" s="207">
        <f>IF(N215="snížená",J215,0)</f>
        <v>0</v>
      </c>
      <c r="BG215" s="207">
        <f>IF(N215="zákl. přenesená",J215,0)</f>
        <v>0</v>
      </c>
      <c r="BH215" s="207">
        <f>IF(N215="sníž. přenesená",J215,0)</f>
        <v>0</v>
      </c>
      <c r="BI215" s="207">
        <f>IF(N215="nulová",J215,0)</f>
        <v>0</v>
      </c>
      <c r="BJ215" s="24" t="s">
        <v>25</v>
      </c>
      <c r="BK215" s="207">
        <f>ROUND(I215*H215,2)</f>
        <v>0</v>
      </c>
      <c r="BL215" s="24" t="s">
        <v>262</v>
      </c>
      <c r="BM215" s="24" t="s">
        <v>432</v>
      </c>
    </row>
    <row r="216" spans="2:51" s="11" customFormat="1" ht="13.5">
      <c r="B216" s="208"/>
      <c r="C216" s="209"/>
      <c r="D216" s="210" t="s">
        <v>264</v>
      </c>
      <c r="E216" s="211" t="s">
        <v>38</v>
      </c>
      <c r="F216" s="212" t="s">
        <v>428</v>
      </c>
      <c r="G216" s="209"/>
      <c r="H216" s="213">
        <v>105.56</v>
      </c>
      <c r="I216" s="214"/>
      <c r="J216" s="209"/>
      <c r="K216" s="209"/>
      <c r="L216" s="215"/>
      <c r="M216" s="216"/>
      <c r="N216" s="217"/>
      <c r="O216" s="217"/>
      <c r="P216" s="217"/>
      <c r="Q216" s="217"/>
      <c r="R216" s="217"/>
      <c r="S216" s="217"/>
      <c r="T216" s="218"/>
      <c r="AT216" s="219" t="s">
        <v>264</v>
      </c>
      <c r="AU216" s="219" t="s">
        <v>90</v>
      </c>
      <c r="AV216" s="11" t="s">
        <v>90</v>
      </c>
      <c r="AW216" s="11" t="s">
        <v>45</v>
      </c>
      <c r="AX216" s="11" t="s">
        <v>81</v>
      </c>
      <c r="AY216" s="219" t="s">
        <v>256</v>
      </c>
    </row>
    <row r="217" spans="2:51" s="12" customFormat="1" ht="13.5">
      <c r="B217" s="220"/>
      <c r="C217" s="221"/>
      <c r="D217" s="222" t="s">
        <v>264</v>
      </c>
      <c r="E217" s="223" t="s">
        <v>38</v>
      </c>
      <c r="F217" s="224" t="s">
        <v>266</v>
      </c>
      <c r="G217" s="221"/>
      <c r="H217" s="225">
        <v>105.56</v>
      </c>
      <c r="I217" s="226"/>
      <c r="J217" s="221"/>
      <c r="K217" s="221"/>
      <c r="L217" s="227"/>
      <c r="M217" s="228"/>
      <c r="N217" s="229"/>
      <c r="O217" s="229"/>
      <c r="P217" s="229"/>
      <c r="Q217" s="229"/>
      <c r="R217" s="229"/>
      <c r="S217" s="229"/>
      <c r="T217" s="230"/>
      <c r="AT217" s="231" t="s">
        <v>264</v>
      </c>
      <c r="AU217" s="231" t="s">
        <v>90</v>
      </c>
      <c r="AV217" s="12" t="s">
        <v>262</v>
      </c>
      <c r="AW217" s="12" t="s">
        <v>45</v>
      </c>
      <c r="AX217" s="12" t="s">
        <v>25</v>
      </c>
      <c r="AY217" s="231" t="s">
        <v>256</v>
      </c>
    </row>
    <row r="218" spans="2:65" s="1" customFormat="1" ht="22.5" customHeight="1">
      <c r="B218" s="42"/>
      <c r="C218" s="196" t="s">
        <v>433</v>
      </c>
      <c r="D218" s="196" t="s">
        <v>258</v>
      </c>
      <c r="E218" s="197" t="s">
        <v>434</v>
      </c>
      <c r="F218" s="198" t="s">
        <v>435</v>
      </c>
      <c r="G218" s="199" t="s">
        <v>129</v>
      </c>
      <c r="H218" s="200">
        <v>105.56</v>
      </c>
      <c r="I218" s="201"/>
      <c r="J218" s="202">
        <f>ROUND(I218*H218,2)</f>
        <v>0</v>
      </c>
      <c r="K218" s="198" t="s">
        <v>261</v>
      </c>
      <c r="L218" s="62"/>
      <c r="M218" s="203" t="s">
        <v>38</v>
      </c>
      <c r="N218" s="204" t="s">
        <v>52</v>
      </c>
      <c r="O218" s="43"/>
      <c r="P218" s="205">
        <f>O218*H218</f>
        <v>0</v>
      </c>
      <c r="Q218" s="205">
        <v>0.08425</v>
      </c>
      <c r="R218" s="205">
        <f>Q218*H218</f>
        <v>8.89343</v>
      </c>
      <c r="S218" s="205">
        <v>0</v>
      </c>
      <c r="T218" s="206">
        <f>S218*H218</f>
        <v>0</v>
      </c>
      <c r="AR218" s="24" t="s">
        <v>262</v>
      </c>
      <c r="AT218" s="24" t="s">
        <v>258</v>
      </c>
      <c r="AU218" s="24" t="s">
        <v>90</v>
      </c>
      <c r="AY218" s="24" t="s">
        <v>256</v>
      </c>
      <c r="BE218" s="207">
        <f>IF(N218="základní",J218,0)</f>
        <v>0</v>
      </c>
      <c r="BF218" s="207">
        <f>IF(N218="snížená",J218,0)</f>
        <v>0</v>
      </c>
      <c r="BG218" s="207">
        <f>IF(N218="zákl. přenesená",J218,0)</f>
        <v>0</v>
      </c>
      <c r="BH218" s="207">
        <f>IF(N218="sníž. přenesená",J218,0)</f>
        <v>0</v>
      </c>
      <c r="BI218" s="207">
        <f>IF(N218="nulová",J218,0)</f>
        <v>0</v>
      </c>
      <c r="BJ218" s="24" t="s">
        <v>25</v>
      </c>
      <c r="BK218" s="207">
        <f>ROUND(I218*H218,2)</f>
        <v>0</v>
      </c>
      <c r="BL218" s="24" t="s">
        <v>262</v>
      </c>
      <c r="BM218" s="24" t="s">
        <v>436</v>
      </c>
    </row>
    <row r="219" spans="2:51" s="11" customFormat="1" ht="13.5">
      <c r="B219" s="208"/>
      <c r="C219" s="209"/>
      <c r="D219" s="222" t="s">
        <v>264</v>
      </c>
      <c r="E219" s="271" t="s">
        <v>38</v>
      </c>
      <c r="F219" s="248" t="s">
        <v>437</v>
      </c>
      <c r="G219" s="209"/>
      <c r="H219" s="249">
        <v>105.56</v>
      </c>
      <c r="I219" s="214"/>
      <c r="J219" s="209"/>
      <c r="K219" s="209"/>
      <c r="L219" s="215"/>
      <c r="M219" s="216"/>
      <c r="N219" s="217"/>
      <c r="O219" s="217"/>
      <c r="P219" s="217"/>
      <c r="Q219" s="217"/>
      <c r="R219" s="217"/>
      <c r="S219" s="217"/>
      <c r="T219" s="218"/>
      <c r="AT219" s="219" t="s">
        <v>264</v>
      </c>
      <c r="AU219" s="219" t="s">
        <v>90</v>
      </c>
      <c r="AV219" s="11" t="s">
        <v>90</v>
      </c>
      <c r="AW219" s="11" t="s">
        <v>45</v>
      </c>
      <c r="AX219" s="11" t="s">
        <v>25</v>
      </c>
      <c r="AY219" s="219" t="s">
        <v>256</v>
      </c>
    </row>
    <row r="220" spans="2:65" s="1" customFormat="1" ht="31.5" customHeight="1">
      <c r="B220" s="42"/>
      <c r="C220" s="261" t="s">
        <v>438</v>
      </c>
      <c r="D220" s="261" t="s">
        <v>337</v>
      </c>
      <c r="E220" s="262" t="s">
        <v>439</v>
      </c>
      <c r="F220" s="263" t="s">
        <v>440</v>
      </c>
      <c r="G220" s="264" t="s">
        <v>129</v>
      </c>
      <c r="H220" s="265">
        <v>116.116</v>
      </c>
      <c r="I220" s="266"/>
      <c r="J220" s="267">
        <f>ROUND(I220*H220,2)</f>
        <v>0</v>
      </c>
      <c r="K220" s="263" t="s">
        <v>261</v>
      </c>
      <c r="L220" s="268"/>
      <c r="M220" s="269" t="s">
        <v>38</v>
      </c>
      <c r="N220" s="270" t="s">
        <v>52</v>
      </c>
      <c r="O220" s="43"/>
      <c r="P220" s="205">
        <f>O220*H220</f>
        <v>0</v>
      </c>
      <c r="Q220" s="205">
        <v>0.18</v>
      </c>
      <c r="R220" s="205">
        <f>Q220*H220</f>
        <v>20.90088</v>
      </c>
      <c r="S220" s="205">
        <v>0</v>
      </c>
      <c r="T220" s="206">
        <f>S220*H220</f>
        <v>0</v>
      </c>
      <c r="AR220" s="24" t="s">
        <v>183</v>
      </c>
      <c r="AT220" s="24" t="s">
        <v>337</v>
      </c>
      <c r="AU220" s="24" t="s">
        <v>90</v>
      </c>
      <c r="AY220" s="24" t="s">
        <v>256</v>
      </c>
      <c r="BE220" s="207">
        <f>IF(N220="základní",J220,0)</f>
        <v>0</v>
      </c>
      <c r="BF220" s="207">
        <f>IF(N220="snížená",J220,0)</f>
        <v>0</v>
      </c>
      <c r="BG220" s="207">
        <f>IF(N220="zákl. přenesená",J220,0)</f>
        <v>0</v>
      </c>
      <c r="BH220" s="207">
        <f>IF(N220="sníž. přenesená",J220,0)</f>
        <v>0</v>
      </c>
      <c r="BI220" s="207">
        <f>IF(N220="nulová",J220,0)</f>
        <v>0</v>
      </c>
      <c r="BJ220" s="24" t="s">
        <v>25</v>
      </c>
      <c r="BK220" s="207">
        <f>ROUND(I220*H220,2)</f>
        <v>0</v>
      </c>
      <c r="BL220" s="24" t="s">
        <v>262</v>
      </c>
      <c r="BM220" s="24" t="s">
        <v>441</v>
      </c>
    </row>
    <row r="221" spans="2:47" s="1" customFormat="1" ht="27">
      <c r="B221" s="42"/>
      <c r="C221" s="64"/>
      <c r="D221" s="210" t="s">
        <v>351</v>
      </c>
      <c r="E221" s="64"/>
      <c r="F221" s="243" t="s">
        <v>442</v>
      </c>
      <c r="G221" s="64"/>
      <c r="H221" s="64"/>
      <c r="I221" s="166"/>
      <c r="J221" s="64"/>
      <c r="K221" s="64"/>
      <c r="L221" s="62"/>
      <c r="M221" s="244"/>
      <c r="N221" s="43"/>
      <c r="O221" s="43"/>
      <c r="P221" s="43"/>
      <c r="Q221" s="43"/>
      <c r="R221" s="43"/>
      <c r="S221" s="43"/>
      <c r="T221" s="79"/>
      <c r="AT221" s="24" t="s">
        <v>351</v>
      </c>
      <c r="AU221" s="24" t="s">
        <v>90</v>
      </c>
    </row>
    <row r="222" spans="2:51" s="11" customFormat="1" ht="13.5">
      <c r="B222" s="208"/>
      <c r="C222" s="209"/>
      <c r="D222" s="222" t="s">
        <v>264</v>
      </c>
      <c r="E222" s="209"/>
      <c r="F222" s="248" t="s">
        <v>443</v>
      </c>
      <c r="G222" s="209"/>
      <c r="H222" s="249">
        <v>116.116</v>
      </c>
      <c r="I222" s="214"/>
      <c r="J222" s="209"/>
      <c r="K222" s="209"/>
      <c r="L222" s="215"/>
      <c r="M222" s="216"/>
      <c r="N222" s="217"/>
      <c r="O222" s="217"/>
      <c r="P222" s="217"/>
      <c r="Q222" s="217"/>
      <c r="R222" s="217"/>
      <c r="S222" s="217"/>
      <c r="T222" s="218"/>
      <c r="AT222" s="219" t="s">
        <v>264</v>
      </c>
      <c r="AU222" s="219" t="s">
        <v>90</v>
      </c>
      <c r="AV222" s="11" t="s">
        <v>90</v>
      </c>
      <c r="AW222" s="11" t="s">
        <v>6</v>
      </c>
      <c r="AX222" s="11" t="s">
        <v>25</v>
      </c>
      <c r="AY222" s="219" t="s">
        <v>256</v>
      </c>
    </row>
    <row r="223" spans="2:65" s="1" customFormat="1" ht="44.25" customHeight="1">
      <c r="B223" s="42"/>
      <c r="C223" s="196" t="s">
        <v>444</v>
      </c>
      <c r="D223" s="196" t="s">
        <v>258</v>
      </c>
      <c r="E223" s="197" t="s">
        <v>445</v>
      </c>
      <c r="F223" s="198" t="s">
        <v>446</v>
      </c>
      <c r="G223" s="199" t="s">
        <v>372</v>
      </c>
      <c r="H223" s="200">
        <v>34.5</v>
      </c>
      <c r="I223" s="201"/>
      <c r="J223" s="202">
        <f>ROUND(I223*H223,2)</f>
        <v>0</v>
      </c>
      <c r="K223" s="198" t="s">
        <v>261</v>
      </c>
      <c r="L223" s="62"/>
      <c r="M223" s="203" t="s">
        <v>38</v>
      </c>
      <c r="N223" s="204" t="s">
        <v>52</v>
      </c>
      <c r="O223" s="43"/>
      <c r="P223" s="205">
        <f>O223*H223</f>
        <v>0</v>
      </c>
      <c r="Q223" s="205">
        <v>0.1295</v>
      </c>
      <c r="R223" s="205">
        <f>Q223*H223</f>
        <v>4.4677500000000006</v>
      </c>
      <c r="S223" s="205">
        <v>0</v>
      </c>
      <c r="T223" s="206">
        <f>S223*H223</f>
        <v>0</v>
      </c>
      <c r="AR223" s="24" t="s">
        <v>262</v>
      </c>
      <c r="AT223" s="24" t="s">
        <v>258</v>
      </c>
      <c r="AU223" s="24" t="s">
        <v>90</v>
      </c>
      <c r="AY223" s="24" t="s">
        <v>256</v>
      </c>
      <c r="BE223" s="207">
        <f>IF(N223="základní",J223,0)</f>
        <v>0</v>
      </c>
      <c r="BF223" s="207">
        <f>IF(N223="snížená",J223,0)</f>
        <v>0</v>
      </c>
      <c r="BG223" s="207">
        <f>IF(N223="zákl. přenesená",J223,0)</f>
        <v>0</v>
      </c>
      <c r="BH223" s="207">
        <f>IF(N223="sníž. přenesená",J223,0)</f>
        <v>0</v>
      </c>
      <c r="BI223" s="207">
        <f>IF(N223="nulová",J223,0)</f>
        <v>0</v>
      </c>
      <c r="BJ223" s="24" t="s">
        <v>25</v>
      </c>
      <c r="BK223" s="207">
        <f>ROUND(I223*H223,2)</f>
        <v>0</v>
      </c>
      <c r="BL223" s="24" t="s">
        <v>262</v>
      </c>
      <c r="BM223" s="24" t="s">
        <v>447</v>
      </c>
    </row>
    <row r="224" spans="2:47" s="1" customFormat="1" ht="94.5">
      <c r="B224" s="42"/>
      <c r="C224" s="64"/>
      <c r="D224" s="210" t="s">
        <v>298</v>
      </c>
      <c r="E224" s="64"/>
      <c r="F224" s="243" t="s">
        <v>448</v>
      </c>
      <c r="G224" s="64"/>
      <c r="H224" s="64"/>
      <c r="I224" s="166"/>
      <c r="J224" s="64"/>
      <c r="K224" s="64"/>
      <c r="L224" s="62"/>
      <c r="M224" s="244"/>
      <c r="N224" s="43"/>
      <c r="O224" s="43"/>
      <c r="P224" s="43"/>
      <c r="Q224" s="43"/>
      <c r="R224" s="43"/>
      <c r="S224" s="43"/>
      <c r="T224" s="79"/>
      <c r="AT224" s="24" t="s">
        <v>298</v>
      </c>
      <c r="AU224" s="24" t="s">
        <v>90</v>
      </c>
    </row>
    <row r="225" spans="2:51" s="11" customFormat="1" ht="13.5">
      <c r="B225" s="208"/>
      <c r="C225" s="209"/>
      <c r="D225" s="222" t="s">
        <v>264</v>
      </c>
      <c r="E225" s="271" t="s">
        <v>38</v>
      </c>
      <c r="F225" s="248" t="s">
        <v>449</v>
      </c>
      <c r="G225" s="209"/>
      <c r="H225" s="249">
        <v>34.5</v>
      </c>
      <c r="I225" s="214"/>
      <c r="J225" s="209"/>
      <c r="K225" s="209"/>
      <c r="L225" s="215"/>
      <c r="M225" s="216"/>
      <c r="N225" s="217"/>
      <c r="O225" s="217"/>
      <c r="P225" s="217"/>
      <c r="Q225" s="217"/>
      <c r="R225" s="217"/>
      <c r="S225" s="217"/>
      <c r="T225" s="218"/>
      <c r="AT225" s="219" t="s">
        <v>264</v>
      </c>
      <c r="AU225" s="219" t="s">
        <v>90</v>
      </c>
      <c r="AV225" s="11" t="s">
        <v>90</v>
      </c>
      <c r="AW225" s="11" t="s">
        <v>45</v>
      </c>
      <c r="AX225" s="11" t="s">
        <v>25</v>
      </c>
      <c r="AY225" s="219" t="s">
        <v>256</v>
      </c>
    </row>
    <row r="226" spans="2:65" s="1" customFormat="1" ht="31.5" customHeight="1">
      <c r="B226" s="42"/>
      <c r="C226" s="261" t="s">
        <v>450</v>
      </c>
      <c r="D226" s="261" t="s">
        <v>337</v>
      </c>
      <c r="E226" s="262" t="s">
        <v>451</v>
      </c>
      <c r="F226" s="263" t="s">
        <v>452</v>
      </c>
      <c r="G226" s="264" t="s">
        <v>453</v>
      </c>
      <c r="H226" s="265">
        <v>36.225</v>
      </c>
      <c r="I226" s="266"/>
      <c r="J226" s="267">
        <f>ROUND(I226*H226,2)</f>
        <v>0</v>
      </c>
      <c r="K226" s="263" t="s">
        <v>261</v>
      </c>
      <c r="L226" s="268"/>
      <c r="M226" s="269" t="s">
        <v>38</v>
      </c>
      <c r="N226" s="270" t="s">
        <v>52</v>
      </c>
      <c r="O226" s="43"/>
      <c r="P226" s="205">
        <f>O226*H226</f>
        <v>0</v>
      </c>
      <c r="Q226" s="205">
        <v>0.024</v>
      </c>
      <c r="R226" s="205">
        <f>Q226*H226</f>
        <v>0.8694000000000001</v>
      </c>
      <c r="S226" s="205">
        <v>0</v>
      </c>
      <c r="T226" s="206">
        <f>S226*H226</f>
        <v>0</v>
      </c>
      <c r="AR226" s="24" t="s">
        <v>183</v>
      </c>
      <c r="AT226" s="24" t="s">
        <v>337</v>
      </c>
      <c r="AU226" s="24" t="s">
        <v>90</v>
      </c>
      <c r="AY226" s="24" t="s">
        <v>256</v>
      </c>
      <c r="BE226" s="207">
        <f>IF(N226="základní",J226,0)</f>
        <v>0</v>
      </c>
      <c r="BF226" s="207">
        <f>IF(N226="snížená",J226,0)</f>
        <v>0</v>
      </c>
      <c r="BG226" s="207">
        <f>IF(N226="zákl. přenesená",J226,0)</f>
        <v>0</v>
      </c>
      <c r="BH226" s="207">
        <f>IF(N226="sníž. přenesená",J226,0)</f>
        <v>0</v>
      </c>
      <c r="BI226" s="207">
        <f>IF(N226="nulová",J226,0)</f>
        <v>0</v>
      </c>
      <c r="BJ226" s="24" t="s">
        <v>25</v>
      </c>
      <c r="BK226" s="207">
        <f>ROUND(I226*H226,2)</f>
        <v>0</v>
      </c>
      <c r="BL226" s="24" t="s">
        <v>262</v>
      </c>
      <c r="BM226" s="24" t="s">
        <v>454</v>
      </c>
    </row>
    <row r="227" spans="2:51" s="11" customFormat="1" ht="13.5">
      <c r="B227" s="208"/>
      <c r="C227" s="209"/>
      <c r="D227" s="210" t="s">
        <v>264</v>
      </c>
      <c r="E227" s="211" t="s">
        <v>38</v>
      </c>
      <c r="F227" s="212" t="s">
        <v>455</v>
      </c>
      <c r="G227" s="209"/>
      <c r="H227" s="213">
        <v>36.225</v>
      </c>
      <c r="I227" s="214"/>
      <c r="J227" s="209"/>
      <c r="K227" s="209"/>
      <c r="L227" s="215"/>
      <c r="M227" s="216"/>
      <c r="N227" s="217"/>
      <c r="O227" s="217"/>
      <c r="P227" s="217"/>
      <c r="Q227" s="217"/>
      <c r="R227" s="217"/>
      <c r="S227" s="217"/>
      <c r="T227" s="218"/>
      <c r="AT227" s="219" t="s">
        <v>264</v>
      </c>
      <c r="AU227" s="219" t="s">
        <v>90</v>
      </c>
      <c r="AV227" s="11" t="s">
        <v>90</v>
      </c>
      <c r="AW227" s="11" t="s">
        <v>45</v>
      </c>
      <c r="AX227" s="11" t="s">
        <v>81</v>
      </c>
      <c r="AY227" s="219" t="s">
        <v>256</v>
      </c>
    </row>
    <row r="228" spans="2:51" s="12" customFormat="1" ht="13.5">
      <c r="B228" s="220"/>
      <c r="C228" s="221"/>
      <c r="D228" s="210" t="s">
        <v>264</v>
      </c>
      <c r="E228" s="245" t="s">
        <v>38</v>
      </c>
      <c r="F228" s="246" t="s">
        <v>266</v>
      </c>
      <c r="G228" s="221"/>
      <c r="H228" s="247">
        <v>36.225</v>
      </c>
      <c r="I228" s="226"/>
      <c r="J228" s="221"/>
      <c r="K228" s="221"/>
      <c r="L228" s="227"/>
      <c r="M228" s="228"/>
      <c r="N228" s="229"/>
      <c r="O228" s="229"/>
      <c r="P228" s="229"/>
      <c r="Q228" s="229"/>
      <c r="R228" s="229"/>
      <c r="S228" s="229"/>
      <c r="T228" s="230"/>
      <c r="AT228" s="231" t="s">
        <v>264</v>
      </c>
      <c r="AU228" s="231" t="s">
        <v>90</v>
      </c>
      <c r="AV228" s="12" t="s">
        <v>262</v>
      </c>
      <c r="AW228" s="12" t="s">
        <v>45</v>
      </c>
      <c r="AX228" s="12" t="s">
        <v>25</v>
      </c>
      <c r="AY228" s="231" t="s">
        <v>256</v>
      </c>
    </row>
    <row r="229" spans="2:63" s="10" customFormat="1" ht="29.85" customHeight="1">
      <c r="B229" s="179"/>
      <c r="C229" s="180"/>
      <c r="D229" s="193" t="s">
        <v>80</v>
      </c>
      <c r="E229" s="194" t="s">
        <v>286</v>
      </c>
      <c r="F229" s="194" t="s">
        <v>456</v>
      </c>
      <c r="G229" s="180"/>
      <c r="H229" s="180"/>
      <c r="I229" s="183"/>
      <c r="J229" s="195">
        <f>BK229</f>
        <v>0</v>
      </c>
      <c r="K229" s="180"/>
      <c r="L229" s="185"/>
      <c r="M229" s="186"/>
      <c r="N229" s="187"/>
      <c r="O229" s="187"/>
      <c r="P229" s="188">
        <f>SUM(P230:P454)</f>
        <v>0</v>
      </c>
      <c r="Q229" s="187"/>
      <c r="R229" s="188">
        <f>SUM(R230:R454)</f>
        <v>69.57976983295039</v>
      </c>
      <c r="S229" s="187"/>
      <c r="T229" s="189">
        <f>SUM(T230:T454)</f>
        <v>0</v>
      </c>
      <c r="AR229" s="190" t="s">
        <v>25</v>
      </c>
      <c r="AT229" s="191" t="s">
        <v>80</v>
      </c>
      <c r="AU229" s="191" t="s">
        <v>25</v>
      </c>
      <c r="AY229" s="190" t="s">
        <v>256</v>
      </c>
      <c r="BK229" s="192">
        <f>SUM(BK230:BK454)</f>
        <v>0</v>
      </c>
    </row>
    <row r="230" spans="2:65" s="1" customFormat="1" ht="22.5" customHeight="1">
      <c r="B230" s="42"/>
      <c r="C230" s="196" t="s">
        <v>457</v>
      </c>
      <c r="D230" s="196" t="s">
        <v>258</v>
      </c>
      <c r="E230" s="197" t="s">
        <v>458</v>
      </c>
      <c r="F230" s="198" t="s">
        <v>459</v>
      </c>
      <c r="G230" s="199" t="s">
        <v>129</v>
      </c>
      <c r="H230" s="200">
        <v>41.6</v>
      </c>
      <c r="I230" s="201"/>
      <c r="J230" s="202">
        <f>ROUND(I230*H230,2)</f>
        <v>0</v>
      </c>
      <c r="K230" s="198" t="s">
        <v>261</v>
      </c>
      <c r="L230" s="62"/>
      <c r="M230" s="203" t="s">
        <v>38</v>
      </c>
      <c r="N230" s="204" t="s">
        <v>52</v>
      </c>
      <c r="O230" s="43"/>
      <c r="P230" s="205">
        <f>O230*H230</f>
        <v>0</v>
      </c>
      <c r="Q230" s="205">
        <v>0.01733</v>
      </c>
      <c r="R230" s="205">
        <f>Q230*H230</f>
        <v>0.7209280000000001</v>
      </c>
      <c r="S230" s="205">
        <v>0</v>
      </c>
      <c r="T230" s="206">
        <f>S230*H230</f>
        <v>0</v>
      </c>
      <c r="AR230" s="24" t="s">
        <v>262</v>
      </c>
      <c r="AT230" s="24" t="s">
        <v>258</v>
      </c>
      <c r="AU230" s="24" t="s">
        <v>90</v>
      </c>
      <c r="AY230" s="24" t="s">
        <v>256</v>
      </c>
      <c r="BE230" s="207">
        <f>IF(N230="základní",J230,0)</f>
        <v>0</v>
      </c>
      <c r="BF230" s="207">
        <f>IF(N230="snížená",J230,0)</f>
        <v>0</v>
      </c>
      <c r="BG230" s="207">
        <f>IF(N230="zákl. přenesená",J230,0)</f>
        <v>0</v>
      </c>
      <c r="BH230" s="207">
        <f>IF(N230="sníž. přenesená",J230,0)</f>
        <v>0</v>
      </c>
      <c r="BI230" s="207">
        <f>IF(N230="nulová",J230,0)</f>
        <v>0</v>
      </c>
      <c r="BJ230" s="24" t="s">
        <v>25</v>
      </c>
      <c r="BK230" s="207">
        <f>ROUND(I230*H230,2)</f>
        <v>0</v>
      </c>
      <c r="BL230" s="24" t="s">
        <v>262</v>
      </c>
      <c r="BM230" s="24" t="s">
        <v>460</v>
      </c>
    </row>
    <row r="231" spans="2:51" s="11" customFormat="1" ht="13.5">
      <c r="B231" s="208"/>
      <c r="C231" s="209"/>
      <c r="D231" s="222" t="s">
        <v>264</v>
      </c>
      <c r="E231" s="271" t="s">
        <v>38</v>
      </c>
      <c r="F231" s="248" t="s">
        <v>461</v>
      </c>
      <c r="G231" s="209"/>
      <c r="H231" s="249">
        <v>41.6</v>
      </c>
      <c r="I231" s="214"/>
      <c r="J231" s="209"/>
      <c r="K231" s="209"/>
      <c r="L231" s="215"/>
      <c r="M231" s="216"/>
      <c r="N231" s="217"/>
      <c r="O231" s="217"/>
      <c r="P231" s="217"/>
      <c r="Q231" s="217"/>
      <c r="R231" s="217"/>
      <c r="S231" s="217"/>
      <c r="T231" s="218"/>
      <c r="AT231" s="219" t="s">
        <v>264</v>
      </c>
      <c r="AU231" s="219" t="s">
        <v>90</v>
      </c>
      <c r="AV231" s="11" t="s">
        <v>90</v>
      </c>
      <c r="AW231" s="11" t="s">
        <v>45</v>
      </c>
      <c r="AX231" s="11" t="s">
        <v>25</v>
      </c>
      <c r="AY231" s="219" t="s">
        <v>256</v>
      </c>
    </row>
    <row r="232" spans="2:65" s="1" customFormat="1" ht="31.5" customHeight="1">
      <c r="B232" s="42"/>
      <c r="C232" s="196" t="s">
        <v>462</v>
      </c>
      <c r="D232" s="196" t="s">
        <v>258</v>
      </c>
      <c r="E232" s="197" t="s">
        <v>463</v>
      </c>
      <c r="F232" s="198" t="s">
        <v>464</v>
      </c>
      <c r="G232" s="199" t="s">
        <v>129</v>
      </c>
      <c r="H232" s="200">
        <v>56.4</v>
      </c>
      <c r="I232" s="201"/>
      <c r="J232" s="202">
        <f>ROUND(I232*H232,2)</f>
        <v>0</v>
      </c>
      <c r="K232" s="198" t="s">
        <v>261</v>
      </c>
      <c r="L232" s="62"/>
      <c r="M232" s="203" t="s">
        <v>38</v>
      </c>
      <c r="N232" s="204" t="s">
        <v>52</v>
      </c>
      <c r="O232" s="43"/>
      <c r="P232" s="205">
        <f>O232*H232</f>
        <v>0</v>
      </c>
      <c r="Q232" s="205">
        <v>0.01575</v>
      </c>
      <c r="R232" s="205">
        <f>Q232*H232</f>
        <v>0.8883</v>
      </c>
      <c r="S232" s="205">
        <v>0</v>
      </c>
      <c r="T232" s="206">
        <f>S232*H232</f>
        <v>0</v>
      </c>
      <c r="AR232" s="24" t="s">
        <v>262</v>
      </c>
      <c r="AT232" s="24" t="s">
        <v>258</v>
      </c>
      <c r="AU232" s="24" t="s">
        <v>90</v>
      </c>
      <c r="AY232" s="24" t="s">
        <v>256</v>
      </c>
      <c r="BE232" s="207">
        <f>IF(N232="základní",J232,0)</f>
        <v>0</v>
      </c>
      <c r="BF232" s="207">
        <f>IF(N232="snížená",J232,0)</f>
        <v>0</v>
      </c>
      <c r="BG232" s="207">
        <f>IF(N232="zákl. přenesená",J232,0)</f>
        <v>0</v>
      </c>
      <c r="BH232" s="207">
        <f>IF(N232="sníž. přenesená",J232,0)</f>
        <v>0</v>
      </c>
      <c r="BI232" s="207">
        <f>IF(N232="nulová",J232,0)</f>
        <v>0</v>
      </c>
      <c r="BJ232" s="24" t="s">
        <v>25</v>
      </c>
      <c r="BK232" s="207">
        <f>ROUND(I232*H232,2)</f>
        <v>0</v>
      </c>
      <c r="BL232" s="24" t="s">
        <v>262</v>
      </c>
      <c r="BM232" s="24" t="s">
        <v>465</v>
      </c>
    </row>
    <row r="233" spans="2:47" s="1" customFormat="1" ht="67.5">
      <c r="B233" s="42"/>
      <c r="C233" s="64"/>
      <c r="D233" s="210" t="s">
        <v>298</v>
      </c>
      <c r="E233" s="64"/>
      <c r="F233" s="243" t="s">
        <v>466</v>
      </c>
      <c r="G233" s="64"/>
      <c r="H233" s="64"/>
      <c r="I233" s="166"/>
      <c r="J233" s="64"/>
      <c r="K233" s="64"/>
      <c r="L233" s="62"/>
      <c r="M233" s="244"/>
      <c r="N233" s="43"/>
      <c r="O233" s="43"/>
      <c r="P233" s="43"/>
      <c r="Q233" s="43"/>
      <c r="R233" s="43"/>
      <c r="S233" s="43"/>
      <c r="T233" s="79"/>
      <c r="AT233" s="24" t="s">
        <v>298</v>
      </c>
      <c r="AU233" s="24" t="s">
        <v>90</v>
      </c>
    </row>
    <row r="234" spans="2:51" s="11" customFormat="1" ht="13.5">
      <c r="B234" s="208"/>
      <c r="C234" s="209"/>
      <c r="D234" s="222" t="s">
        <v>264</v>
      </c>
      <c r="E234" s="271" t="s">
        <v>38</v>
      </c>
      <c r="F234" s="248" t="s">
        <v>467</v>
      </c>
      <c r="G234" s="209"/>
      <c r="H234" s="249">
        <v>56.4</v>
      </c>
      <c r="I234" s="214"/>
      <c r="J234" s="209"/>
      <c r="K234" s="209"/>
      <c r="L234" s="215"/>
      <c r="M234" s="216"/>
      <c r="N234" s="217"/>
      <c r="O234" s="217"/>
      <c r="P234" s="217"/>
      <c r="Q234" s="217"/>
      <c r="R234" s="217"/>
      <c r="S234" s="217"/>
      <c r="T234" s="218"/>
      <c r="AT234" s="219" t="s">
        <v>264</v>
      </c>
      <c r="AU234" s="219" t="s">
        <v>90</v>
      </c>
      <c r="AV234" s="11" t="s">
        <v>90</v>
      </c>
      <c r="AW234" s="11" t="s">
        <v>45</v>
      </c>
      <c r="AX234" s="11" t="s">
        <v>25</v>
      </c>
      <c r="AY234" s="219" t="s">
        <v>256</v>
      </c>
    </row>
    <row r="235" spans="2:65" s="1" customFormat="1" ht="22.5" customHeight="1">
      <c r="B235" s="42"/>
      <c r="C235" s="196" t="s">
        <v>468</v>
      </c>
      <c r="D235" s="196" t="s">
        <v>258</v>
      </c>
      <c r="E235" s="197" t="s">
        <v>469</v>
      </c>
      <c r="F235" s="198" t="s">
        <v>470</v>
      </c>
      <c r="G235" s="199" t="s">
        <v>129</v>
      </c>
      <c r="H235" s="200">
        <v>56.4</v>
      </c>
      <c r="I235" s="201"/>
      <c r="J235" s="202">
        <f>ROUND(I235*H235,2)</f>
        <v>0</v>
      </c>
      <c r="K235" s="198" t="s">
        <v>261</v>
      </c>
      <c r="L235" s="62"/>
      <c r="M235" s="203" t="s">
        <v>38</v>
      </c>
      <c r="N235" s="204" t="s">
        <v>52</v>
      </c>
      <c r="O235" s="43"/>
      <c r="P235" s="205">
        <f>O235*H235</f>
        <v>0</v>
      </c>
      <c r="Q235" s="205">
        <v>0.016</v>
      </c>
      <c r="R235" s="205">
        <f>Q235*H235</f>
        <v>0.9024</v>
      </c>
      <c r="S235" s="205">
        <v>0</v>
      </c>
      <c r="T235" s="206">
        <f>S235*H235</f>
        <v>0</v>
      </c>
      <c r="AR235" s="24" t="s">
        <v>262</v>
      </c>
      <c r="AT235" s="24" t="s">
        <v>258</v>
      </c>
      <c r="AU235" s="24" t="s">
        <v>90</v>
      </c>
      <c r="AY235" s="24" t="s">
        <v>256</v>
      </c>
      <c r="BE235" s="207">
        <f>IF(N235="základní",J235,0)</f>
        <v>0</v>
      </c>
      <c r="BF235" s="207">
        <f>IF(N235="snížená",J235,0)</f>
        <v>0</v>
      </c>
      <c r="BG235" s="207">
        <f>IF(N235="zákl. přenesená",J235,0)</f>
        <v>0</v>
      </c>
      <c r="BH235" s="207">
        <f>IF(N235="sníž. přenesená",J235,0)</f>
        <v>0</v>
      </c>
      <c r="BI235" s="207">
        <f>IF(N235="nulová",J235,0)</f>
        <v>0</v>
      </c>
      <c r="BJ235" s="24" t="s">
        <v>25</v>
      </c>
      <c r="BK235" s="207">
        <f>ROUND(I235*H235,2)</f>
        <v>0</v>
      </c>
      <c r="BL235" s="24" t="s">
        <v>262</v>
      </c>
      <c r="BM235" s="24" t="s">
        <v>471</v>
      </c>
    </row>
    <row r="236" spans="2:47" s="1" customFormat="1" ht="148.5">
      <c r="B236" s="42"/>
      <c r="C236" s="64"/>
      <c r="D236" s="210" t="s">
        <v>298</v>
      </c>
      <c r="E236" s="64"/>
      <c r="F236" s="243" t="s">
        <v>472</v>
      </c>
      <c r="G236" s="64"/>
      <c r="H236" s="64"/>
      <c r="I236" s="166"/>
      <c r="J236" s="64"/>
      <c r="K236" s="64"/>
      <c r="L236" s="62"/>
      <c r="M236" s="244"/>
      <c r="N236" s="43"/>
      <c r="O236" s="43"/>
      <c r="P236" s="43"/>
      <c r="Q236" s="43"/>
      <c r="R236" s="43"/>
      <c r="S236" s="43"/>
      <c r="T236" s="79"/>
      <c r="AT236" s="24" t="s">
        <v>298</v>
      </c>
      <c r="AU236" s="24" t="s">
        <v>90</v>
      </c>
    </row>
    <row r="237" spans="2:51" s="11" customFormat="1" ht="13.5">
      <c r="B237" s="208"/>
      <c r="C237" s="209"/>
      <c r="D237" s="222" t="s">
        <v>264</v>
      </c>
      <c r="E237" s="271" t="s">
        <v>38</v>
      </c>
      <c r="F237" s="248" t="s">
        <v>473</v>
      </c>
      <c r="G237" s="209"/>
      <c r="H237" s="249">
        <v>56.4</v>
      </c>
      <c r="I237" s="214"/>
      <c r="J237" s="209"/>
      <c r="K237" s="209"/>
      <c r="L237" s="215"/>
      <c r="M237" s="216"/>
      <c r="N237" s="217"/>
      <c r="O237" s="217"/>
      <c r="P237" s="217"/>
      <c r="Q237" s="217"/>
      <c r="R237" s="217"/>
      <c r="S237" s="217"/>
      <c r="T237" s="218"/>
      <c r="AT237" s="219" t="s">
        <v>264</v>
      </c>
      <c r="AU237" s="219" t="s">
        <v>90</v>
      </c>
      <c r="AV237" s="11" t="s">
        <v>90</v>
      </c>
      <c r="AW237" s="11" t="s">
        <v>45</v>
      </c>
      <c r="AX237" s="11" t="s">
        <v>25</v>
      </c>
      <c r="AY237" s="219" t="s">
        <v>256</v>
      </c>
    </row>
    <row r="238" spans="2:65" s="1" customFormat="1" ht="22.5" customHeight="1">
      <c r="B238" s="42"/>
      <c r="C238" s="196" t="s">
        <v>474</v>
      </c>
      <c r="D238" s="196" t="s">
        <v>258</v>
      </c>
      <c r="E238" s="197" t="s">
        <v>475</v>
      </c>
      <c r="F238" s="198" t="s">
        <v>476</v>
      </c>
      <c r="G238" s="199" t="s">
        <v>129</v>
      </c>
      <c r="H238" s="200">
        <v>170</v>
      </c>
      <c r="I238" s="201"/>
      <c r="J238" s="202">
        <f>ROUND(I238*H238,2)</f>
        <v>0</v>
      </c>
      <c r="K238" s="198" t="s">
        <v>261</v>
      </c>
      <c r="L238" s="62"/>
      <c r="M238" s="203" t="s">
        <v>38</v>
      </c>
      <c r="N238" s="204" t="s">
        <v>52</v>
      </c>
      <c r="O238" s="43"/>
      <c r="P238" s="205">
        <f>O238*H238</f>
        <v>0</v>
      </c>
      <c r="Q238" s="205">
        <v>0.02048</v>
      </c>
      <c r="R238" s="205">
        <f>Q238*H238</f>
        <v>3.4816000000000003</v>
      </c>
      <c r="S238" s="205">
        <v>0</v>
      </c>
      <c r="T238" s="206">
        <f>S238*H238</f>
        <v>0</v>
      </c>
      <c r="AR238" s="24" t="s">
        <v>262</v>
      </c>
      <c r="AT238" s="24" t="s">
        <v>258</v>
      </c>
      <c r="AU238" s="24" t="s">
        <v>90</v>
      </c>
      <c r="AY238" s="24" t="s">
        <v>256</v>
      </c>
      <c r="BE238" s="207">
        <f>IF(N238="základní",J238,0)</f>
        <v>0</v>
      </c>
      <c r="BF238" s="207">
        <f>IF(N238="snížená",J238,0)</f>
        <v>0</v>
      </c>
      <c r="BG238" s="207">
        <f>IF(N238="zákl. přenesená",J238,0)</f>
        <v>0</v>
      </c>
      <c r="BH238" s="207">
        <f>IF(N238="sníž. přenesená",J238,0)</f>
        <v>0</v>
      </c>
      <c r="BI238" s="207">
        <f>IF(N238="nulová",J238,0)</f>
        <v>0</v>
      </c>
      <c r="BJ238" s="24" t="s">
        <v>25</v>
      </c>
      <c r="BK238" s="207">
        <f>ROUND(I238*H238,2)</f>
        <v>0</v>
      </c>
      <c r="BL238" s="24" t="s">
        <v>262</v>
      </c>
      <c r="BM238" s="24" t="s">
        <v>477</v>
      </c>
    </row>
    <row r="239" spans="2:51" s="11" customFormat="1" ht="13.5">
      <c r="B239" s="208"/>
      <c r="C239" s="209"/>
      <c r="D239" s="210" t="s">
        <v>264</v>
      </c>
      <c r="E239" s="211" t="s">
        <v>38</v>
      </c>
      <c r="F239" s="212" t="s">
        <v>190</v>
      </c>
      <c r="G239" s="209"/>
      <c r="H239" s="213">
        <v>170</v>
      </c>
      <c r="I239" s="214"/>
      <c r="J239" s="209"/>
      <c r="K239" s="209"/>
      <c r="L239" s="215"/>
      <c r="M239" s="216"/>
      <c r="N239" s="217"/>
      <c r="O239" s="217"/>
      <c r="P239" s="217"/>
      <c r="Q239" s="217"/>
      <c r="R239" s="217"/>
      <c r="S239" s="217"/>
      <c r="T239" s="218"/>
      <c r="AT239" s="219" t="s">
        <v>264</v>
      </c>
      <c r="AU239" s="219" t="s">
        <v>90</v>
      </c>
      <c r="AV239" s="11" t="s">
        <v>90</v>
      </c>
      <c r="AW239" s="11" t="s">
        <v>45</v>
      </c>
      <c r="AX239" s="11" t="s">
        <v>81</v>
      </c>
      <c r="AY239" s="219" t="s">
        <v>256</v>
      </c>
    </row>
    <row r="240" spans="2:51" s="12" customFormat="1" ht="13.5">
      <c r="B240" s="220"/>
      <c r="C240" s="221"/>
      <c r="D240" s="222" t="s">
        <v>264</v>
      </c>
      <c r="E240" s="223" t="s">
        <v>188</v>
      </c>
      <c r="F240" s="224" t="s">
        <v>266</v>
      </c>
      <c r="G240" s="221"/>
      <c r="H240" s="225">
        <v>170</v>
      </c>
      <c r="I240" s="226"/>
      <c r="J240" s="221"/>
      <c r="K240" s="221"/>
      <c r="L240" s="227"/>
      <c r="M240" s="228"/>
      <c r="N240" s="229"/>
      <c r="O240" s="229"/>
      <c r="P240" s="229"/>
      <c r="Q240" s="229"/>
      <c r="R240" s="229"/>
      <c r="S240" s="229"/>
      <c r="T240" s="230"/>
      <c r="AT240" s="231" t="s">
        <v>264</v>
      </c>
      <c r="AU240" s="231" t="s">
        <v>90</v>
      </c>
      <c r="AV240" s="12" t="s">
        <v>262</v>
      </c>
      <c r="AW240" s="12" t="s">
        <v>45</v>
      </c>
      <c r="AX240" s="12" t="s">
        <v>25</v>
      </c>
      <c r="AY240" s="231" t="s">
        <v>256</v>
      </c>
    </row>
    <row r="241" spans="2:65" s="1" customFormat="1" ht="22.5" customHeight="1">
      <c r="B241" s="42"/>
      <c r="C241" s="196" t="s">
        <v>478</v>
      </c>
      <c r="D241" s="196" t="s">
        <v>258</v>
      </c>
      <c r="E241" s="197" t="s">
        <v>479</v>
      </c>
      <c r="F241" s="198" t="s">
        <v>480</v>
      </c>
      <c r="G241" s="199" t="s">
        <v>129</v>
      </c>
      <c r="H241" s="200">
        <v>170</v>
      </c>
      <c r="I241" s="201"/>
      <c r="J241" s="202">
        <f>ROUND(I241*H241,2)</f>
        <v>0</v>
      </c>
      <c r="K241" s="198" t="s">
        <v>261</v>
      </c>
      <c r="L241" s="62"/>
      <c r="M241" s="203" t="s">
        <v>38</v>
      </c>
      <c r="N241" s="204" t="s">
        <v>52</v>
      </c>
      <c r="O241" s="43"/>
      <c r="P241" s="205">
        <f>O241*H241</f>
        <v>0</v>
      </c>
      <c r="Q241" s="205">
        <v>0.03358</v>
      </c>
      <c r="R241" s="205">
        <f>Q241*H241</f>
        <v>5.7086</v>
      </c>
      <c r="S241" s="205">
        <v>0</v>
      </c>
      <c r="T241" s="206">
        <f>S241*H241</f>
        <v>0</v>
      </c>
      <c r="AR241" s="24" t="s">
        <v>262</v>
      </c>
      <c r="AT241" s="24" t="s">
        <v>258</v>
      </c>
      <c r="AU241" s="24" t="s">
        <v>90</v>
      </c>
      <c r="AY241" s="24" t="s">
        <v>256</v>
      </c>
      <c r="BE241" s="207">
        <f>IF(N241="základní",J241,0)</f>
        <v>0</v>
      </c>
      <c r="BF241" s="207">
        <f>IF(N241="snížená",J241,0)</f>
        <v>0</v>
      </c>
      <c r="BG241" s="207">
        <f>IF(N241="zákl. přenesená",J241,0)</f>
        <v>0</v>
      </c>
      <c r="BH241" s="207">
        <f>IF(N241="sníž. přenesená",J241,0)</f>
        <v>0</v>
      </c>
      <c r="BI241" s="207">
        <f>IF(N241="nulová",J241,0)</f>
        <v>0</v>
      </c>
      <c r="BJ241" s="24" t="s">
        <v>25</v>
      </c>
      <c r="BK241" s="207">
        <f>ROUND(I241*H241,2)</f>
        <v>0</v>
      </c>
      <c r="BL241" s="24" t="s">
        <v>262</v>
      </c>
      <c r="BM241" s="24" t="s">
        <v>481</v>
      </c>
    </row>
    <row r="242" spans="2:51" s="11" customFormat="1" ht="13.5">
      <c r="B242" s="208"/>
      <c r="C242" s="209"/>
      <c r="D242" s="210" t="s">
        <v>264</v>
      </c>
      <c r="E242" s="211" t="s">
        <v>38</v>
      </c>
      <c r="F242" s="212" t="s">
        <v>188</v>
      </c>
      <c r="G242" s="209"/>
      <c r="H242" s="213">
        <v>170</v>
      </c>
      <c r="I242" s="214"/>
      <c r="J242" s="209"/>
      <c r="K242" s="209"/>
      <c r="L242" s="215"/>
      <c r="M242" s="216"/>
      <c r="N242" s="217"/>
      <c r="O242" s="217"/>
      <c r="P242" s="217"/>
      <c r="Q242" s="217"/>
      <c r="R242" s="217"/>
      <c r="S242" s="217"/>
      <c r="T242" s="218"/>
      <c r="AT242" s="219" t="s">
        <v>264</v>
      </c>
      <c r="AU242" s="219" t="s">
        <v>90</v>
      </c>
      <c r="AV242" s="11" t="s">
        <v>90</v>
      </c>
      <c r="AW242" s="11" t="s">
        <v>45</v>
      </c>
      <c r="AX242" s="11" t="s">
        <v>81</v>
      </c>
      <c r="AY242" s="219" t="s">
        <v>256</v>
      </c>
    </row>
    <row r="243" spans="2:51" s="12" customFormat="1" ht="13.5">
      <c r="B243" s="220"/>
      <c r="C243" s="221"/>
      <c r="D243" s="222" t="s">
        <v>264</v>
      </c>
      <c r="E243" s="223" t="s">
        <v>38</v>
      </c>
      <c r="F243" s="224" t="s">
        <v>266</v>
      </c>
      <c r="G243" s="221"/>
      <c r="H243" s="225">
        <v>170</v>
      </c>
      <c r="I243" s="226"/>
      <c r="J243" s="221"/>
      <c r="K243" s="221"/>
      <c r="L243" s="227"/>
      <c r="M243" s="228"/>
      <c r="N243" s="229"/>
      <c r="O243" s="229"/>
      <c r="P243" s="229"/>
      <c r="Q243" s="229"/>
      <c r="R243" s="229"/>
      <c r="S243" s="229"/>
      <c r="T243" s="230"/>
      <c r="AT243" s="231" t="s">
        <v>264</v>
      </c>
      <c r="AU243" s="231" t="s">
        <v>90</v>
      </c>
      <c r="AV243" s="12" t="s">
        <v>262</v>
      </c>
      <c r="AW243" s="12" t="s">
        <v>45</v>
      </c>
      <c r="AX243" s="12" t="s">
        <v>25</v>
      </c>
      <c r="AY243" s="231" t="s">
        <v>256</v>
      </c>
    </row>
    <row r="244" spans="2:65" s="1" customFormat="1" ht="22.5" customHeight="1">
      <c r="B244" s="42"/>
      <c r="C244" s="196" t="s">
        <v>482</v>
      </c>
      <c r="D244" s="196" t="s">
        <v>258</v>
      </c>
      <c r="E244" s="197" t="s">
        <v>483</v>
      </c>
      <c r="F244" s="198" t="s">
        <v>484</v>
      </c>
      <c r="G244" s="199" t="s">
        <v>129</v>
      </c>
      <c r="H244" s="200">
        <v>91.865</v>
      </c>
      <c r="I244" s="201"/>
      <c r="J244" s="202">
        <f>ROUND(I244*H244,2)</f>
        <v>0</v>
      </c>
      <c r="K244" s="198" t="s">
        <v>261</v>
      </c>
      <c r="L244" s="62"/>
      <c r="M244" s="203" t="s">
        <v>38</v>
      </c>
      <c r="N244" s="204" t="s">
        <v>52</v>
      </c>
      <c r="O244" s="43"/>
      <c r="P244" s="205">
        <f>O244*H244</f>
        <v>0</v>
      </c>
      <c r="Q244" s="205">
        <v>0.0273</v>
      </c>
      <c r="R244" s="205">
        <f>Q244*H244</f>
        <v>2.5079145</v>
      </c>
      <c r="S244" s="205">
        <v>0</v>
      </c>
      <c r="T244" s="206">
        <f>S244*H244</f>
        <v>0</v>
      </c>
      <c r="AR244" s="24" t="s">
        <v>262</v>
      </c>
      <c r="AT244" s="24" t="s">
        <v>258</v>
      </c>
      <c r="AU244" s="24" t="s">
        <v>90</v>
      </c>
      <c r="AY244" s="24" t="s">
        <v>256</v>
      </c>
      <c r="BE244" s="207">
        <f>IF(N244="základní",J244,0)</f>
        <v>0</v>
      </c>
      <c r="BF244" s="207">
        <f>IF(N244="snížená",J244,0)</f>
        <v>0</v>
      </c>
      <c r="BG244" s="207">
        <f>IF(N244="zákl. přenesená",J244,0)</f>
        <v>0</v>
      </c>
      <c r="BH244" s="207">
        <f>IF(N244="sníž. přenesená",J244,0)</f>
        <v>0</v>
      </c>
      <c r="BI244" s="207">
        <f>IF(N244="nulová",J244,0)</f>
        <v>0</v>
      </c>
      <c r="BJ244" s="24" t="s">
        <v>25</v>
      </c>
      <c r="BK244" s="207">
        <f>ROUND(I244*H244,2)</f>
        <v>0</v>
      </c>
      <c r="BL244" s="24" t="s">
        <v>262</v>
      </c>
      <c r="BM244" s="24" t="s">
        <v>485</v>
      </c>
    </row>
    <row r="245" spans="2:51" s="11" customFormat="1" ht="13.5">
      <c r="B245" s="208"/>
      <c r="C245" s="209"/>
      <c r="D245" s="210" t="s">
        <v>264</v>
      </c>
      <c r="E245" s="211" t="s">
        <v>38</v>
      </c>
      <c r="F245" s="212" t="s">
        <v>164</v>
      </c>
      <c r="G245" s="209"/>
      <c r="H245" s="213">
        <v>91.865</v>
      </c>
      <c r="I245" s="214"/>
      <c r="J245" s="209"/>
      <c r="K245" s="209"/>
      <c r="L245" s="215"/>
      <c r="M245" s="216"/>
      <c r="N245" s="217"/>
      <c r="O245" s="217"/>
      <c r="P245" s="217"/>
      <c r="Q245" s="217"/>
      <c r="R245" s="217"/>
      <c r="S245" s="217"/>
      <c r="T245" s="218"/>
      <c r="AT245" s="219" t="s">
        <v>264</v>
      </c>
      <c r="AU245" s="219" t="s">
        <v>90</v>
      </c>
      <c r="AV245" s="11" t="s">
        <v>90</v>
      </c>
      <c r="AW245" s="11" t="s">
        <v>45</v>
      </c>
      <c r="AX245" s="11" t="s">
        <v>81</v>
      </c>
      <c r="AY245" s="219" t="s">
        <v>256</v>
      </c>
    </row>
    <row r="246" spans="2:51" s="12" customFormat="1" ht="13.5">
      <c r="B246" s="220"/>
      <c r="C246" s="221"/>
      <c r="D246" s="222" t="s">
        <v>264</v>
      </c>
      <c r="E246" s="223" t="s">
        <v>146</v>
      </c>
      <c r="F246" s="224" t="s">
        <v>266</v>
      </c>
      <c r="G246" s="221"/>
      <c r="H246" s="225">
        <v>91.865</v>
      </c>
      <c r="I246" s="226"/>
      <c r="J246" s="221"/>
      <c r="K246" s="221"/>
      <c r="L246" s="227"/>
      <c r="M246" s="228"/>
      <c r="N246" s="229"/>
      <c r="O246" s="229"/>
      <c r="P246" s="229"/>
      <c r="Q246" s="229"/>
      <c r="R246" s="229"/>
      <c r="S246" s="229"/>
      <c r="T246" s="230"/>
      <c r="AT246" s="231" t="s">
        <v>264</v>
      </c>
      <c r="AU246" s="231" t="s">
        <v>90</v>
      </c>
      <c r="AV246" s="12" t="s">
        <v>262</v>
      </c>
      <c r="AW246" s="12" t="s">
        <v>45</v>
      </c>
      <c r="AX246" s="12" t="s">
        <v>25</v>
      </c>
      <c r="AY246" s="231" t="s">
        <v>256</v>
      </c>
    </row>
    <row r="247" spans="2:65" s="1" customFormat="1" ht="22.5" customHeight="1">
      <c r="B247" s="42"/>
      <c r="C247" s="196" t="s">
        <v>486</v>
      </c>
      <c r="D247" s="196" t="s">
        <v>258</v>
      </c>
      <c r="E247" s="197" t="s">
        <v>487</v>
      </c>
      <c r="F247" s="198" t="s">
        <v>488</v>
      </c>
      <c r="G247" s="199" t="s">
        <v>129</v>
      </c>
      <c r="H247" s="200">
        <v>1469.84</v>
      </c>
      <c r="I247" s="201"/>
      <c r="J247" s="202">
        <f>ROUND(I247*H247,2)</f>
        <v>0</v>
      </c>
      <c r="K247" s="198" t="s">
        <v>261</v>
      </c>
      <c r="L247" s="62"/>
      <c r="M247" s="203" t="s">
        <v>38</v>
      </c>
      <c r="N247" s="204" t="s">
        <v>52</v>
      </c>
      <c r="O247" s="43"/>
      <c r="P247" s="205">
        <f>O247*H247</f>
        <v>0</v>
      </c>
      <c r="Q247" s="205">
        <v>0.0105</v>
      </c>
      <c r="R247" s="205">
        <f>Q247*H247</f>
        <v>15.43332</v>
      </c>
      <c r="S247" s="205">
        <v>0</v>
      </c>
      <c r="T247" s="206">
        <f>S247*H247</f>
        <v>0</v>
      </c>
      <c r="AR247" s="24" t="s">
        <v>262</v>
      </c>
      <c r="AT247" s="24" t="s">
        <v>258</v>
      </c>
      <c r="AU247" s="24" t="s">
        <v>90</v>
      </c>
      <c r="AY247" s="24" t="s">
        <v>256</v>
      </c>
      <c r="BE247" s="207">
        <f>IF(N247="základní",J247,0)</f>
        <v>0</v>
      </c>
      <c r="BF247" s="207">
        <f>IF(N247="snížená",J247,0)</f>
        <v>0</v>
      </c>
      <c r="BG247" s="207">
        <f>IF(N247="zákl. přenesená",J247,0)</f>
        <v>0</v>
      </c>
      <c r="BH247" s="207">
        <f>IF(N247="sníž. přenesená",J247,0)</f>
        <v>0</v>
      </c>
      <c r="BI247" s="207">
        <f>IF(N247="nulová",J247,0)</f>
        <v>0</v>
      </c>
      <c r="BJ247" s="24" t="s">
        <v>25</v>
      </c>
      <c r="BK247" s="207">
        <f>ROUND(I247*H247,2)</f>
        <v>0</v>
      </c>
      <c r="BL247" s="24" t="s">
        <v>262</v>
      </c>
      <c r="BM247" s="24" t="s">
        <v>489</v>
      </c>
    </row>
    <row r="248" spans="2:51" s="11" customFormat="1" ht="13.5">
      <c r="B248" s="208"/>
      <c r="C248" s="209"/>
      <c r="D248" s="210" t="s">
        <v>264</v>
      </c>
      <c r="E248" s="211" t="s">
        <v>38</v>
      </c>
      <c r="F248" s="212" t="s">
        <v>490</v>
      </c>
      <c r="G248" s="209"/>
      <c r="H248" s="213">
        <v>1469.84</v>
      </c>
      <c r="I248" s="214"/>
      <c r="J248" s="209"/>
      <c r="K248" s="209"/>
      <c r="L248" s="215"/>
      <c r="M248" s="216"/>
      <c r="N248" s="217"/>
      <c r="O248" s="217"/>
      <c r="P248" s="217"/>
      <c r="Q248" s="217"/>
      <c r="R248" s="217"/>
      <c r="S248" s="217"/>
      <c r="T248" s="218"/>
      <c r="AT248" s="219" t="s">
        <v>264</v>
      </c>
      <c r="AU248" s="219" t="s">
        <v>90</v>
      </c>
      <c r="AV248" s="11" t="s">
        <v>90</v>
      </c>
      <c r="AW248" s="11" t="s">
        <v>45</v>
      </c>
      <c r="AX248" s="11" t="s">
        <v>81</v>
      </c>
      <c r="AY248" s="219" t="s">
        <v>256</v>
      </c>
    </row>
    <row r="249" spans="2:51" s="12" customFormat="1" ht="13.5">
      <c r="B249" s="220"/>
      <c r="C249" s="221"/>
      <c r="D249" s="222" t="s">
        <v>264</v>
      </c>
      <c r="E249" s="223" t="s">
        <v>38</v>
      </c>
      <c r="F249" s="224" t="s">
        <v>266</v>
      </c>
      <c r="G249" s="221"/>
      <c r="H249" s="225">
        <v>1469.84</v>
      </c>
      <c r="I249" s="226"/>
      <c r="J249" s="221"/>
      <c r="K249" s="221"/>
      <c r="L249" s="227"/>
      <c r="M249" s="228"/>
      <c r="N249" s="229"/>
      <c r="O249" s="229"/>
      <c r="P249" s="229"/>
      <c r="Q249" s="229"/>
      <c r="R249" s="229"/>
      <c r="S249" s="229"/>
      <c r="T249" s="230"/>
      <c r="AT249" s="231" t="s">
        <v>264</v>
      </c>
      <c r="AU249" s="231" t="s">
        <v>90</v>
      </c>
      <c r="AV249" s="12" t="s">
        <v>262</v>
      </c>
      <c r="AW249" s="12" t="s">
        <v>45</v>
      </c>
      <c r="AX249" s="12" t="s">
        <v>25</v>
      </c>
      <c r="AY249" s="231" t="s">
        <v>256</v>
      </c>
    </row>
    <row r="250" spans="2:65" s="1" customFormat="1" ht="31.5" customHeight="1">
      <c r="B250" s="42"/>
      <c r="C250" s="196" t="s">
        <v>491</v>
      </c>
      <c r="D250" s="196" t="s">
        <v>258</v>
      </c>
      <c r="E250" s="197" t="s">
        <v>492</v>
      </c>
      <c r="F250" s="198" t="s">
        <v>493</v>
      </c>
      <c r="G250" s="199" t="s">
        <v>129</v>
      </c>
      <c r="H250" s="200">
        <v>450.747</v>
      </c>
      <c r="I250" s="201"/>
      <c r="J250" s="202">
        <f>ROUND(I250*H250,2)</f>
        <v>0</v>
      </c>
      <c r="K250" s="198" t="s">
        <v>261</v>
      </c>
      <c r="L250" s="62"/>
      <c r="M250" s="203" t="s">
        <v>38</v>
      </c>
      <c r="N250" s="204" t="s">
        <v>52</v>
      </c>
      <c r="O250" s="43"/>
      <c r="P250" s="205">
        <f>O250*H250</f>
        <v>0</v>
      </c>
      <c r="Q250" s="205">
        <v>0.0063</v>
      </c>
      <c r="R250" s="205">
        <f>Q250*H250</f>
        <v>2.8397061</v>
      </c>
      <c r="S250" s="205">
        <v>0</v>
      </c>
      <c r="T250" s="206">
        <f>S250*H250</f>
        <v>0</v>
      </c>
      <c r="AR250" s="24" t="s">
        <v>262</v>
      </c>
      <c r="AT250" s="24" t="s">
        <v>258</v>
      </c>
      <c r="AU250" s="24" t="s">
        <v>90</v>
      </c>
      <c r="AY250" s="24" t="s">
        <v>256</v>
      </c>
      <c r="BE250" s="207">
        <f>IF(N250="základní",J250,0)</f>
        <v>0</v>
      </c>
      <c r="BF250" s="207">
        <f>IF(N250="snížená",J250,0)</f>
        <v>0</v>
      </c>
      <c r="BG250" s="207">
        <f>IF(N250="zákl. přenesená",J250,0)</f>
        <v>0</v>
      </c>
      <c r="BH250" s="207">
        <f>IF(N250="sníž. přenesená",J250,0)</f>
        <v>0</v>
      </c>
      <c r="BI250" s="207">
        <f>IF(N250="nulová",J250,0)</f>
        <v>0</v>
      </c>
      <c r="BJ250" s="24" t="s">
        <v>25</v>
      </c>
      <c r="BK250" s="207">
        <f>ROUND(I250*H250,2)</f>
        <v>0</v>
      </c>
      <c r="BL250" s="24" t="s">
        <v>262</v>
      </c>
      <c r="BM250" s="24" t="s">
        <v>494</v>
      </c>
    </row>
    <row r="251" spans="2:51" s="11" customFormat="1" ht="13.5">
      <c r="B251" s="208"/>
      <c r="C251" s="209"/>
      <c r="D251" s="222" t="s">
        <v>264</v>
      </c>
      <c r="E251" s="271" t="s">
        <v>38</v>
      </c>
      <c r="F251" s="248" t="s">
        <v>168</v>
      </c>
      <c r="G251" s="209"/>
      <c r="H251" s="249">
        <v>450.747</v>
      </c>
      <c r="I251" s="214"/>
      <c r="J251" s="209"/>
      <c r="K251" s="209"/>
      <c r="L251" s="215"/>
      <c r="M251" s="216"/>
      <c r="N251" s="217"/>
      <c r="O251" s="217"/>
      <c r="P251" s="217"/>
      <c r="Q251" s="217"/>
      <c r="R251" s="217"/>
      <c r="S251" s="217"/>
      <c r="T251" s="218"/>
      <c r="AT251" s="219" t="s">
        <v>264</v>
      </c>
      <c r="AU251" s="219" t="s">
        <v>90</v>
      </c>
      <c r="AV251" s="11" t="s">
        <v>90</v>
      </c>
      <c r="AW251" s="11" t="s">
        <v>45</v>
      </c>
      <c r="AX251" s="11" t="s">
        <v>25</v>
      </c>
      <c r="AY251" s="219" t="s">
        <v>256</v>
      </c>
    </row>
    <row r="252" spans="2:65" s="1" customFormat="1" ht="22.5" customHeight="1">
      <c r="B252" s="42"/>
      <c r="C252" s="196" t="s">
        <v>495</v>
      </c>
      <c r="D252" s="196" t="s">
        <v>258</v>
      </c>
      <c r="E252" s="197" t="s">
        <v>496</v>
      </c>
      <c r="F252" s="198" t="s">
        <v>497</v>
      </c>
      <c r="G252" s="199" t="s">
        <v>129</v>
      </c>
      <c r="H252" s="200">
        <v>450.747</v>
      </c>
      <c r="I252" s="201"/>
      <c r="J252" s="202">
        <f>ROUND(I252*H252,2)</f>
        <v>0</v>
      </c>
      <c r="K252" s="198" t="s">
        <v>261</v>
      </c>
      <c r="L252" s="62"/>
      <c r="M252" s="203" t="s">
        <v>38</v>
      </c>
      <c r="N252" s="204" t="s">
        <v>52</v>
      </c>
      <c r="O252" s="43"/>
      <c r="P252" s="205">
        <f>O252*H252</f>
        <v>0</v>
      </c>
      <c r="Q252" s="205">
        <v>0.0021</v>
      </c>
      <c r="R252" s="205">
        <f>Q252*H252</f>
        <v>0.9465686999999999</v>
      </c>
      <c r="S252" s="205">
        <v>0</v>
      </c>
      <c r="T252" s="206">
        <f>S252*H252</f>
        <v>0</v>
      </c>
      <c r="AR252" s="24" t="s">
        <v>262</v>
      </c>
      <c r="AT252" s="24" t="s">
        <v>258</v>
      </c>
      <c r="AU252" s="24" t="s">
        <v>90</v>
      </c>
      <c r="AY252" s="24" t="s">
        <v>256</v>
      </c>
      <c r="BE252" s="207">
        <f>IF(N252="základní",J252,0)</f>
        <v>0</v>
      </c>
      <c r="BF252" s="207">
        <f>IF(N252="snížená",J252,0)</f>
        <v>0</v>
      </c>
      <c r="BG252" s="207">
        <f>IF(N252="zákl. přenesená",J252,0)</f>
        <v>0</v>
      </c>
      <c r="BH252" s="207">
        <f>IF(N252="sníž. přenesená",J252,0)</f>
        <v>0</v>
      </c>
      <c r="BI252" s="207">
        <f>IF(N252="nulová",J252,0)</f>
        <v>0</v>
      </c>
      <c r="BJ252" s="24" t="s">
        <v>25</v>
      </c>
      <c r="BK252" s="207">
        <f>ROUND(I252*H252,2)</f>
        <v>0</v>
      </c>
      <c r="BL252" s="24" t="s">
        <v>262</v>
      </c>
      <c r="BM252" s="24" t="s">
        <v>498</v>
      </c>
    </row>
    <row r="253" spans="2:51" s="11" customFormat="1" ht="13.5">
      <c r="B253" s="208"/>
      <c r="C253" s="209"/>
      <c r="D253" s="222" t="s">
        <v>264</v>
      </c>
      <c r="E253" s="271" t="s">
        <v>38</v>
      </c>
      <c r="F253" s="248" t="s">
        <v>168</v>
      </c>
      <c r="G253" s="209"/>
      <c r="H253" s="249">
        <v>450.747</v>
      </c>
      <c r="I253" s="214"/>
      <c r="J253" s="209"/>
      <c r="K253" s="209"/>
      <c r="L253" s="215"/>
      <c r="M253" s="216"/>
      <c r="N253" s="217"/>
      <c r="O253" s="217"/>
      <c r="P253" s="217"/>
      <c r="Q253" s="217"/>
      <c r="R253" s="217"/>
      <c r="S253" s="217"/>
      <c r="T253" s="218"/>
      <c r="AT253" s="219" t="s">
        <v>264</v>
      </c>
      <c r="AU253" s="219" t="s">
        <v>90</v>
      </c>
      <c r="AV253" s="11" t="s">
        <v>90</v>
      </c>
      <c r="AW253" s="11" t="s">
        <v>45</v>
      </c>
      <c r="AX253" s="11" t="s">
        <v>25</v>
      </c>
      <c r="AY253" s="219" t="s">
        <v>256</v>
      </c>
    </row>
    <row r="254" spans="2:65" s="1" customFormat="1" ht="22.5" customHeight="1">
      <c r="B254" s="42"/>
      <c r="C254" s="196" t="s">
        <v>499</v>
      </c>
      <c r="D254" s="196" t="s">
        <v>258</v>
      </c>
      <c r="E254" s="197" t="s">
        <v>500</v>
      </c>
      <c r="F254" s="198" t="s">
        <v>501</v>
      </c>
      <c r="G254" s="199" t="s">
        <v>129</v>
      </c>
      <c r="H254" s="200">
        <v>450.747</v>
      </c>
      <c r="I254" s="201"/>
      <c r="J254" s="202">
        <f>ROUND(I254*H254,2)</f>
        <v>0</v>
      </c>
      <c r="K254" s="198" t="s">
        <v>261</v>
      </c>
      <c r="L254" s="62"/>
      <c r="M254" s="203" t="s">
        <v>38</v>
      </c>
      <c r="N254" s="204" t="s">
        <v>52</v>
      </c>
      <c r="O254" s="43"/>
      <c r="P254" s="205">
        <f>O254*H254</f>
        <v>0</v>
      </c>
      <c r="Q254" s="205">
        <v>0.00546</v>
      </c>
      <c r="R254" s="205">
        <f>Q254*H254</f>
        <v>2.46107862</v>
      </c>
      <c r="S254" s="205">
        <v>0</v>
      </c>
      <c r="T254" s="206">
        <f>S254*H254</f>
        <v>0</v>
      </c>
      <c r="AR254" s="24" t="s">
        <v>262</v>
      </c>
      <c r="AT254" s="24" t="s">
        <v>258</v>
      </c>
      <c r="AU254" s="24" t="s">
        <v>90</v>
      </c>
      <c r="AY254" s="24" t="s">
        <v>256</v>
      </c>
      <c r="BE254" s="207">
        <f>IF(N254="základní",J254,0)</f>
        <v>0</v>
      </c>
      <c r="BF254" s="207">
        <f>IF(N254="snížená",J254,0)</f>
        <v>0</v>
      </c>
      <c r="BG254" s="207">
        <f>IF(N254="zákl. přenesená",J254,0)</f>
        <v>0</v>
      </c>
      <c r="BH254" s="207">
        <f>IF(N254="sníž. přenesená",J254,0)</f>
        <v>0</v>
      </c>
      <c r="BI254" s="207">
        <f>IF(N254="nulová",J254,0)</f>
        <v>0</v>
      </c>
      <c r="BJ254" s="24" t="s">
        <v>25</v>
      </c>
      <c r="BK254" s="207">
        <f>ROUND(I254*H254,2)</f>
        <v>0</v>
      </c>
      <c r="BL254" s="24" t="s">
        <v>262</v>
      </c>
      <c r="BM254" s="24" t="s">
        <v>502</v>
      </c>
    </row>
    <row r="255" spans="2:51" s="11" customFormat="1" ht="13.5">
      <c r="B255" s="208"/>
      <c r="C255" s="209"/>
      <c r="D255" s="210" t="s">
        <v>264</v>
      </c>
      <c r="E255" s="211" t="s">
        <v>38</v>
      </c>
      <c r="F255" s="212" t="s">
        <v>168</v>
      </c>
      <c r="G255" s="209"/>
      <c r="H255" s="213">
        <v>450.747</v>
      </c>
      <c r="I255" s="214"/>
      <c r="J255" s="209"/>
      <c r="K255" s="209"/>
      <c r="L255" s="215"/>
      <c r="M255" s="216"/>
      <c r="N255" s="217"/>
      <c r="O255" s="217"/>
      <c r="P255" s="217"/>
      <c r="Q255" s="217"/>
      <c r="R255" s="217"/>
      <c r="S255" s="217"/>
      <c r="T255" s="218"/>
      <c r="AT255" s="219" t="s">
        <v>264</v>
      </c>
      <c r="AU255" s="219" t="s">
        <v>90</v>
      </c>
      <c r="AV255" s="11" t="s">
        <v>90</v>
      </c>
      <c r="AW255" s="11" t="s">
        <v>45</v>
      </c>
      <c r="AX255" s="11" t="s">
        <v>81</v>
      </c>
      <c r="AY255" s="219" t="s">
        <v>256</v>
      </c>
    </row>
    <row r="256" spans="2:51" s="12" customFormat="1" ht="13.5">
      <c r="B256" s="220"/>
      <c r="C256" s="221"/>
      <c r="D256" s="222" t="s">
        <v>264</v>
      </c>
      <c r="E256" s="223" t="s">
        <v>38</v>
      </c>
      <c r="F256" s="224" t="s">
        <v>266</v>
      </c>
      <c r="G256" s="221"/>
      <c r="H256" s="225">
        <v>450.747</v>
      </c>
      <c r="I256" s="226"/>
      <c r="J256" s="221"/>
      <c r="K256" s="221"/>
      <c r="L256" s="227"/>
      <c r="M256" s="228"/>
      <c r="N256" s="229"/>
      <c r="O256" s="229"/>
      <c r="P256" s="229"/>
      <c r="Q256" s="229"/>
      <c r="R256" s="229"/>
      <c r="S256" s="229"/>
      <c r="T256" s="230"/>
      <c r="AT256" s="231" t="s">
        <v>264</v>
      </c>
      <c r="AU256" s="231" t="s">
        <v>90</v>
      </c>
      <c r="AV256" s="12" t="s">
        <v>262</v>
      </c>
      <c r="AW256" s="12" t="s">
        <v>45</v>
      </c>
      <c r="AX256" s="12" t="s">
        <v>25</v>
      </c>
      <c r="AY256" s="231" t="s">
        <v>256</v>
      </c>
    </row>
    <row r="257" spans="2:65" s="1" customFormat="1" ht="22.5" customHeight="1">
      <c r="B257" s="42"/>
      <c r="C257" s="196" t="s">
        <v>503</v>
      </c>
      <c r="D257" s="196" t="s">
        <v>258</v>
      </c>
      <c r="E257" s="197" t="s">
        <v>504</v>
      </c>
      <c r="F257" s="198" t="s">
        <v>505</v>
      </c>
      <c r="G257" s="199" t="s">
        <v>129</v>
      </c>
      <c r="H257" s="200">
        <v>495.822</v>
      </c>
      <c r="I257" s="201"/>
      <c r="J257" s="202">
        <f>ROUND(I257*H257,2)</f>
        <v>0</v>
      </c>
      <c r="K257" s="198" t="s">
        <v>261</v>
      </c>
      <c r="L257" s="62"/>
      <c r="M257" s="203" t="s">
        <v>38</v>
      </c>
      <c r="N257" s="204" t="s">
        <v>52</v>
      </c>
      <c r="O257" s="43"/>
      <c r="P257" s="205">
        <f>O257*H257</f>
        <v>0</v>
      </c>
      <c r="Q257" s="205">
        <v>0.00489</v>
      </c>
      <c r="R257" s="205">
        <f>Q257*H257</f>
        <v>2.42456958</v>
      </c>
      <c r="S257" s="205">
        <v>0</v>
      </c>
      <c r="T257" s="206">
        <f>S257*H257</f>
        <v>0</v>
      </c>
      <c r="AR257" s="24" t="s">
        <v>262</v>
      </c>
      <c r="AT257" s="24" t="s">
        <v>258</v>
      </c>
      <c r="AU257" s="24" t="s">
        <v>90</v>
      </c>
      <c r="AY257" s="24" t="s">
        <v>256</v>
      </c>
      <c r="BE257" s="207">
        <f>IF(N257="základní",J257,0)</f>
        <v>0</v>
      </c>
      <c r="BF257" s="207">
        <f>IF(N257="snížená",J257,0)</f>
        <v>0</v>
      </c>
      <c r="BG257" s="207">
        <f>IF(N257="zákl. přenesená",J257,0)</f>
        <v>0</v>
      </c>
      <c r="BH257" s="207">
        <f>IF(N257="sníž. přenesená",J257,0)</f>
        <v>0</v>
      </c>
      <c r="BI257" s="207">
        <f>IF(N257="nulová",J257,0)</f>
        <v>0</v>
      </c>
      <c r="BJ257" s="24" t="s">
        <v>25</v>
      </c>
      <c r="BK257" s="207">
        <f>ROUND(I257*H257,2)</f>
        <v>0</v>
      </c>
      <c r="BL257" s="24" t="s">
        <v>262</v>
      </c>
      <c r="BM257" s="24" t="s">
        <v>506</v>
      </c>
    </row>
    <row r="258" spans="2:51" s="11" customFormat="1" ht="13.5">
      <c r="B258" s="208"/>
      <c r="C258" s="209"/>
      <c r="D258" s="210" t="s">
        <v>264</v>
      </c>
      <c r="E258" s="211" t="s">
        <v>38</v>
      </c>
      <c r="F258" s="212" t="s">
        <v>507</v>
      </c>
      <c r="G258" s="209"/>
      <c r="H258" s="213">
        <v>495.822</v>
      </c>
      <c r="I258" s="214"/>
      <c r="J258" s="209"/>
      <c r="K258" s="209"/>
      <c r="L258" s="215"/>
      <c r="M258" s="216"/>
      <c r="N258" s="217"/>
      <c r="O258" s="217"/>
      <c r="P258" s="217"/>
      <c r="Q258" s="217"/>
      <c r="R258" s="217"/>
      <c r="S258" s="217"/>
      <c r="T258" s="218"/>
      <c r="AT258" s="219" t="s">
        <v>264</v>
      </c>
      <c r="AU258" s="219" t="s">
        <v>90</v>
      </c>
      <c r="AV258" s="11" t="s">
        <v>90</v>
      </c>
      <c r="AW258" s="11" t="s">
        <v>45</v>
      </c>
      <c r="AX258" s="11" t="s">
        <v>81</v>
      </c>
      <c r="AY258" s="219" t="s">
        <v>256</v>
      </c>
    </row>
    <row r="259" spans="2:51" s="12" customFormat="1" ht="13.5">
      <c r="B259" s="220"/>
      <c r="C259" s="221"/>
      <c r="D259" s="222" t="s">
        <v>264</v>
      </c>
      <c r="E259" s="223" t="s">
        <v>38</v>
      </c>
      <c r="F259" s="224" t="s">
        <v>266</v>
      </c>
      <c r="G259" s="221"/>
      <c r="H259" s="225">
        <v>495.822</v>
      </c>
      <c r="I259" s="226"/>
      <c r="J259" s="221"/>
      <c r="K259" s="221"/>
      <c r="L259" s="227"/>
      <c r="M259" s="228"/>
      <c r="N259" s="229"/>
      <c r="O259" s="229"/>
      <c r="P259" s="229"/>
      <c r="Q259" s="229"/>
      <c r="R259" s="229"/>
      <c r="S259" s="229"/>
      <c r="T259" s="230"/>
      <c r="AT259" s="231" t="s">
        <v>264</v>
      </c>
      <c r="AU259" s="231" t="s">
        <v>90</v>
      </c>
      <c r="AV259" s="12" t="s">
        <v>262</v>
      </c>
      <c r="AW259" s="12" t="s">
        <v>45</v>
      </c>
      <c r="AX259" s="12" t="s">
        <v>25</v>
      </c>
      <c r="AY259" s="231" t="s">
        <v>256</v>
      </c>
    </row>
    <row r="260" spans="2:65" s="1" customFormat="1" ht="31.5" customHeight="1">
      <c r="B260" s="42"/>
      <c r="C260" s="196" t="s">
        <v>508</v>
      </c>
      <c r="D260" s="196" t="s">
        <v>258</v>
      </c>
      <c r="E260" s="197" t="s">
        <v>509</v>
      </c>
      <c r="F260" s="198" t="s">
        <v>510</v>
      </c>
      <c r="G260" s="199" t="s">
        <v>129</v>
      </c>
      <c r="H260" s="200">
        <v>11</v>
      </c>
      <c r="I260" s="201"/>
      <c r="J260" s="202">
        <f>ROUND(I260*H260,2)</f>
        <v>0</v>
      </c>
      <c r="K260" s="198" t="s">
        <v>261</v>
      </c>
      <c r="L260" s="62"/>
      <c r="M260" s="203" t="s">
        <v>38</v>
      </c>
      <c r="N260" s="204" t="s">
        <v>52</v>
      </c>
      <c r="O260" s="43"/>
      <c r="P260" s="205">
        <f>O260*H260</f>
        <v>0</v>
      </c>
      <c r="Q260" s="205">
        <v>0.00937112</v>
      </c>
      <c r="R260" s="205">
        <f>Q260*H260</f>
        <v>0.10308232</v>
      </c>
      <c r="S260" s="205">
        <v>0</v>
      </c>
      <c r="T260" s="206">
        <f>S260*H260</f>
        <v>0</v>
      </c>
      <c r="AR260" s="24" t="s">
        <v>262</v>
      </c>
      <c r="AT260" s="24" t="s">
        <v>258</v>
      </c>
      <c r="AU260" s="24" t="s">
        <v>90</v>
      </c>
      <c r="AY260" s="24" t="s">
        <v>256</v>
      </c>
      <c r="BE260" s="207">
        <f>IF(N260="základní",J260,0)</f>
        <v>0</v>
      </c>
      <c r="BF260" s="207">
        <f>IF(N260="snížená",J260,0)</f>
        <v>0</v>
      </c>
      <c r="BG260" s="207">
        <f>IF(N260="zákl. přenesená",J260,0)</f>
        <v>0</v>
      </c>
      <c r="BH260" s="207">
        <f>IF(N260="sníž. přenesená",J260,0)</f>
        <v>0</v>
      </c>
      <c r="BI260" s="207">
        <f>IF(N260="nulová",J260,0)</f>
        <v>0</v>
      </c>
      <c r="BJ260" s="24" t="s">
        <v>25</v>
      </c>
      <c r="BK260" s="207">
        <f>ROUND(I260*H260,2)</f>
        <v>0</v>
      </c>
      <c r="BL260" s="24" t="s">
        <v>262</v>
      </c>
      <c r="BM260" s="24" t="s">
        <v>511</v>
      </c>
    </row>
    <row r="261" spans="2:47" s="1" customFormat="1" ht="40.5">
      <c r="B261" s="42"/>
      <c r="C261" s="64"/>
      <c r="D261" s="210" t="s">
        <v>351</v>
      </c>
      <c r="E261" s="64"/>
      <c r="F261" s="243" t="s">
        <v>512</v>
      </c>
      <c r="G261" s="64"/>
      <c r="H261" s="64"/>
      <c r="I261" s="166"/>
      <c r="J261" s="64"/>
      <c r="K261" s="64"/>
      <c r="L261" s="62"/>
      <c r="M261" s="244"/>
      <c r="N261" s="43"/>
      <c r="O261" s="43"/>
      <c r="P261" s="43"/>
      <c r="Q261" s="43"/>
      <c r="R261" s="43"/>
      <c r="S261" s="43"/>
      <c r="T261" s="79"/>
      <c r="AT261" s="24" t="s">
        <v>351</v>
      </c>
      <c r="AU261" s="24" t="s">
        <v>90</v>
      </c>
    </row>
    <row r="262" spans="2:51" s="11" customFormat="1" ht="13.5">
      <c r="B262" s="208"/>
      <c r="C262" s="209"/>
      <c r="D262" s="222" t="s">
        <v>264</v>
      </c>
      <c r="E262" s="271" t="s">
        <v>38</v>
      </c>
      <c r="F262" s="248" t="s">
        <v>513</v>
      </c>
      <c r="G262" s="209"/>
      <c r="H262" s="249">
        <v>11</v>
      </c>
      <c r="I262" s="214"/>
      <c r="J262" s="209"/>
      <c r="K262" s="209"/>
      <c r="L262" s="215"/>
      <c r="M262" s="216"/>
      <c r="N262" s="217"/>
      <c r="O262" s="217"/>
      <c r="P262" s="217"/>
      <c r="Q262" s="217"/>
      <c r="R262" s="217"/>
      <c r="S262" s="217"/>
      <c r="T262" s="218"/>
      <c r="AT262" s="219" t="s">
        <v>264</v>
      </c>
      <c r="AU262" s="219" t="s">
        <v>90</v>
      </c>
      <c r="AV262" s="11" t="s">
        <v>90</v>
      </c>
      <c r="AW262" s="11" t="s">
        <v>45</v>
      </c>
      <c r="AX262" s="11" t="s">
        <v>25</v>
      </c>
      <c r="AY262" s="219" t="s">
        <v>256</v>
      </c>
    </row>
    <row r="263" spans="2:65" s="1" customFormat="1" ht="22.5" customHeight="1">
      <c r="B263" s="42"/>
      <c r="C263" s="261" t="s">
        <v>514</v>
      </c>
      <c r="D263" s="261" t="s">
        <v>337</v>
      </c>
      <c r="E263" s="262" t="s">
        <v>515</v>
      </c>
      <c r="F263" s="263" t="s">
        <v>516</v>
      </c>
      <c r="G263" s="264" t="s">
        <v>129</v>
      </c>
      <c r="H263" s="265">
        <v>13.2</v>
      </c>
      <c r="I263" s="266"/>
      <c r="J263" s="267">
        <f>ROUND(I263*H263,2)</f>
        <v>0</v>
      </c>
      <c r="K263" s="263" t="s">
        <v>261</v>
      </c>
      <c r="L263" s="268"/>
      <c r="M263" s="269" t="s">
        <v>38</v>
      </c>
      <c r="N263" s="270" t="s">
        <v>52</v>
      </c>
      <c r="O263" s="43"/>
      <c r="P263" s="205">
        <f>O263*H263</f>
        <v>0</v>
      </c>
      <c r="Q263" s="205">
        <v>0.009</v>
      </c>
      <c r="R263" s="205">
        <f>Q263*H263</f>
        <v>0.11879999999999999</v>
      </c>
      <c r="S263" s="205">
        <v>0</v>
      </c>
      <c r="T263" s="206">
        <f>S263*H263</f>
        <v>0</v>
      </c>
      <c r="AR263" s="24" t="s">
        <v>183</v>
      </c>
      <c r="AT263" s="24" t="s">
        <v>337</v>
      </c>
      <c r="AU263" s="24" t="s">
        <v>90</v>
      </c>
      <c r="AY263" s="24" t="s">
        <v>256</v>
      </c>
      <c r="BE263" s="207">
        <f>IF(N263="základní",J263,0)</f>
        <v>0</v>
      </c>
      <c r="BF263" s="207">
        <f>IF(N263="snížená",J263,0)</f>
        <v>0</v>
      </c>
      <c r="BG263" s="207">
        <f>IF(N263="zákl. přenesená",J263,0)</f>
        <v>0</v>
      </c>
      <c r="BH263" s="207">
        <f>IF(N263="sníž. přenesená",J263,0)</f>
        <v>0</v>
      </c>
      <c r="BI263" s="207">
        <f>IF(N263="nulová",J263,0)</f>
        <v>0</v>
      </c>
      <c r="BJ263" s="24" t="s">
        <v>25</v>
      </c>
      <c r="BK263" s="207">
        <f>ROUND(I263*H263,2)</f>
        <v>0</v>
      </c>
      <c r="BL263" s="24" t="s">
        <v>262</v>
      </c>
      <c r="BM263" s="24" t="s">
        <v>517</v>
      </c>
    </row>
    <row r="264" spans="2:51" s="11" customFormat="1" ht="13.5">
      <c r="B264" s="208"/>
      <c r="C264" s="209"/>
      <c r="D264" s="210" t="s">
        <v>264</v>
      </c>
      <c r="E264" s="211" t="s">
        <v>38</v>
      </c>
      <c r="F264" s="212" t="s">
        <v>38</v>
      </c>
      <c r="G264" s="209"/>
      <c r="H264" s="213">
        <v>0</v>
      </c>
      <c r="I264" s="214"/>
      <c r="J264" s="209"/>
      <c r="K264" s="209"/>
      <c r="L264" s="215"/>
      <c r="M264" s="216"/>
      <c r="N264" s="217"/>
      <c r="O264" s="217"/>
      <c r="P264" s="217"/>
      <c r="Q264" s="217"/>
      <c r="R264" s="217"/>
      <c r="S264" s="217"/>
      <c r="T264" s="218"/>
      <c r="AT264" s="219" t="s">
        <v>264</v>
      </c>
      <c r="AU264" s="219" t="s">
        <v>90</v>
      </c>
      <c r="AV264" s="11" t="s">
        <v>90</v>
      </c>
      <c r="AW264" s="11" t="s">
        <v>45</v>
      </c>
      <c r="AX264" s="11" t="s">
        <v>81</v>
      </c>
      <c r="AY264" s="219" t="s">
        <v>256</v>
      </c>
    </row>
    <row r="265" spans="2:51" s="11" customFormat="1" ht="13.5">
      <c r="B265" s="208"/>
      <c r="C265" s="209"/>
      <c r="D265" s="222" t="s">
        <v>264</v>
      </c>
      <c r="E265" s="271" t="s">
        <v>38</v>
      </c>
      <c r="F265" s="248" t="s">
        <v>518</v>
      </c>
      <c r="G265" s="209"/>
      <c r="H265" s="249">
        <v>13.2</v>
      </c>
      <c r="I265" s="214"/>
      <c r="J265" s="209"/>
      <c r="K265" s="209"/>
      <c r="L265" s="215"/>
      <c r="M265" s="216"/>
      <c r="N265" s="217"/>
      <c r="O265" s="217"/>
      <c r="P265" s="217"/>
      <c r="Q265" s="217"/>
      <c r="R265" s="217"/>
      <c r="S265" s="217"/>
      <c r="T265" s="218"/>
      <c r="AT265" s="219" t="s">
        <v>264</v>
      </c>
      <c r="AU265" s="219" t="s">
        <v>90</v>
      </c>
      <c r="AV265" s="11" t="s">
        <v>90</v>
      </c>
      <c r="AW265" s="11" t="s">
        <v>45</v>
      </c>
      <c r="AX265" s="11" t="s">
        <v>25</v>
      </c>
      <c r="AY265" s="219" t="s">
        <v>256</v>
      </c>
    </row>
    <row r="266" spans="2:65" s="1" customFormat="1" ht="31.5" customHeight="1">
      <c r="B266" s="42"/>
      <c r="C266" s="196" t="s">
        <v>519</v>
      </c>
      <c r="D266" s="196" t="s">
        <v>258</v>
      </c>
      <c r="E266" s="197" t="s">
        <v>520</v>
      </c>
      <c r="F266" s="198" t="s">
        <v>521</v>
      </c>
      <c r="G266" s="199" t="s">
        <v>129</v>
      </c>
      <c r="H266" s="200">
        <v>41.6</v>
      </c>
      <c r="I266" s="201"/>
      <c r="J266" s="202">
        <f>ROUND(I266*H266,2)</f>
        <v>0</v>
      </c>
      <c r="K266" s="198" t="s">
        <v>38</v>
      </c>
      <c r="L266" s="62"/>
      <c r="M266" s="203" t="s">
        <v>38</v>
      </c>
      <c r="N266" s="204" t="s">
        <v>52</v>
      </c>
      <c r="O266" s="43"/>
      <c r="P266" s="205">
        <f>O266*H266</f>
        <v>0</v>
      </c>
      <c r="Q266" s="205">
        <v>0.00947</v>
      </c>
      <c r="R266" s="205">
        <f>Q266*H266</f>
        <v>0.39395199999999997</v>
      </c>
      <c r="S266" s="205">
        <v>0</v>
      </c>
      <c r="T266" s="206">
        <f>S266*H266</f>
        <v>0</v>
      </c>
      <c r="AR266" s="24" t="s">
        <v>262</v>
      </c>
      <c r="AT266" s="24" t="s">
        <v>258</v>
      </c>
      <c r="AU266" s="24" t="s">
        <v>90</v>
      </c>
      <c r="AY266" s="24" t="s">
        <v>256</v>
      </c>
      <c r="BE266" s="207">
        <f>IF(N266="základní",J266,0)</f>
        <v>0</v>
      </c>
      <c r="BF266" s="207">
        <f>IF(N266="snížená",J266,0)</f>
        <v>0</v>
      </c>
      <c r="BG266" s="207">
        <f>IF(N266="zákl. přenesená",J266,0)</f>
        <v>0</v>
      </c>
      <c r="BH266" s="207">
        <f>IF(N266="sníž. přenesená",J266,0)</f>
        <v>0</v>
      </c>
      <c r="BI266" s="207">
        <f>IF(N266="nulová",J266,0)</f>
        <v>0</v>
      </c>
      <c r="BJ266" s="24" t="s">
        <v>25</v>
      </c>
      <c r="BK266" s="207">
        <f>ROUND(I266*H266,2)</f>
        <v>0</v>
      </c>
      <c r="BL266" s="24" t="s">
        <v>262</v>
      </c>
      <c r="BM266" s="24" t="s">
        <v>522</v>
      </c>
    </row>
    <row r="267" spans="2:51" s="11" customFormat="1" ht="13.5">
      <c r="B267" s="208"/>
      <c r="C267" s="209"/>
      <c r="D267" s="222" t="s">
        <v>264</v>
      </c>
      <c r="E267" s="271" t="s">
        <v>38</v>
      </c>
      <c r="F267" s="248" t="s">
        <v>461</v>
      </c>
      <c r="G267" s="209"/>
      <c r="H267" s="249">
        <v>41.6</v>
      </c>
      <c r="I267" s="214"/>
      <c r="J267" s="209"/>
      <c r="K267" s="209"/>
      <c r="L267" s="215"/>
      <c r="M267" s="216"/>
      <c r="N267" s="217"/>
      <c r="O267" s="217"/>
      <c r="P267" s="217"/>
      <c r="Q267" s="217"/>
      <c r="R267" s="217"/>
      <c r="S267" s="217"/>
      <c r="T267" s="218"/>
      <c r="AT267" s="219" t="s">
        <v>264</v>
      </c>
      <c r="AU267" s="219" t="s">
        <v>90</v>
      </c>
      <c r="AV267" s="11" t="s">
        <v>90</v>
      </c>
      <c r="AW267" s="11" t="s">
        <v>45</v>
      </c>
      <c r="AX267" s="11" t="s">
        <v>25</v>
      </c>
      <c r="AY267" s="219" t="s">
        <v>256</v>
      </c>
    </row>
    <row r="268" spans="2:65" s="1" customFormat="1" ht="22.5" customHeight="1">
      <c r="B268" s="42"/>
      <c r="C268" s="261" t="s">
        <v>523</v>
      </c>
      <c r="D268" s="261" t="s">
        <v>337</v>
      </c>
      <c r="E268" s="262" t="s">
        <v>524</v>
      </c>
      <c r="F268" s="263" t="s">
        <v>525</v>
      </c>
      <c r="G268" s="264" t="s">
        <v>129</v>
      </c>
      <c r="H268" s="265">
        <v>49.92</v>
      </c>
      <c r="I268" s="266"/>
      <c r="J268" s="267">
        <f>ROUND(I268*H268,2)</f>
        <v>0</v>
      </c>
      <c r="K268" s="263" t="s">
        <v>261</v>
      </c>
      <c r="L268" s="268"/>
      <c r="M268" s="269" t="s">
        <v>38</v>
      </c>
      <c r="N268" s="270" t="s">
        <v>52</v>
      </c>
      <c r="O268" s="43"/>
      <c r="P268" s="205">
        <f>O268*H268</f>
        <v>0</v>
      </c>
      <c r="Q268" s="205">
        <v>0.00175</v>
      </c>
      <c r="R268" s="205">
        <f>Q268*H268</f>
        <v>0.08736000000000001</v>
      </c>
      <c r="S268" s="205">
        <v>0</v>
      </c>
      <c r="T268" s="206">
        <f>S268*H268</f>
        <v>0</v>
      </c>
      <c r="AR268" s="24" t="s">
        <v>183</v>
      </c>
      <c r="AT268" s="24" t="s">
        <v>337</v>
      </c>
      <c r="AU268" s="24" t="s">
        <v>90</v>
      </c>
      <c r="AY268" s="24" t="s">
        <v>256</v>
      </c>
      <c r="BE268" s="207">
        <f>IF(N268="základní",J268,0)</f>
        <v>0</v>
      </c>
      <c r="BF268" s="207">
        <f>IF(N268="snížená",J268,0)</f>
        <v>0</v>
      </c>
      <c r="BG268" s="207">
        <f>IF(N268="zákl. přenesená",J268,0)</f>
        <v>0</v>
      </c>
      <c r="BH268" s="207">
        <f>IF(N268="sníž. přenesená",J268,0)</f>
        <v>0</v>
      </c>
      <c r="BI268" s="207">
        <f>IF(N268="nulová",J268,0)</f>
        <v>0</v>
      </c>
      <c r="BJ268" s="24" t="s">
        <v>25</v>
      </c>
      <c r="BK268" s="207">
        <f>ROUND(I268*H268,2)</f>
        <v>0</v>
      </c>
      <c r="BL268" s="24" t="s">
        <v>262</v>
      </c>
      <c r="BM268" s="24" t="s">
        <v>526</v>
      </c>
    </row>
    <row r="269" spans="2:51" s="11" customFormat="1" ht="13.5">
      <c r="B269" s="208"/>
      <c r="C269" s="209"/>
      <c r="D269" s="222" t="s">
        <v>264</v>
      </c>
      <c r="E269" s="271" t="s">
        <v>38</v>
      </c>
      <c r="F269" s="248" t="s">
        <v>527</v>
      </c>
      <c r="G269" s="209"/>
      <c r="H269" s="249">
        <v>49.92</v>
      </c>
      <c r="I269" s="214"/>
      <c r="J269" s="209"/>
      <c r="K269" s="209"/>
      <c r="L269" s="215"/>
      <c r="M269" s="216"/>
      <c r="N269" s="217"/>
      <c r="O269" s="217"/>
      <c r="P269" s="217"/>
      <c r="Q269" s="217"/>
      <c r="R269" s="217"/>
      <c r="S269" s="217"/>
      <c r="T269" s="218"/>
      <c r="AT269" s="219" t="s">
        <v>264</v>
      </c>
      <c r="AU269" s="219" t="s">
        <v>90</v>
      </c>
      <c r="AV269" s="11" t="s">
        <v>90</v>
      </c>
      <c r="AW269" s="11" t="s">
        <v>45</v>
      </c>
      <c r="AX269" s="11" t="s">
        <v>25</v>
      </c>
      <c r="AY269" s="219" t="s">
        <v>256</v>
      </c>
    </row>
    <row r="270" spans="2:65" s="1" customFormat="1" ht="22.5" customHeight="1">
      <c r="B270" s="42"/>
      <c r="C270" s="196" t="s">
        <v>528</v>
      </c>
      <c r="D270" s="196" t="s">
        <v>258</v>
      </c>
      <c r="E270" s="197" t="s">
        <v>529</v>
      </c>
      <c r="F270" s="198" t="s">
        <v>530</v>
      </c>
      <c r="G270" s="199" t="s">
        <v>129</v>
      </c>
      <c r="H270" s="200">
        <v>155.021</v>
      </c>
      <c r="I270" s="201"/>
      <c r="J270" s="202">
        <f>ROUND(I270*H270,2)</f>
        <v>0</v>
      </c>
      <c r="K270" s="198" t="s">
        <v>261</v>
      </c>
      <c r="L270" s="62"/>
      <c r="M270" s="203" t="s">
        <v>38</v>
      </c>
      <c r="N270" s="204" t="s">
        <v>52</v>
      </c>
      <c r="O270" s="43"/>
      <c r="P270" s="205">
        <f>O270*H270</f>
        <v>0</v>
      </c>
      <c r="Q270" s="205">
        <v>0.00832</v>
      </c>
      <c r="R270" s="205">
        <f>Q270*H270</f>
        <v>1.2897747199999998</v>
      </c>
      <c r="S270" s="205">
        <v>0</v>
      </c>
      <c r="T270" s="206">
        <f>S270*H270</f>
        <v>0</v>
      </c>
      <c r="AR270" s="24" t="s">
        <v>262</v>
      </c>
      <c r="AT270" s="24" t="s">
        <v>258</v>
      </c>
      <c r="AU270" s="24" t="s">
        <v>90</v>
      </c>
      <c r="AY270" s="24" t="s">
        <v>256</v>
      </c>
      <c r="BE270" s="207">
        <f>IF(N270="základní",J270,0)</f>
        <v>0</v>
      </c>
      <c r="BF270" s="207">
        <f>IF(N270="snížená",J270,0)</f>
        <v>0</v>
      </c>
      <c r="BG270" s="207">
        <f>IF(N270="zákl. přenesená",J270,0)</f>
        <v>0</v>
      </c>
      <c r="BH270" s="207">
        <f>IF(N270="sníž. přenesená",J270,0)</f>
        <v>0</v>
      </c>
      <c r="BI270" s="207">
        <f>IF(N270="nulová",J270,0)</f>
        <v>0</v>
      </c>
      <c r="BJ270" s="24" t="s">
        <v>25</v>
      </c>
      <c r="BK270" s="207">
        <f>ROUND(I270*H270,2)</f>
        <v>0</v>
      </c>
      <c r="BL270" s="24" t="s">
        <v>262</v>
      </c>
      <c r="BM270" s="24" t="s">
        <v>531</v>
      </c>
    </row>
    <row r="271" spans="2:51" s="11" customFormat="1" ht="13.5">
      <c r="B271" s="208"/>
      <c r="C271" s="209"/>
      <c r="D271" s="210" t="s">
        <v>264</v>
      </c>
      <c r="E271" s="211" t="s">
        <v>38</v>
      </c>
      <c r="F271" s="212" t="s">
        <v>532</v>
      </c>
      <c r="G271" s="209"/>
      <c r="H271" s="213">
        <v>111.515</v>
      </c>
      <c r="I271" s="214"/>
      <c r="J271" s="209"/>
      <c r="K271" s="209"/>
      <c r="L271" s="215"/>
      <c r="M271" s="216"/>
      <c r="N271" s="217"/>
      <c r="O271" s="217"/>
      <c r="P271" s="217"/>
      <c r="Q271" s="217"/>
      <c r="R271" s="217"/>
      <c r="S271" s="217"/>
      <c r="T271" s="218"/>
      <c r="AT271" s="219" t="s">
        <v>264</v>
      </c>
      <c r="AU271" s="219" t="s">
        <v>90</v>
      </c>
      <c r="AV271" s="11" t="s">
        <v>90</v>
      </c>
      <c r="AW271" s="11" t="s">
        <v>45</v>
      </c>
      <c r="AX271" s="11" t="s">
        <v>81</v>
      </c>
      <c r="AY271" s="219" t="s">
        <v>256</v>
      </c>
    </row>
    <row r="272" spans="2:51" s="14" customFormat="1" ht="13.5">
      <c r="B272" s="250"/>
      <c r="C272" s="251"/>
      <c r="D272" s="210" t="s">
        <v>264</v>
      </c>
      <c r="E272" s="252" t="s">
        <v>161</v>
      </c>
      <c r="F272" s="253" t="s">
        <v>334</v>
      </c>
      <c r="G272" s="251"/>
      <c r="H272" s="254">
        <v>111.515</v>
      </c>
      <c r="I272" s="255"/>
      <c r="J272" s="251"/>
      <c r="K272" s="251"/>
      <c r="L272" s="256"/>
      <c r="M272" s="257"/>
      <c r="N272" s="258"/>
      <c r="O272" s="258"/>
      <c r="P272" s="258"/>
      <c r="Q272" s="258"/>
      <c r="R272" s="258"/>
      <c r="S272" s="258"/>
      <c r="T272" s="259"/>
      <c r="AT272" s="260" t="s">
        <v>264</v>
      </c>
      <c r="AU272" s="260" t="s">
        <v>90</v>
      </c>
      <c r="AV272" s="14" t="s">
        <v>131</v>
      </c>
      <c r="AW272" s="14" t="s">
        <v>45</v>
      </c>
      <c r="AX272" s="14" t="s">
        <v>81</v>
      </c>
      <c r="AY272" s="260" t="s">
        <v>256</v>
      </c>
    </row>
    <row r="273" spans="2:51" s="11" customFormat="1" ht="13.5">
      <c r="B273" s="208"/>
      <c r="C273" s="209"/>
      <c r="D273" s="210" t="s">
        <v>264</v>
      </c>
      <c r="E273" s="211" t="s">
        <v>38</v>
      </c>
      <c r="F273" s="212" t="s">
        <v>533</v>
      </c>
      <c r="G273" s="209"/>
      <c r="H273" s="213">
        <v>16.416</v>
      </c>
      <c r="I273" s="214"/>
      <c r="J273" s="209"/>
      <c r="K273" s="209"/>
      <c r="L273" s="215"/>
      <c r="M273" s="216"/>
      <c r="N273" s="217"/>
      <c r="O273" s="217"/>
      <c r="P273" s="217"/>
      <c r="Q273" s="217"/>
      <c r="R273" s="217"/>
      <c r="S273" s="217"/>
      <c r="T273" s="218"/>
      <c r="AT273" s="219" t="s">
        <v>264</v>
      </c>
      <c r="AU273" s="219" t="s">
        <v>90</v>
      </c>
      <c r="AV273" s="11" t="s">
        <v>90</v>
      </c>
      <c r="AW273" s="11" t="s">
        <v>45</v>
      </c>
      <c r="AX273" s="11" t="s">
        <v>81</v>
      </c>
      <c r="AY273" s="219" t="s">
        <v>256</v>
      </c>
    </row>
    <row r="274" spans="2:51" s="11" customFormat="1" ht="13.5">
      <c r="B274" s="208"/>
      <c r="C274" s="209"/>
      <c r="D274" s="210" t="s">
        <v>264</v>
      </c>
      <c r="E274" s="211" t="s">
        <v>38</v>
      </c>
      <c r="F274" s="212" t="s">
        <v>534</v>
      </c>
      <c r="G274" s="209"/>
      <c r="H274" s="213">
        <v>27.09</v>
      </c>
      <c r="I274" s="214"/>
      <c r="J274" s="209"/>
      <c r="K274" s="209"/>
      <c r="L274" s="215"/>
      <c r="M274" s="216"/>
      <c r="N274" s="217"/>
      <c r="O274" s="217"/>
      <c r="P274" s="217"/>
      <c r="Q274" s="217"/>
      <c r="R274" s="217"/>
      <c r="S274" s="217"/>
      <c r="T274" s="218"/>
      <c r="AT274" s="219" t="s">
        <v>264</v>
      </c>
      <c r="AU274" s="219" t="s">
        <v>90</v>
      </c>
      <c r="AV274" s="11" t="s">
        <v>90</v>
      </c>
      <c r="AW274" s="11" t="s">
        <v>45</v>
      </c>
      <c r="AX274" s="11" t="s">
        <v>81</v>
      </c>
      <c r="AY274" s="219" t="s">
        <v>256</v>
      </c>
    </row>
    <row r="275" spans="2:51" s="14" customFormat="1" ht="13.5">
      <c r="B275" s="250"/>
      <c r="C275" s="251"/>
      <c r="D275" s="210" t="s">
        <v>264</v>
      </c>
      <c r="E275" s="252" t="s">
        <v>38</v>
      </c>
      <c r="F275" s="253" t="s">
        <v>334</v>
      </c>
      <c r="G275" s="251"/>
      <c r="H275" s="254">
        <v>43.506</v>
      </c>
      <c r="I275" s="255"/>
      <c r="J275" s="251"/>
      <c r="K275" s="251"/>
      <c r="L275" s="256"/>
      <c r="M275" s="257"/>
      <c r="N275" s="258"/>
      <c r="O275" s="258"/>
      <c r="P275" s="258"/>
      <c r="Q275" s="258"/>
      <c r="R275" s="258"/>
      <c r="S275" s="258"/>
      <c r="T275" s="259"/>
      <c r="AT275" s="260" t="s">
        <v>264</v>
      </c>
      <c r="AU275" s="260" t="s">
        <v>90</v>
      </c>
      <c r="AV275" s="14" t="s">
        <v>131</v>
      </c>
      <c r="AW275" s="14" t="s">
        <v>45</v>
      </c>
      <c r="AX275" s="14" t="s">
        <v>81</v>
      </c>
      <c r="AY275" s="260" t="s">
        <v>256</v>
      </c>
    </row>
    <row r="276" spans="2:51" s="12" customFormat="1" ht="13.5">
      <c r="B276" s="220"/>
      <c r="C276" s="221"/>
      <c r="D276" s="222" t="s">
        <v>264</v>
      </c>
      <c r="E276" s="223" t="s">
        <v>38</v>
      </c>
      <c r="F276" s="224" t="s">
        <v>266</v>
      </c>
      <c r="G276" s="221"/>
      <c r="H276" s="225">
        <v>155.021</v>
      </c>
      <c r="I276" s="226"/>
      <c r="J276" s="221"/>
      <c r="K276" s="221"/>
      <c r="L276" s="227"/>
      <c r="M276" s="228"/>
      <c r="N276" s="229"/>
      <c r="O276" s="229"/>
      <c r="P276" s="229"/>
      <c r="Q276" s="229"/>
      <c r="R276" s="229"/>
      <c r="S276" s="229"/>
      <c r="T276" s="230"/>
      <c r="AT276" s="231" t="s">
        <v>264</v>
      </c>
      <c r="AU276" s="231" t="s">
        <v>90</v>
      </c>
      <c r="AV276" s="12" t="s">
        <v>262</v>
      </c>
      <c r="AW276" s="12" t="s">
        <v>45</v>
      </c>
      <c r="AX276" s="12" t="s">
        <v>25</v>
      </c>
      <c r="AY276" s="231" t="s">
        <v>256</v>
      </c>
    </row>
    <row r="277" spans="2:65" s="1" customFormat="1" ht="22.5" customHeight="1">
      <c r="B277" s="42"/>
      <c r="C277" s="261" t="s">
        <v>535</v>
      </c>
      <c r="D277" s="261" t="s">
        <v>337</v>
      </c>
      <c r="E277" s="262" t="s">
        <v>536</v>
      </c>
      <c r="F277" s="263" t="s">
        <v>537</v>
      </c>
      <c r="G277" s="264" t="s">
        <v>129</v>
      </c>
      <c r="H277" s="265">
        <v>62.648</v>
      </c>
      <c r="I277" s="266"/>
      <c r="J277" s="267">
        <f>ROUND(I277*H277,2)</f>
        <v>0</v>
      </c>
      <c r="K277" s="263" t="s">
        <v>261</v>
      </c>
      <c r="L277" s="268"/>
      <c r="M277" s="269" t="s">
        <v>38</v>
      </c>
      <c r="N277" s="270" t="s">
        <v>52</v>
      </c>
      <c r="O277" s="43"/>
      <c r="P277" s="205">
        <f>O277*H277</f>
        <v>0</v>
      </c>
      <c r="Q277" s="205">
        <v>0.0035</v>
      </c>
      <c r="R277" s="205">
        <f>Q277*H277</f>
        <v>0.21926800000000002</v>
      </c>
      <c r="S277" s="205">
        <v>0</v>
      </c>
      <c r="T277" s="206">
        <f>S277*H277</f>
        <v>0</v>
      </c>
      <c r="AR277" s="24" t="s">
        <v>183</v>
      </c>
      <c r="AT277" s="24" t="s">
        <v>337</v>
      </c>
      <c r="AU277" s="24" t="s">
        <v>90</v>
      </c>
      <c r="AY277" s="24" t="s">
        <v>256</v>
      </c>
      <c r="BE277" s="207">
        <f>IF(N277="základní",J277,0)</f>
        <v>0</v>
      </c>
      <c r="BF277" s="207">
        <f>IF(N277="snížená",J277,0)</f>
        <v>0</v>
      </c>
      <c r="BG277" s="207">
        <f>IF(N277="zákl. přenesená",J277,0)</f>
        <v>0</v>
      </c>
      <c r="BH277" s="207">
        <f>IF(N277="sníž. přenesená",J277,0)</f>
        <v>0</v>
      </c>
      <c r="BI277" s="207">
        <f>IF(N277="nulová",J277,0)</f>
        <v>0</v>
      </c>
      <c r="BJ277" s="24" t="s">
        <v>25</v>
      </c>
      <c r="BK277" s="207">
        <f>ROUND(I277*H277,2)</f>
        <v>0</v>
      </c>
      <c r="BL277" s="24" t="s">
        <v>262</v>
      </c>
      <c r="BM277" s="24" t="s">
        <v>538</v>
      </c>
    </row>
    <row r="278" spans="2:47" s="1" customFormat="1" ht="27">
      <c r="B278" s="42"/>
      <c r="C278" s="64"/>
      <c r="D278" s="210" t="s">
        <v>351</v>
      </c>
      <c r="E278" s="64"/>
      <c r="F278" s="243" t="s">
        <v>539</v>
      </c>
      <c r="G278" s="64"/>
      <c r="H278" s="64"/>
      <c r="I278" s="166"/>
      <c r="J278" s="64"/>
      <c r="K278" s="64"/>
      <c r="L278" s="62"/>
      <c r="M278" s="244"/>
      <c r="N278" s="43"/>
      <c r="O278" s="43"/>
      <c r="P278" s="43"/>
      <c r="Q278" s="43"/>
      <c r="R278" s="43"/>
      <c r="S278" s="43"/>
      <c r="T278" s="79"/>
      <c r="AT278" s="24" t="s">
        <v>351</v>
      </c>
      <c r="AU278" s="24" t="s">
        <v>90</v>
      </c>
    </row>
    <row r="279" spans="2:51" s="11" customFormat="1" ht="13.5">
      <c r="B279" s="208"/>
      <c r="C279" s="209"/>
      <c r="D279" s="210" t="s">
        <v>264</v>
      </c>
      <c r="E279" s="211" t="s">
        <v>38</v>
      </c>
      <c r="F279" s="212" t="s">
        <v>540</v>
      </c>
      <c r="G279" s="209"/>
      <c r="H279" s="213">
        <v>19.699</v>
      </c>
      <c r="I279" s="214"/>
      <c r="J279" s="209"/>
      <c r="K279" s="209"/>
      <c r="L279" s="215"/>
      <c r="M279" s="216"/>
      <c r="N279" s="217"/>
      <c r="O279" s="217"/>
      <c r="P279" s="217"/>
      <c r="Q279" s="217"/>
      <c r="R279" s="217"/>
      <c r="S279" s="217"/>
      <c r="T279" s="218"/>
      <c r="AT279" s="219" t="s">
        <v>264</v>
      </c>
      <c r="AU279" s="219" t="s">
        <v>90</v>
      </c>
      <c r="AV279" s="11" t="s">
        <v>90</v>
      </c>
      <c r="AW279" s="11" t="s">
        <v>45</v>
      </c>
      <c r="AX279" s="11" t="s">
        <v>81</v>
      </c>
      <c r="AY279" s="219" t="s">
        <v>256</v>
      </c>
    </row>
    <row r="280" spans="2:51" s="11" customFormat="1" ht="13.5">
      <c r="B280" s="208"/>
      <c r="C280" s="209"/>
      <c r="D280" s="210" t="s">
        <v>264</v>
      </c>
      <c r="E280" s="211" t="s">
        <v>38</v>
      </c>
      <c r="F280" s="212" t="s">
        <v>541</v>
      </c>
      <c r="G280" s="209"/>
      <c r="H280" s="213">
        <v>32.508</v>
      </c>
      <c r="I280" s="214"/>
      <c r="J280" s="209"/>
      <c r="K280" s="209"/>
      <c r="L280" s="215"/>
      <c r="M280" s="216"/>
      <c r="N280" s="217"/>
      <c r="O280" s="217"/>
      <c r="P280" s="217"/>
      <c r="Q280" s="217"/>
      <c r="R280" s="217"/>
      <c r="S280" s="217"/>
      <c r="T280" s="218"/>
      <c r="AT280" s="219" t="s">
        <v>264</v>
      </c>
      <c r="AU280" s="219" t="s">
        <v>90</v>
      </c>
      <c r="AV280" s="11" t="s">
        <v>90</v>
      </c>
      <c r="AW280" s="11" t="s">
        <v>45</v>
      </c>
      <c r="AX280" s="11" t="s">
        <v>81</v>
      </c>
      <c r="AY280" s="219" t="s">
        <v>256</v>
      </c>
    </row>
    <row r="281" spans="2:51" s="12" customFormat="1" ht="13.5">
      <c r="B281" s="220"/>
      <c r="C281" s="221"/>
      <c r="D281" s="210" t="s">
        <v>264</v>
      </c>
      <c r="E281" s="245" t="s">
        <v>38</v>
      </c>
      <c r="F281" s="246" t="s">
        <v>266</v>
      </c>
      <c r="G281" s="221"/>
      <c r="H281" s="247">
        <v>52.207</v>
      </c>
      <c r="I281" s="226"/>
      <c r="J281" s="221"/>
      <c r="K281" s="221"/>
      <c r="L281" s="227"/>
      <c r="M281" s="228"/>
      <c r="N281" s="229"/>
      <c r="O281" s="229"/>
      <c r="P281" s="229"/>
      <c r="Q281" s="229"/>
      <c r="R281" s="229"/>
      <c r="S281" s="229"/>
      <c r="T281" s="230"/>
      <c r="AT281" s="231" t="s">
        <v>264</v>
      </c>
      <c r="AU281" s="231" t="s">
        <v>90</v>
      </c>
      <c r="AV281" s="12" t="s">
        <v>262</v>
      </c>
      <c r="AW281" s="12" t="s">
        <v>45</v>
      </c>
      <c r="AX281" s="12" t="s">
        <v>25</v>
      </c>
      <c r="AY281" s="231" t="s">
        <v>256</v>
      </c>
    </row>
    <row r="282" spans="2:51" s="11" customFormat="1" ht="13.5">
      <c r="B282" s="208"/>
      <c r="C282" s="209"/>
      <c r="D282" s="222" t="s">
        <v>264</v>
      </c>
      <c r="E282" s="209"/>
      <c r="F282" s="248" t="s">
        <v>542</v>
      </c>
      <c r="G282" s="209"/>
      <c r="H282" s="249">
        <v>62.648</v>
      </c>
      <c r="I282" s="214"/>
      <c r="J282" s="209"/>
      <c r="K282" s="209"/>
      <c r="L282" s="215"/>
      <c r="M282" s="216"/>
      <c r="N282" s="217"/>
      <c r="O282" s="217"/>
      <c r="P282" s="217"/>
      <c r="Q282" s="217"/>
      <c r="R282" s="217"/>
      <c r="S282" s="217"/>
      <c r="T282" s="218"/>
      <c r="AT282" s="219" t="s">
        <v>264</v>
      </c>
      <c r="AU282" s="219" t="s">
        <v>90</v>
      </c>
      <c r="AV282" s="11" t="s">
        <v>90</v>
      </c>
      <c r="AW282" s="11" t="s">
        <v>6</v>
      </c>
      <c r="AX282" s="11" t="s">
        <v>25</v>
      </c>
      <c r="AY282" s="219" t="s">
        <v>256</v>
      </c>
    </row>
    <row r="283" spans="2:65" s="1" customFormat="1" ht="22.5" customHeight="1">
      <c r="B283" s="42"/>
      <c r="C283" s="261" t="s">
        <v>543</v>
      </c>
      <c r="D283" s="261" t="s">
        <v>337</v>
      </c>
      <c r="E283" s="262" t="s">
        <v>544</v>
      </c>
      <c r="F283" s="263" t="s">
        <v>545</v>
      </c>
      <c r="G283" s="264" t="s">
        <v>129</v>
      </c>
      <c r="H283" s="265">
        <v>117.091</v>
      </c>
      <c r="I283" s="266"/>
      <c r="J283" s="267">
        <f>ROUND(I283*H283,2)</f>
        <v>0</v>
      </c>
      <c r="K283" s="263" t="s">
        <v>261</v>
      </c>
      <c r="L283" s="268"/>
      <c r="M283" s="269" t="s">
        <v>38</v>
      </c>
      <c r="N283" s="270" t="s">
        <v>52</v>
      </c>
      <c r="O283" s="43"/>
      <c r="P283" s="205">
        <f>O283*H283</f>
        <v>0</v>
      </c>
      <c r="Q283" s="205">
        <v>0.0042</v>
      </c>
      <c r="R283" s="205">
        <f>Q283*H283</f>
        <v>0.49178219999999995</v>
      </c>
      <c r="S283" s="205">
        <v>0</v>
      </c>
      <c r="T283" s="206">
        <f>S283*H283</f>
        <v>0</v>
      </c>
      <c r="AR283" s="24" t="s">
        <v>183</v>
      </c>
      <c r="AT283" s="24" t="s">
        <v>337</v>
      </c>
      <c r="AU283" s="24" t="s">
        <v>90</v>
      </c>
      <c r="AY283" s="24" t="s">
        <v>256</v>
      </c>
      <c r="BE283" s="207">
        <f>IF(N283="základní",J283,0)</f>
        <v>0</v>
      </c>
      <c r="BF283" s="207">
        <f>IF(N283="snížená",J283,0)</f>
        <v>0</v>
      </c>
      <c r="BG283" s="207">
        <f>IF(N283="zákl. přenesená",J283,0)</f>
        <v>0</v>
      </c>
      <c r="BH283" s="207">
        <f>IF(N283="sníž. přenesená",J283,0)</f>
        <v>0</v>
      </c>
      <c r="BI283" s="207">
        <f>IF(N283="nulová",J283,0)</f>
        <v>0</v>
      </c>
      <c r="BJ283" s="24" t="s">
        <v>25</v>
      </c>
      <c r="BK283" s="207">
        <f>ROUND(I283*H283,2)</f>
        <v>0</v>
      </c>
      <c r="BL283" s="24" t="s">
        <v>262</v>
      </c>
      <c r="BM283" s="24" t="s">
        <v>546</v>
      </c>
    </row>
    <row r="284" spans="2:51" s="11" customFormat="1" ht="13.5">
      <c r="B284" s="208"/>
      <c r="C284" s="209"/>
      <c r="D284" s="210" t="s">
        <v>264</v>
      </c>
      <c r="E284" s="211" t="s">
        <v>38</v>
      </c>
      <c r="F284" s="212" t="s">
        <v>547</v>
      </c>
      <c r="G284" s="209"/>
      <c r="H284" s="213">
        <v>117.091</v>
      </c>
      <c r="I284" s="214"/>
      <c r="J284" s="209"/>
      <c r="K284" s="209"/>
      <c r="L284" s="215"/>
      <c r="M284" s="216"/>
      <c r="N284" s="217"/>
      <c r="O284" s="217"/>
      <c r="P284" s="217"/>
      <c r="Q284" s="217"/>
      <c r="R284" s="217"/>
      <c r="S284" s="217"/>
      <c r="T284" s="218"/>
      <c r="AT284" s="219" t="s">
        <v>264</v>
      </c>
      <c r="AU284" s="219" t="s">
        <v>90</v>
      </c>
      <c r="AV284" s="11" t="s">
        <v>90</v>
      </c>
      <c r="AW284" s="11" t="s">
        <v>45</v>
      </c>
      <c r="AX284" s="11" t="s">
        <v>81</v>
      </c>
      <c r="AY284" s="219" t="s">
        <v>256</v>
      </c>
    </row>
    <row r="285" spans="2:51" s="12" customFormat="1" ht="13.5">
      <c r="B285" s="220"/>
      <c r="C285" s="221"/>
      <c r="D285" s="222" t="s">
        <v>264</v>
      </c>
      <c r="E285" s="223" t="s">
        <v>38</v>
      </c>
      <c r="F285" s="224" t="s">
        <v>266</v>
      </c>
      <c r="G285" s="221"/>
      <c r="H285" s="225">
        <v>117.091</v>
      </c>
      <c r="I285" s="226"/>
      <c r="J285" s="221"/>
      <c r="K285" s="221"/>
      <c r="L285" s="227"/>
      <c r="M285" s="228"/>
      <c r="N285" s="229"/>
      <c r="O285" s="229"/>
      <c r="P285" s="229"/>
      <c r="Q285" s="229"/>
      <c r="R285" s="229"/>
      <c r="S285" s="229"/>
      <c r="T285" s="230"/>
      <c r="AT285" s="231" t="s">
        <v>264</v>
      </c>
      <c r="AU285" s="231" t="s">
        <v>90</v>
      </c>
      <c r="AV285" s="12" t="s">
        <v>262</v>
      </c>
      <c r="AW285" s="12" t="s">
        <v>45</v>
      </c>
      <c r="AX285" s="12" t="s">
        <v>25</v>
      </c>
      <c r="AY285" s="231" t="s">
        <v>256</v>
      </c>
    </row>
    <row r="286" spans="2:65" s="1" customFormat="1" ht="31.5" customHeight="1">
      <c r="B286" s="42"/>
      <c r="C286" s="196" t="s">
        <v>548</v>
      </c>
      <c r="D286" s="196" t="s">
        <v>258</v>
      </c>
      <c r="E286" s="197" t="s">
        <v>549</v>
      </c>
      <c r="F286" s="198" t="s">
        <v>550</v>
      </c>
      <c r="G286" s="199" t="s">
        <v>129</v>
      </c>
      <c r="H286" s="200">
        <v>13.5</v>
      </c>
      <c r="I286" s="201"/>
      <c r="J286" s="202">
        <f>ROUND(I286*H286,2)</f>
        <v>0</v>
      </c>
      <c r="K286" s="198" t="s">
        <v>38</v>
      </c>
      <c r="L286" s="62"/>
      <c r="M286" s="203" t="s">
        <v>38</v>
      </c>
      <c r="N286" s="204" t="s">
        <v>52</v>
      </c>
      <c r="O286" s="43"/>
      <c r="P286" s="205">
        <f>O286*H286</f>
        <v>0</v>
      </c>
      <c r="Q286" s="205">
        <v>0.00832</v>
      </c>
      <c r="R286" s="205">
        <f>Q286*H286</f>
        <v>0.11231999999999999</v>
      </c>
      <c r="S286" s="205">
        <v>0</v>
      </c>
      <c r="T286" s="206">
        <f>S286*H286</f>
        <v>0</v>
      </c>
      <c r="AR286" s="24" t="s">
        <v>262</v>
      </c>
      <c r="AT286" s="24" t="s">
        <v>258</v>
      </c>
      <c r="AU286" s="24" t="s">
        <v>90</v>
      </c>
      <c r="AY286" s="24" t="s">
        <v>256</v>
      </c>
      <c r="BE286" s="207">
        <f>IF(N286="základní",J286,0)</f>
        <v>0</v>
      </c>
      <c r="BF286" s="207">
        <f>IF(N286="snížená",J286,0)</f>
        <v>0</v>
      </c>
      <c r="BG286" s="207">
        <f>IF(N286="zákl. přenesená",J286,0)</f>
        <v>0</v>
      </c>
      <c r="BH286" s="207">
        <f>IF(N286="sníž. přenesená",J286,0)</f>
        <v>0</v>
      </c>
      <c r="BI286" s="207">
        <f>IF(N286="nulová",J286,0)</f>
        <v>0</v>
      </c>
      <c r="BJ286" s="24" t="s">
        <v>25</v>
      </c>
      <c r="BK286" s="207">
        <f>ROUND(I286*H286,2)</f>
        <v>0</v>
      </c>
      <c r="BL286" s="24" t="s">
        <v>262</v>
      </c>
      <c r="BM286" s="24" t="s">
        <v>551</v>
      </c>
    </row>
    <row r="287" spans="2:47" s="1" customFormat="1" ht="148.5">
      <c r="B287" s="42"/>
      <c r="C287" s="64"/>
      <c r="D287" s="210" t="s">
        <v>298</v>
      </c>
      <c r="E287" s="64"/>
      <c r="F287" s="243" t="s">
        <v>552</v>
      </c>
      <c r="G287" s="64"/>
      <c r="H287" s="64"/>
      <c r="I287" s="166"/>
      <c r="J287" s="64"/>
      <c r="K287" s="64"/>
      <c r="L287" s="62"/>
      <c r="M287" s="244"/>
      <c r="N287" s="43"/>
      <c r="O287" s="43"/>
      <c r="P287" s="43"/>
      <c r="Q287" s="43"/>
      <c r="R287" s="43"/>
      <c r="S287" s="43"/>
      <c r="T287" s="79"/>
      <c r="AT287" s="24" t="s">
        <v>298</v>
      </c>
      <c r="AU287" s="24" t="s">
        <v>90</v>
      </c>
    </row>
    <row r="288" spans="2:51" s="11" customFormat="1" ht="13.5">
      <c r="B288" s="208"/>
      <c r="C288" s="209"/>
      <c r="D288" s="210" t="s">
        <v>264</v>
      </c>
      <c r="E288" s="211" t="s">
        <v>38</v>
      </c>
      <c r="F288" s="212" t="s">
        <v>553</v>
      </c>
      <c r="G288" s="209"/>
      <c r="H288" s="213">
        <v>13.5</v>
      </c>
      <c r="I288" s="214"/>
      <c r="J288" s="209"/>
      <c r="K288" s="209"/>
      <c r="L288" s="215"/>
      <c r="M288" s="216"/>
      <c r="N288" s="217"/>
      <c r="O288" s="217"/>
      <c r="P288" s="217"/>
      <c r="Q288" s="217"/>
      <c r="R288" s="217"/>
      <c r="S288" s="217"/>
      <c r="T288" s="218"/>
      <c r="AT288" s="219" t="s">
        <v>264</v>
      </c>
      <c r="AU288" s="219" t="s">
        <v>90</v>
      </c>
      <c r="AV288" s="11" t="s">
        <v>90</v>
      </c>
      <c r="AW288" s="11" t="s">
        <v>45</v>
      </c>
      <c r="AX288" s="11" t="s">
        <v>81</v>
      </c>
      <c r="AY288" s="219" t="s">
        <v>256</v>
      </c>
    </row>
    <row r="289" spans="2:51" s="12" customFormat="1" ht="13.5">
      <c r="B289" s="220"/>
      <c r="C289" s="221"/>
      <c r="D289" s="222" t="s">
        <v>264</v>
      </c>
      <c r="E289" s="223" t="s">
        <v>38</v>
      </c>
      <c r="F289" s="224" t="s">
        <v>266</v>
      </c>
      <c r="G289" s="221"/>
      <c r="H289" s="225">
        <v>13.5</v>
      </c>
      <c r="I289" s="226"/>
      <c r="J289" s="221"/>
      <c r="K289" s="221"/>
      <c r="L289" s="227"/>
      <c r="M289" s="228"/>
      <c r="N289" s="229"/>
      <c r="O289" s="229"/>
      <c r="P289" s="229"/>
      <c r="Q289" s="229"/>
      <c r="R289" s="229"/>
      <c r="S289" s="229"/>
      <c r="T289" s="230"/>
      <c r="AT289" s="231" t="s">
        <v>264</v>
      </c>
      <c r="AU289" s="231" t="s">
        <v>90</v>
      </c>
      <c r="AV289" s="12" t="s">
        <v>262</v>
      </c>
      <c r="AW289" s="12" t="s">
        <v>45</v>
      </c>
      <c r="AX289" s="12" t="s">
        <v>25</v>
      </c>
      <c r="AY289" s="231" t="s">
        <v>256</v>
      </c>
    </row>
    <row r="290" spans="2:65" s="1" customFormat="1" ht="44.25" customHeight="1">
      <c r="B290" s="42"/>
      <c r="C290" s="261" t="s">
        <v>554</v>
      </c>
      <c r="D290" s="261" t="s">
        <v>337</v>
      </c>
      <c r="E290" s="262" t="s">
        <v>555</v>
      </c>
      <c r="F290" s="263" t="s">
        <v>556</v>
      </c>
      <c r="G290" s="264" t="s">
        <v>129</v>
      </c>
      <c r="H290" s="265">
        <v>15.147</v>
      </c>
      <c r="I290" s="266"/>
      <c r="J290" s="267">
        <f>ROUND(I290*H290,2)</f>
        <v>0</v>
      </c>
      <c r="K290" s="263" t="s">
        <v>261</v>
      </c>
      <c r="L290" s="268"/>
      <c r="M290" s="269" t="s">
        <v>38</v>
      </c>
      <c r="N290" s="270" t="s">
        <v>52</v>
      </c>
      <c r="O290" s="43"/>
      <c r="P290" s="205">
        <f>O290*H290</f>
        <v>0</v>
      </c>
      <c r="Q290" s="205">
        <v>0.003</v>
      </c>
      <c r="R290" s="205">
        <f>Q290*H290</f>
        <v>0.045441</v>
      </c>
      <c r="S290" s="205">
        <v>0</v>
      </c>
      <c r="T290" s="206">
        <f>S290*H290</f>
        <v>0</v>
      </c>
      <c r="AR290" s="24" t="s">
        <v>183</v>
      </c>
      <c r="AT290" s="24" t="s">
        <v>337</v>
      </c>
      <c r="AU290" s="24" t="s">
        <v>90</v>
      </c>
      <c r="AY290" s="24" t="s">
        <v>256</v>
      </c>
      <c r="BE290" s="207">
        <f>IF(N290="základní",J290,0)</f>
        <v>0</v>
      </c>
      <c r="BF290" s="207">
        <f>IF(N290="snížená",J290,0)</f>
        <v>0</v>
      </c>
      <c r="BG290" s="207">
        <f>IF(N290="zákl. přenesená",J290,0)</f>
        <v>0</v>
      </c>
      <c r="BH290" s="207">
        <f>IF(N290="sníž. přenesená",J290,0)</f>
        <v>0</v>
      </c>
      <c r="BI290" s="207">
        <f>IF(N290="nulová",J290,0)</f>
        <v>0</v>
      </c>
      <c r="BJ290" s="24" t="s">
        <v>25</v>
      </c>
      <c r="BK290" s="207">
        <f>ROUND(I290*H290,2)</f>
        <v>0</v>
      </c>
      <c r="BL290" s="24" t="s">
        <v>262</v>
      </c>
      <c r="BM290" s="24" t="s">
        <v>557</v>
      </c>
    </row>
    <row r="291" spans="2:51" s="11" customFormat="1" ht="13.5">
      <c r="B291" s="208"/>
      <c r="C291" s="209"/>
      <c r="D291" s="210" t="s">
        <v>264</v>
      </c>
      <c r="E291" s="211" t="s">
        <v>38</v>
      </c>
      <c r="F291" s="212" t="s">
        <v>558</v>
      </c>
      <c r="G291" s="209"/>
      <c r="H291" s="213">
        <v>14.85</v>
      </c>
      <c r="I291" s="214"/>
      <c r="J291" s="209"/>
      <c r="K291" s="209"/>
      <c r="L291" s="215"/>
      <c r="M291" s="216"/>
      <c r="N291" s="217"/>
      <c r="O291" s="217"/>
      <c r="P291" s="217"/>
      <c r="Q291" s="217"/>
      <c r="R291" s="217"/>
      <c r="S291" s="217"/>
      <c r="T291" s="218"/>
      <c r="AT291" s="219" t="s">
        <v>264</v>
      </c>
      <c r="AU291" s="219" t="s">
        <v>90</v>
      </c>
      <c r="AV291" s="11" t="s">
        <v>90</v>
      </c>
      <c r="AW291" s="11" t="s">
        <v>45</v>
      </c>
      <c r="AX291" s="11" t="s">
        <v>25</v>
      </c>
      <c r="AY291" s="219" t="s">
        <v>256</v>
      </c>
    </row>
    <row r="292" spans="2:51" s="11" customFormat="1" ht="13.5">
      <c r="B292" s="208"/>
      <c r="C292" s="209"/>
      <c r="D292" s="222" t="s">
        <v>264</v>
      </c>
      <c r="E292" s="209"/>
      <c r="F292" s="248" t="s">
        <v>559</v>
      </c>
      <c r="G292" s="209"/>
      <c r="H292" s="249">
        <v>15.147</v>
      </c>
      <c r="I292" s="214"/>
      <c r="J292" s="209"/>
      <c r="K292" s="209"/>
      <c r="L292" s="215"/>
      <c r="M292" s="216"/>
      <c r="N292" s="217"/>
      <c r="O292" s="217"/>
      <c r="P292" s="217"/>
      <c r="Q292" s="217"/>
      <c r="R292" s="217"/>
      <c r="S292" s="217"/>
      <c r="T292" s="218"/>
      <c r="AT292" s="219" t="s">
        <v>264</v>
      </c>
      <c r="AU292" s="219" t="s">
        <v>90</v>
      </c>
      <c r="AV292" s="11" t="s">
        <v>90</v>
      </c>
      <c r="AW292" s="11" t="s">
        <v>6</v>
      </c>
      <c r="AX292" s="11" t="s">
        <v>25</v>
      </c>
      <c r="AY292" s="219" t="s">
        <v>256</v>
      </c>
    </row>
    <row r="293" spans="2:65" s="1" customFormat="1" ht="31.5" customHeight="1">
      <c r="B293" s="42"/>
      <c r="C293" s="196" t="s">
        <v>560</v>
      </c>
      <c r="D293" s="196" t="s">
        <v>258</v>
      </c>
      <c r="E293" s="197" t="s">
        <v>561</v>
      </c>
      <c r="F293" s="198" t="s">
        <v>562</v>
      </c>
      <c r="G293" s="199" t="s">
        <v>372</v>
      </c>
      <c r="H293" s="200">
        <v>170.36</v>
      </c>
      <c r="I293" s="201"/>
      <c r="J293" s="202">
        <f>ROUND(I293*H293,2)</f>
        <v>0</v>
      </c>
      <c r="K293" s="198" t="s">
        <v>261</v>
      </c>
      <c r="L293" s="62"/>
      <c r="M293" s="203" t="s">
        <v>38</v>
      </c>
      <c r="N293" s="204" t="s">
        <v>52</v>
      </c>
      <c r="O293" s="43"/>
      <c r="P293" s="205">
        <f>O293*H293</f>
        <v>0</v>
      </c>
      <c r="Q293" s="205">
        <v>0.0033335</v>
      </c>
      <c r="R293" s="205">
        <f>Q293*H293</f>
        <v>0.56789506</v>
      </c>
      <c r="S293" s="205">
        <v>0</v>
      </c>
      <c r="T293" s="206">
        <f>S293*H293</f>
        <v>0</v>
      </c>
      <c r="AR293" s="24" t="s">
        <v>262</v>
      </c>
      <c r="AT293" s="24" t="s">
        <v>258</v>
      </c>
      <c r="AU293" s="24" t="s">
        <v>90</v>
      </c>
      <c r="AY293" s="24" t="s">
        <v>256</v>
      </c>
      <c r="BE293" s="207">
        <f>IF(N293="základní",J293,0)</f>
        <v>0</v>
      </c>
      <c r="BF293" s="207">
        <f>IF(N293="snížená",J293,0)</f>
        <v>0</v>
      </c>
      <c r="BG293" s="207">
        <f>IF(N293="zákl. přenesená",J293,0)</f>
        <v>0</v>
      </c>
      <c r="BH293" s="207">
        <f>IF(N293="sníž. přenesená",J293,0)</f>
        <v>0</v>
      </c>
      <c r="BI293" s="207">
        <f>IF(N293="nulová",J293,0)</f>
        <v>0</v>
      </c>
      <c r="BJ293" s="24" t="s">
        <v>25</v>
      </c>
      <c r="BK293" s="207">
        <f>ROUND(I293*H293,2)</f>
        <v>0</v>
      </c>
      <c r="BL293" s="24" t="s">
        <v>262</v>
      </c>
      <c r="BM293" s="24" t="s">
        <v>563</v>
      </c>
    </row>
    <row r="294" spans="2:47" s="1" customFormat="1" ht="40.5">
      <c r="B294" s="42"/>
      <c r="C294" s="64"/>
      <c r="D294" s="210" t="s">
        <v>351</v>
      </c>
      <c r="E294" s="64"/>
      <c r="F294" s="243" t="s">
        <v>512</v>
      </c>
      <c r="G294" s="64"/>
      <c r="H294" s="64"/>
      <c r="I294" s="166"/>
      <c r="J294" s="64"/>
      <c r="K294" s="64"/>
      <c r="L294" s="62"/>
      <c r="M294" s="244"/>
      <c r="N294" s="43"/>
      <c r="O294" s="43"/>
      <c r="P294" s="43"/>
      <c r="Q294" s="43"/>
      <c r="R294" s="43"/>
      <c r="S294" s="43"/>
      <c r="T294" s="79"/>
      <c r="AT294" s="24" t="s">
        <v>351</v>
      </c>
      <c r="AU294" s="24" t="s">
        <v>90</v>
      </c>
    </row>
    <row r="295" spans="2:51" s="11" customFormat="1" ht="13.5">
      <c r="B295" s="208"/>
      <c r="C295" s="209"/>
      <c r="D295" s="222" t="s">
        <v>264</v>
      </c>
      <c r="E295" s="271" t="s">
        <v>38</v>
      </c>
      <c r="F295" s="248" t="s">
        <v>149</v>
      </c>
      <c r="G295" s="209"/>
      <c r="H295" s="249">
        <v>170.36</v>
      </c>
      <c r="I295" s="214"/>
      <c r="J295" s="209"/>
      <c r="K295" s="209"/>
      <c r="L295" s="215"/>
      <c r="M295" s="216"/>
      <c r="N295" s="217"/>
      <c r="O295" s="217"/>
      <c r="P295" s="217"/>
      <c r="Q295" s="217"/>
      <c r="R295" s="217"/>
      <c r="S295" s="217"/>
      <c r="T295" s="218"/>
      <c r="AT295" s="219" t="s">
        <v>264</v>
      </c>
      <c r="AU295" s="219" t="s">
        <v>90</v>
      </c>
      <c r="AV295" s="11" t="s">
        <v>90</v>
      </c>
      <c r="AW295" s="11" t="s">
        <v>45</v>
      </c>
      <c r="AX295" s="11" t="s">
        <v>25</v>
      </c>
      <c r="AY295" s="219" t="s">
        <v>256</v>
      </c>
    </row>
    <row r="296" spans="2:65" s="1" customFormat="1" ht="22.5" customHeight="1">
      <c r="B296" s="42"/>
      <c r="C296" s="261" t="s">
        <v>564</v>
      </c>
      <c r="D296" s="261" t="s">
        <v>337</v>
      </c>
      <c r="E296" s="262" t="s">
        <v>565</v>
      </c>
      <c r="F296" s="263" t="s">
        <v>566</v>
      </c>
      <c r="G296" s="264" t="s">
        <v>129</v>
      </c>
      <c r="H296" s="265">
        <v>51.031</v>
      </c>
      <c r="I296" s="266"/>
      <c r="J296" s="267">
        <f>ROUND(I296*H296,2)</f>
        <v>0</v>
      </c>
      <c r="K296" s="263" t="s">
        <v>38</v>
      </c>
      <c r="L296" s="268"/>
      <c r="M296" s="269" t="s">
        <v>38</v>
      </c>
      <c r="N296" s="270" t="s">
        <v>52</v>
      </c>
      <c r="O296" s="43"/>
      <c r="P296" s="205">
        <f>O296*H296</f>
        <v>0</v>
      </c>
      <c r="Q296" s="205">
        <v>0.0012</v>
      </c>
      <c r="R296" s="205">
        <f>Q296*H296</f>
        <v>0.06123719999999999</v>
      </c>
      <c r="S296" s="205">
        <v>0</v>
      </c>
      <c r="T296" s="206">
        <f>S296*H296</f>
        <v>0</v>
      </c>
      <c r="AR296" s="24" t="s">
        <v>183</v>
      </c>
      <c r="AT296" s="24" t="s">
        <v>337</v>
      </c>
      <c r="AU296" s="24" t="s">
        <v>90</v>
      </c>
      <c r="AY296" s="24" t="s">
        <v>256</v>
      </c>
      <c r="BE296" s="207">
        <f>IF(N296="základní",J296,0)</f>
        <v>0</v>
      </c>
      <c r="BF296" s="207">
        <f>IF(N296="snížená",J296,0)</f>
        <v>0</v>
      </c>
      <c r="BG296" s="207">
        <f>IF(N296="zákl. přenesená",J296,0)</f>
        <v>0</v>
      </c>
      <c r="BH296" s="207">
        <f>IF(N296="sníž. přenesená",J296,0)</f>
        <v>0</v>
      </c>
      <c r="BI296" s="207">
        <f>IF(N296="nulová",J296,0)</f>
        <v>0</v>
      </c>
      <c r="BJ296" s="24" t="s">
        <v>25</v>
      </c>
      <c r="BK296" s="207">
        <f>ROUND(I296*H296,2)</f>
        <v>0</v>
      </c>
      <c r="BL296" s="24" t="s">
        <v>262</v>
      </c>
      <c r="BM296" s="24" t="s">
        <v>567</v>
      </c>
    </row>
    <row r="297" spans="2:47" s="1" customFormat="1" ht="27">
      <c r="B297" s="42"/>
      <c r="C297" s="64"/>
      <c r="D297" s="210" t="s">
        <v>351</v>
      </c>
      <c r="E297" s="64"/>
      <c r="F297" s="243" t="s">
        <v>568</v>
      </c>
      <c r="G297" s="64"/>
      <c r="H297" s="64"/>
      <c r="I297" s="166"/>
      <c r="J297" s="64"/>
      <c r="K297" s="64"/>
      <c r="L297" s="62"/>
      <c r="M297" s="244"/>
      <c r="N297" s="43"/>
      <c r="O297" s="43"/>
      <c r="P297" s="43"/>
      <c r="Q297" s="43"/>
      <c r="R297" s="43"/>
      <c r="S297" s="43"/>
      <c r="T297" s="79"/>
      <c r="AT297" s="24" t="s">
        <v>351</v>
      </c>
      <c r="AU297" s="24" t="s">
        <v>90</v>
      </c>
    </row>
    <row r="298" spans="2:51" s="11" customFormat="1" ht="13.5">
      <c r="B298" s="208"/>
      <c r="C298" s="209"/>
      <c r="D298" s="210" t="s">
        <v>264</v>
      </c>
      <c r="E298" s="211" t="s">
        <v>38</v>
      </c>
      <c r="F298" s="212" t="s">
        <v>569</v>
      </c>
      <c r="G298" s="209"/>
      <c r="H298" s="213">
        <v>0.45</v>
      </c>
      <c r="I298" s="214"/>
      <c r="J298" s="209"/>
      <c r="K298" s="209"/>
      <c r="L298" s="215"/>
      <c r="M298" s="216"/>
      <c r="N298" s="217"/>
      <c r="O298" s="217"/>
      <c r="P298" s="217"/>
      <c r="Q298" s="217"/>
      <c r="R298" s="217"/>
      <c r="S298" s="217"/>
      <c r="T298" s="218"/>
      <c r="AT298" s="219" t="s">
        <v>264</v>
      </c>
      <c r="AU298" s="219" t="s">
        <v>90</v>
      </c>
      <c r="AV298" s="11" t="s">
        <v>90</v>
      </c>
      <c r="AW298" s="11" t="s">
        <v>45</v>
      </c>
      <c r="AX298" s="11" t="s">
        <v>81</v>
      </c>
      <c r="AY298" s="219" t="s">
        <v>256</v>
      </c>
    </row>
    <row r="299" spans="2:51" s="11" customFormat="1" ht="13.5">
      <c r="B299" s="208"/>
      <c r="C299" s="209"/>
      <c r="D299" s="210" t="s">
        <v>264</v>
      </c>
      <c r="E299" s="211" t="s">
        <v>38</v>
      </c>
      <c r="F299" s="212" t="s">
        <v>570</v>
      </c>
      <c r="G299" s="209"/>
      <c r="H299" s="213">
        <v>2.142</v>
      </c>
      <c r="I299" s="214"/>
      <c r="J299" s="209"/>
      <c r="K299" s="209"/>
      <c r="L299" s="215"/>
      <c r="M299" s="216"/>
      <c r="N299" s="217"/>
      <c r="O299" s="217"/>
      <c r="P299" s="217"/>
      <c r="Q299" s="217"/>
      <c r="R299" s="217"/>
      <c r="S299" s="217"/>
      <c r="T299" s="218"/>
      <c r="AT299" s="219" t="s">
        <v>264</v>
      </c>
      <c r="AU299" s="219" t="s">
        <v>90</v>
      </c>
      <c r="AV299" s="11" t="s">
        <v>90</v>
      </c>
      <c r="AW299" s="11" t="s">
        <v>45</v>
      </c>
      <c r="AX299" s="11" t="s">
        <v>81</v>
      </c>
      <c r="AY299" s="219" t="s">
        <v>256</v>
      </c>
    </row>
    <row r="300" spans="2:51" s="11" customFormat="1" ht="13.5">
      <c r="B300" s="208"/>
      <c r="C300" s="209"/>
      <c r="D300" s="210" t="s">
        <v>264</v>
      </c>
      <c r="E300" s="211" t="s">
        <v>38</v>
      </c>
      <c r="F300" s="212" t="s">
        <v>571</v>
      </c>
      <c r="G300" s="209"/>
      <c r="H300" s="213">
        <v>16.388</v>
      </c>
      <c r="I300" s="214"/>
      <c r="J300" s="209"/>
      <c r="K300" s="209"/>
      <c r="L300" s="215"/>
      <c r="M300" s="216"/>
      <c r="N300" s="217"/>
      <c r="O300" s="217"/>
      <c r="P300" s="217"/>
      <c r="Q300" s="217"/>
      <c r="R300" s="217"/>
      <c r="S300" s="217"/>
      <c r="T300" s="218"/>
      <c r="AT300" s="219" t="s">
        <v>264</v>
      </c>
      <c r="AU300" s="219" t="s">
        <v>90</v>
      </c>
      <c r="AV300" s="11" t="s">
        <v>90</v>
      </c>
      <c r="AW300" s="11" t="s">
        <v>45</v>
      </c>
      <c r="AX300" s="11" t="s">
        <v>81</v>
      </c>
      <c r="AY300" s="219" t="s">
        <v>256</v>
      </c>
    </row>
    <row r="301" spans="2:51" s="11" customFormat="1" ht="13.5">
      <c r="B301" s="208"/>
      <c r="C301" s="209"/>
      <c r="D301" s="210" t="s">
        <v>264</v>
      </c>
      <c r="E301" s="211" t="s">
        <v>38</v>
      </c>
      <c r="F301" s="212" t="s">
        <v>572</v>
      </c>
      <c r="G301" s="209"/>
      <c r="H301" s="213">
        <v>1.658</v>
      </c>
      <c r="I301" s="214"/>
      <c r="J301" s="209"/>
      <c r="K301" s="209"/>
      <c r="L301" s="215"/>
      <c r="M301" s="216"/>
      <c r="N301" s="217"/>
      <c r="O301" s="217"/>
      <c r="P301" s="217"/>
      <c r="Q301" s="217"/>
      <c r="R301" s="217"/>
      <c r="S301" s="217"/>
      <c r="T301" s="218"/>
      <c r="AT301" s="219" t="s">
        <v>264</v>
      </c>
      <c r="AU301" s="219" t="s">
        <v>90</v>
      </c>
      <c r="AV301" s="11" t="s">
        <v>90</v>
      </c>
      <c r="AW301" s="11" t="s">
        <v>45</v>
      </c>
      <c r="AX301" s="11" t="s">
        <v>81</v>
      </c>
      <c r="AY301" s="219" t="s">
        <v>256</v>
      </c>
    </row>
    <row r="302" spans="2:51" s="11" customFormat="1" ht="13.5">
      <c r="B302" s="208"/>
      <c r="C302" s="209"/>
      <c r="D302" s="210" t="s">
        <v>264</v>
      </c>
      <c r="E302" s="211" t="s">
        <v>38</v>
      </c>
      <c r="F302" s="212" t="s">
        <v>573</v>
      </c>
      <c r="G302" s="209"/>
      <c r="H302" s="213">
        <v>1.785</v>
      </c>
      <c r="I302" s="214"/>
      <c r="J302" s="209"/>
      <c r="K302" s="209"/>
      <c r="L302" s="215"/>
      <c r="M302" s="216"/>
      <c r="N302" s="217"/>
      <c r="O302" s="217"/>
      <c r="P302" s="217"/>
      <c r="Q302" s="217"/>
      <c r="R302" s="217"/>
      <c r="S302" s="217"/>
      <c r="T302" s="218"/>
      <c r="AT302" s="219" t="s">
        <v>264</v>
      </c>
      <c r="AU302" s="219" t="s">
        <v>90</v>
      </c>
      <c r="AV302" s="11" t="s">
        <v>90</v>
      </c>
      <c r="AW302" s="11" t="s">
        <v>45</v>
      </c>
      <c r="AX302" s="11" t="s">
        <v>81</v>
      </c>
      <c r="AY302" s="219" t="s">
        <v>256</v>
      </c>
    </row>
    <row r="303" spans="2:51" s="11" customFormat="1" ht="13.5">
      <c r="B303" s="208"/>
      <c r="C303" s="209"/>
      <c r="D303" s="210" t="s">
        <v>264</v>
      </c>
      <c r="E303" s="211" t="s">
        <v>38</v>
      </c>
      <c r="F303" s="212" t="s">
        <v>574</v>
      </c>
      <c r="G303" s="209"/>
      <c r="H303" s="213">
        <v>4.284</v>
      </c>
      <c r="I303" s="214"/>
      <c r="J303" s="209"/>
      <c r="K303" s="209"/>
      <c r="L303" s="215"/>
      <c r="M303" s="216"/>
      <c r="N303" s="217"/>
      <c r="O303" s="217"/>
      <c r="P303" s="217"/>
      <c r="Q303" s="217"/>
      <c r="R303" s="217"/>
      <c r="S303" s="217"/>
      <c r="T303" s="218"/>
      <c r="AT303" s="219" t="s">
        <v>264</v>
      </c>
      <c r="AU303" s="219" t="s">
        <v>90</v>
      </c>
      <c r="AV303" s="11" t="s">
        <v>90</v>
      </c>
      <c r="AW303" s="11" t="s">
        <v>45</v>
      </c>
      <c r="AX303" s="11" t="s">
        <v>81</v>
      </c>
      <c r="AY303" s="219" t="s">
        <v>256</v>
      </c>
    </row>
    <row r="304" spans="2:51" s="11" customFormat="1" ht="13.5">
      <c r="B304" s="208"/>
      <c r="C304" s="209"/>
      <c r="D304" s="210" t="s">
        <v>264</v>
      </c>
      <c r="E304" s="211" t="s">
        <v>38</v>
      </c>
      <c r="F304" s="212" t="s">
        <v>575</v>
      </c>
      <c r="G304" s="209"/>
      <c r="H304" s="213">
        <v>4.199</v>
      </c>
      <c r="I304" s="214"/>
      <c r="J304" s="209"/>
      <c r="K304" s="209"/>
      <c r="L304" s="215"/>
      <c r="M304" s="216"/>
      <c r="N304" s="217"/>
      <c r="O304" s="217"/>
      <c r="P304" s="217"/>
      <c r="Q304" s="217"/>
      <c r="R304" s="217"/>
      <c r="S304" s="217"/>
      <c r="T304" s="218"/>
      <c r="AT304" s="219" t="s">
        <v>264</v>
      </c>
      <c r="AU304" s="219" t="s">
        <v>90</v>
      </c>
      <c r="AV304" s="11" t="s">
        <v>90</v>
      </c>
      <c r="AW304" s="11" t="s">
        <v>45</v>
      </c>
      <c r="AX304" s="11" t="s">
        <v>81</v>
      </c>
      <c r="AY304" s="219" t="s">
        <v>256</v>
      </c>
    </row>
    <row r="305" spans="2:51" s="11" customFormat="1" ht="13.5">
      <c r="B305" s="208"/>
      <c r="C305" s="209"/>
      <c r="D305" s="210" t="s">
        <v>264</v>
      </c>
      <c r="E305" s="211" t="s">
        <v>38</v>
      </c>
      <c r="F305" s="212" t="s">
        <v>576</v>
      </c>
      <c r="G305" s="209"/>
      <c r="H305" s="213">
        <v>2.142</v>
      </c>
      <c r="I305" s="214"/>
      <c r="J305" s="209"/>
      <c r="K305" s="209"/>
      <c r="L305" s="215"/>
      <c r="M305" s="216"/>
      <c r="N305" s="217"/>
      <c r="O305" s="217"/>
      <c r="P305" s="217"/>
      <c r="Q305" s="217"/>
      <c r="R305" s="217"/>
      <c r="S305" s="217"/>
      <c r="T305" s="218"/>
      <c r="AT305" s="219" t="s">
        <v>264</v>
      </c>
      <c r="AU305" s="219" t="s">
        <v>90</v>
      </c>
      <c r="AV305" s="11" t="s">
        <v>90</v>
      </c>
      <c r="AW305" s="11" t="s">
        <v>45</v>
      </c>
      <c r="AX305" s="11" t="s">
        <v>81</v>
      </c>
      <c r="AY305" s="219" t="s">
        <v>256</v>
      </c>
    </row>
    <row r="306" spans="2:51" s="11" customFormat="1" ht="13.5">
      <c r="B306" s="208"/>
      <c r="C306" s="209"/>
      <c r="D306" s="210" t="s">
        <v>264</v>
      </c>
      <c r="E306" s="211" t="s">
        <v>38</v>
      </c>
      <c r="F306" s="212" t="s">
        <v>577</v>
      </c>
      <c r="G306" s="209"/>
      <c r="H306" s="213">
        <v>1.304</v>
      </c>
      <c r="I306" s="214"/>
      <c r="J306" s="209"/>
      <c r="K306" s="209"/>
      <c r="L306" s="215"/>
      <c r="M306" s="216"/>
      <c r="N306" s="217"/>
      <c r="O306" s="217"/>
      <c r="P306" s="217"/>
      <c r="Q306" s="217"/>
      <c r="R306" s="217"/>
      <c r="S306" s="217"/>
      <c r="T306" s="218"/>
      <c r="AT306" s="219" t="s">
        <v>264</v>
      </c>
      <c r="AU306" s="219" t="s">
        <v>90</v>
      </c>
      <c r="AV306" s="11" t="s">
        <v>90</v>
      </c>
      <c r="AW306" s="11" t="s">
        <v>45</v>
      </c>
      <c r="AX306" s="11" t="s">
        <v>81</v>
      </c>
      <c r="AY306" s="219" t="s">
        <v>256</v>
      </c>
    </row>
    <row r="307" spans="2:51" s="11" customFormat="1" ht="13.5">
      <c r="B307" s="208"/>
      <c r="C307" s="209"/>
      <c r="D307" s="210" t="s">
        <v>264</v>
      </c>
      <c r="E307" s="211" t="s">
        <v>38</v>
      </c>
      <c r="F307" s="212" t="s">
        <v>578</v>
      </c>
      <c r="G307" s="209"/>
      <c r="H307" s="213">
        <v>5.4</v>
      </c>
      <c r="I307" s="214"/>
      <c r="J307" s="209"/>
      <c r="K307" s="209"/>
      <c r="L307" s="215"/>
      <c r="M307" s="216"/>
      <c r="N307" s="217"/>
      <c r="O307" s="217"/>
      <c r="P307" s="217"/>
      <c r="Q307" s="217"/>
      <c r="R307" s="217"/>
      <c r="S307" s="217"/>
      <c r="T307" s="218"/>
      <c r="AT307" s="219" t="s">
        <v>264</v>
      </c>
      <c r="AU307" s="219" t="s">
        <v>90</v>
      </c>
      <c r="AV307" s="11" t="s">
        <v>90</v>
      </c>
      <c r="AW307" s="11" t="s">
        <v>45</v>
      </c>
      <c r="AX307" s="11" t="s">
        <v>81</v>
      </c>
      <c r="AY307" s="219" t="s">
        <v>256</v>
      </c>
    </row>
    <row r="308" spans="2:51" s="11" customFormat="1" ht="13.5">
      <c r="B308" s="208"/>
      <c r="C308" s="209"/>
      <c r="D308" s="210" t="s">
        <v>264</v>
      </c>
      <c r="E308" s="211" t="s">
        <v>38</v>
      </c>
      <c r="F308" s="212" t="s">
        <v>579</v>
      </c>
      <c r="G308" s="209"/>
      <c r="H308" s="213">
        <v>1.023</v>
      </c>
      <c r="I308" s="214"/>
      <c r="J308" s="209"/>
      <c r="K308" s="209"/>
      <c r="L308" s="215"/>
      <c r="M308" s="216"/>
      <c r="N308" s="217"/>
      <c r="O308" s="217"/>
      <c r="P308" s="217"/>
      <c r="Q308" s="217"/>
      <c r="R308" s="217"/>
      <c r="S308" s="217"/>
      <c r="T308" s="218"/>
      <c r="AT308" s="219" t="s">
        <v>264</v>
      </c>
      <c r="AU308" s="219" t="s">
        <v>90</v>
      </c>
      <c r="AV308" s="11" t="s">
        <v>90</v>
      </c>
      <c r="AW308" s="11" t="s">
        <v>45</v>
      </c>
      <c r="AX308" s="11" t="s">
        <v>81</v>
      </c>
      <c r="AY308" s="219" t="s">
        <v>256</v>
      </c>
    </row>
    <row r="309" spans="2:51" s="11" customFormat="1" ht="13.5">
      <c r="B309" s="208"/>
      <c r="C309" s="209"/>
      <c r="D309" s="210" t="s">
        <v>264</v>
      </c>
      <c r="E309" s="211" t="s">
        <v>38</v>
      </c>
      <c r="F309" s="212" t="s">
        <v>580</v>
      </c>
      <c r="G309" s="209"/>
      <c r="H309" s="213">
        <v>3.6</v>
      </c>
      <c r="I309" s="214"/>
      <c r="J309" s="209"/>
      <c r="K309" s="209"/>
      <c r="L309" s="215"/>
      <c r="M309" s="216"/>
      <c r="N309" s="217"/>
      <c r="O309" s="217"/>
      <c r="P309" s="217"/>
      <c r="Q309" s="217"/>
      <c r="R309" s="217"/>
      <c r="S309" s="217"/>
      <c r="T309" s="218"/>
      <c r="AT309" s="219" t="s">
        <v>264</v>
      </c>
      <c r="AU309" s="219" t="s">
        <v>90</v>
      </c>
      <c r="AV309" s="11" t="s">
        <v>90</v>
      </c>
      <c r="AW309" s="11" t="s">
        <v>45</v>
      </c>
      <c r="AX309" s="11" t="s">
        <v>81</v>
      </c>
      <c r="AY309" s="219" t="s">
        <v>256</v>
      </c>
    </row>
    <row r="310" spans="2:51" s="12" customFormat="1" ht="13.5">
      <c r="B310" s="220"/>
      <c r="C310" s="221"/>
      <c r="D310" s="210" t="s">
        <v>264</v>
      </c>
      <c r="E310" s="245" t="s">
        <v>38</v>
      </c>
      <c r="F310" s="246" t="s">
        <v>266</v>
      </c>
      <c r="G310" s="221"/>
      <c r="H310" s="247">
        <v>44.375</v>
      </c>
      <c r="I310" s="226"/>
      <c r="J310" s="221"/>
      <c r="K310" s="221"/>
      <c r="L310" s="227"/>
      <c r="M310" s="228"/>
      <c r="N310" s="229"/>
      <c r="O310" s="229"/>
      <c r="P310" s="229"/>
      <c r="Q310" s="229"/>
      <c r="R310" s="229"/>
      <c r="S310" s="229"/>
      <c r="T310" s="230"/>
      <c r="AT310" s="231" t="s">
        <v>264</v>
      </c>
      <c r="AU310" s="231" t="s">
        <v>90</v>
      </c>
      <c r="AV310" s="12" t="s">
        <v>262</v>
      </c>
      <c r="AW310" s="12" t="s">
        <v>45</v>
      </c>
      <c r="AX310" s="12" t="s">
        <v>25</v>
      </c>
      <c r="AY310" s="231" t="s">
        <v>256</v>
      </c>
    </row>
    <row r="311" spans="2:51" s="11" customFormat="1" ht="13.5">
      <c r="B311" s="208"/>
      <c r="C311" s="209"/>
      <c r="D311" s="222" t="s">
        <v>264</v>
      </c>
      <c r="E311" s="209"/>
      <c r="F311" s="248" t="s">
        <v>581</v>
      </c>
      <c r="G311" s="209"/>
      <c r="H311" s="249">
        <v>51.031</v>
      </c>
      <c r="I311" s="214"/>
      <c r="J311" s="209"/>
      <c r="K311" s="209"/>
      <c r="L311" s="215"/>
      <c r="M311" s="216"/>
      <c r="N311" s="217"/>
      <c r="O311" s="217"/>
      <c r="P311" s="217"/>
      <c r="Q311" s="217"/>
      <c r="R311" s="217"/>
      <c r="S311" s="217"/>
      <c r="T311" s="218"/>
      <c r="AT311" s="219" t="s">
        <v>264</v>
      </c>
      <c r="AU311" s="219" t="s">
        <v>90</v>
      </c>
      <c r="AV311" s="11" t="s">
        <v>90</v>
      </c>
      <c r="AW311" s="11" t="s">
        <v>6</v>
      </c>
      <c r="AX311" s="11" t="s">
        <v>25</v>
      </c>
      <c r="AY311" s="219" t="s">
        <v>256</v>
      </c>
    </row>
    <row r="312" spans="2:65" s="1" customFormat="1" ht="22.5" customHeight="1">
      <c r="B312" s="42"/>
      <c r="C312" s="196" t="s">
        <v>582</v>
      </c>
      <c r="D312" s="196" t="s">
        <v>258</v>
      </c>
      <c r="E312" s="197" t="s">
        <v>583</v>
      </c>
      <c r="F312" s="198" t="s">
        <v>584</v>
      </c>
      <c r="G312" s="199" t="s">
        <v>129</v>
      </c>
      <c r="H312" s="200">
        <v>406.372</v>
      </c>
      <c r="I312" s="201"/>
      <c r="J312" s="202">
        <f>ROUND(I312*H312,2)</f>
        <v>0</v>
      </c>
      <c r="K312" s="198" t="s">
        <v>261</v>
      </c>
      <c r="L312" s="62"/>
      <c r="M312" s="203" t="s">
        <v>38</v>
      </c>
      <c r="N312" s="204" t="s">
        <v>52</v>
      </c>
      <c r="O312" s="43"/>
      <c r="P312" s="205">
        <f>O312*H312</f>
        <v>0</v>
      </c>
      <c r="Q312" s="205">
        <v>0.00937336</v>
      </c>
      <c r="R312" s="205">
        <f>Q312*H312</f>
        <v>3.8090710499200005</v>
      </c>
      <c r="S312" s="205">
        <v>0</v>
      </c>
      <c r="T312" s="206">
        <f>S312*H312</f>
        <v>0</v>
      </c>
      <c r="AR312" s="24" t="s">
        <v>262</v>
      </c>
      <c r="AT312" s="24" t="s">
        <v>258</v>
      </c>
      <c r="AU312" s="24" t="s">
        <v>90</v>
      </c>
      <c r="AY312" s="24" t="s">
        <v>256</v>
      </c>
      <c r="BE312" s="207">
        <f>IF(N312="základní",J312,0)</f>
        <v>0</v>
      </c>
      <c r="BF312" s="207">
        <f>IF(N312="snížená",J312,0)</f>
        <v>0</v>
      </c>
      <c r="BG312" s="207">
        <f>IF(N312="zákl. přenesená",J312,0)</f>
        <v>0</v>
      </c>
      <c r="BH312" s="207">
        <f>IF(N312="sníž. přenesená",J312,0)</f>
        <v>0</v>
      </c>
      <c r="BI312" s="207">
        <f>IF(N312="nulová",J312,0)</f>
        <v>0</v>
      </c>
      <c r="BJ312" s="24" t="s">
        <v>25</v>
      </c>
      <c r="BK312" s="207">
        <f>ROUND(I312*H312,2)</f>
        <v>0</v>
      </c>
      <c r="BL312" s="24" t="s">
        <v>262</v>
      </c>
      <c r="BM312" s="24" t="s">
        <v>585</v>
      </c>
    </row>
    <row r="313" spans="2:47" s="1" customFormat="1" ht="40.5">
      <c r="B313" s="42"/>
      <c r="C313" s="64"/>
      <c r="D313" s="210" t="s">
        <v>351</v>
      </c>
      <c r="E313" s="64"/>
      <c r="F313" s="243" t="s">
        <v>512</v>
      </c>
      <c r="G313" s="64"/>
      <c r="H313" s="64"/>
      <c r="I313" s="166"/>
      <c r="J313" s="64"/>
      <c r="K313" s="64"/>
      <c r="L313" s="62"/>
      <c r="M313" s="244"/>
      <c r="N313" s="43"/>
      <c r="O313" s="43"/>
      <c r="P313" s="43"/>
      <c r="Q313" s="43"/>
      <c r="R313" s="43"/>
      <c r="S313" s="43"/>
      <c r="T313" s="79"/>
      <c r="AT313" s="24" t="s">
        <v>351</v>
      </c>
      <c r="AU313" s="24" t="s">
        <v>90</v>
      </c>
    </row>
    <row r="314" spans="2:51" s="13" customFormat="1" ht="13.5">
      <c r="B314" s="232"/>
      <c r="C314" s="233"/>
      <c r="D314" s="210" t="s">
        <v>264</v>
      </c>
      <c r="E314" s="234" t="s">
        <v>38</v>
      </c>
      <c r="F314" s="235" t="s">
        <v>586</v>
      </c>
      <c r="G314" s="233"/>
      <c r="H314" s="236" t="s">
        <v>38</v>
      </c>
      <c r="I314" s="237"/>
      <c r="J314" s="233"/>
      <c r="K314" s="233"/>
      <c r="L314" s="238"/>
      <c r="M314" s="239"/>
      <c r="N314" s="240"/>
      <c r="O314" s="240"/>
      <c r="P314" s="240"/>
      <c r="Q314" s="240"/>
      <c r="R314" s="240"/>
      <c r="S314" s="240"/>
      <c r="T314" s="241"/>
      <c r="AT314" s="242" t="s">
        <v>264</v>
      </c>
      <c r="AU314" s="242" t="s">
        <v>90</v>
      </c>
      <c r="AV314" s="13" t="s">
        <v>25</v>
      </c>
      <c r="AW314" s="13" t="s">
        <v>45</v>
      </c>
      <c r="AX314" s="13" t="s">
        <v>81</v>
      </c>
      <c r="AY314" s="242" t="s">
        <v>256</v>
      </c>
    </row>
    <row r="315" spans="2:51" s="11" customFormat="1" ht="13.5">
      <c r="B315" s="208"/>
      <c r="C315" s="209"/>
      <c r="D315" s="210" t="s">
        <v>264</v>
      </c>
      <c r="E315" s="211" t="s">
        <v>38</v>
      </c>
      <c r="F315" s="212" t="s">
        <v>587</v>
      </c>
      <c r="G315" s="209"/>
      <c r="H315" s="213">
        <v>143.72</v>
      </c>
      <c r="I315" s="214"/>
      <c r="J315" s="209"/>
      <c r="K315" s="209"/>
      <c r="L315" s="215"/>
      <c r="M315" s="216"/>
      <c r="N315" s="217"/>
      <c r="O315" s="217"/>
      <c r="P315" s="217"/>
      <c r="Q315" s="217"/>
      <c r="R315" s="217"/>
      <c r="S315" s="217"/>
      <c r="T315" s="218"/>
      <c r="AT315" s="219" t="s">
        <v>264</v>
      </c>
      <c r="AU315" s="219" t="s">
        <v>90</v>
      </c>
      <c r="AV315" s="11" t="s">
        <v>90</v>
      </c>
      <c r="AW315" s="11" t="s">
        <v>45</v>
      </c>
      <c r="AX315" s="11" t="s">
        <v>81</v>
      </c>
      <c r="AY315" s="219" t="s">
        <v>256</v>
      </c>
    </row>
    <row r="316" spans="2:51" s="13" customFormat="1" ht="13.5">
      <c r="B316" s="232"/>
      <c r="C316" s="233"/>
      <c r="D316" s="210" t="s">
        <v>264</v>
      </c>
      <c r="E316" s="234" t="s">
        <v>38</v>
      </c>
      <c r="F316" s="235" t="s">
        <v>588</v>
      </c>
      <c r="G316" s="233"/>
      <c r="H316" s="236" t="s">
        <v>38</v>
      </c>
      <c r="I316" s="237"/>
      <c r="J316" s="233"/>
      <c r="K316" s="233"/>
      <c r="L316" s="238"/>
      <c r="M316" s="239"/>
      <c r="N316" s="240"/>
      <c r="O316" s="240"/>
      <c r="P316" s="240"/>
      <c r="Q316" s="240"/>
      <c r="R316" s="240"/>
      <c r="S316" s="240"/>
      <c r="T316" s="241"/>
      <c r="AT316" s="242" t="s">
        <v>264</v>
      </c>
      <c r="AU316" s="242" t="s">
        <v>90</v>
      </c>
      <c r="AV316" s="13" t="s">
        <v>25</v>
      </c>
      <c r="AW316" s="13" t="s">
        <v>45</v>
      </c>
      <c r="AX316" s="13" t="s">
        <v>81</v>
      </c>
      <c r="AY316" s="242" t="s">
        <v>256</v>
      </c>
    </row>
    <row r="317" spans="2:51" s="11" customFormat="1" ht="13.5">
      <c r="B317" s="208"/>
      <c r="C317" s="209"/>
      <c r="D317" s="210" t="s">
        <v>264</v>
      </c>
      <c r="E317" s="211" t="s">
        <v>38</v>
      </c>
      <c r="F317" s="212" t="s">
        <v>589</v>
      </c>
      <c r="G317" s="209"/>
      <c r="H317" s="213">
        <v>130.5</v>
      </c>
      <c r="I317" s="214"/>
      <c r="J317" s="209"/>
      <c r="K317" s="209"/>
      <c r="L317" s="215"/>
      <c r="M317" s="216"/>
      <c r="N317" s="217"/>
      <c r="O317" s="217"/>
      <c r="P317" s="217"/>
      <c r="Q317" s="217"/>
      <c r="R317" s="217"/>
      <c r="S317" s="217"/>
      <c r="T317" s="218"/>
      <c r="AT317" s="219" t="s">
        <v>264</v>
      </c>
      <c r="AU317" s="219" t="s">
        <v>90</v>
      </c>
      <c r="AV317" s="11" t="s">
        <v>90</v>
      </c>
      <c r="AW317" s="11" t="s">
        <v>45</v>
      </c>
      <c r="AX317" s="11" t="s">
        <v>81</v>
      </c>
      <c r="AY317" s="219" t="s">
        <v>256</v>
      </c>
    </row>
    <row r="318" spans="2:51" s="13" customFormat="1" ht="13.5">
      <c r="B318" s="232"/>
      <c r="C318" s="233"/>
      <c r="D318" s="210" t="s">
        <v>264</v>
      </c>
      <c r="E318" s="234" t="s">
        <v>38</v>
      </c>
      <c r="F318" s="235" t="s">
        <v>590</v>
      </c>
      <c r="G318" s="233"/>
      <c r="H318" s="236" t="s">
        <v>38</v>
      </c>
      <c r="I318" s="237"/>
      <c r="J318" s="233"/>
      <c r="K318" s="233"/>
      <c r="L318" s="238"/>
      <c r="M318" s="239"/>
      <c r="N318" s="240"/>
      <c r="O318" s="240"/>
      <c r="P318" s="240"/>
      <c r="Q318" s="240"/>
      <c r="R318" s="240"/>
      <c r="S318" s="240"/>
      <c r="T318" s="241"/>
      <c r="AT318" s="242" t="s">
        <v>264</v>
      </c>
      <c r="AU318" s="242" t="s">
        <v>90</v>
      </c>
      <c r="AV318" s="13" t="s">
        <v>25</v>
      </c>
      <c r="AW318" s="13" t="s">
        <v>45</v>
      </c>
      <c r="AX318" s="13" t="s">
        <v>81</v>
      </c>
      <c r="AY318" s="242" t="s">
        <v>256</v>
      </c>
    </row>
    <row r="319" spans="2:51" s="11" customFormat="1" ht="13.5">
      <c r="B319" s="208"/>
      <c r="C319" s="209"/>
      <c r="D319" s="210" t="s">
        <v>264</v>
      </c>
      <c r="E319" s="211" t="s">
        <v>38</v>
      </c>
      <c r="F319" s="212" t="s">
        <v>591</v>
      </c>
      <c r="G319" s="209"/>
      <c r="H319" s="213">
        <v>125.656</v>
      </c>
      <c r="I319" s="214"/>
      <c r="J319" s="209"/>
      <c r="K319" s="209"/>
      <c r="L319" s="215"/>
      <c r="M319" s="216"/>
      <c r="N319" s="217"/>
      <c r="O319" s="217"/>
      <c r="P319" s="217"/>
      <c r="Q319" s="217"/>
      <c r="R319" s="217"/>
      <c r="S319" s="217"/>
      <c r="T319" s="218"/>
      <c r="AT319" s="219" t="s">
        <v>264</v>
      </c>
      <c r="AU319" s="219" t="s">
        <v>90</v>
      </c>
      <c r="AV319" s="11" t="s">
        <v>90</v>
      </c>
      <c r="AW319" s="11" t="s">
        <v>45</v>
      </c>
      <c r="AX319" s="11" t="s">
        <v>81</v>
      </c>
      <c r="AY319" s="219" t="s">
        <v>256</v>
      </c>
    </row>
    <row r="320" spans="2:51" s="13" customFormat="1" ht="13.5">
      <c r="B320" s="232"/>
      <c r="C320" s="233"/>
      <c r="D320" s="210" t="s">
        <v>264</v>
      </c>
      <c r="E320" s="234" t="s">
        <v>38</v>
      </c>
      <c r="F320" s="235" t="s">
        <v>592</v>
      </c>
      <c r="G320" s="233"/>
      <c r="H320" s="236" t="s">
        <v>38</v>
      </c>
      <c r="I320" s="237"/>
      <c r="J320" s="233"/>
      <c r="K320" s="233"/>
      <c r="L320" s="238"/>
      <c r="M320" s="239"/>
      <c r="N320" s="240"/>
      <c r="O320" s="240"/>
      <c r="P320" s="240"/>
      <c r="Q320" s="240"/>
      <c r="R320" s="240"/>
      <c r="S320" s="240"/>
      <c r="T320" s="241"/>
      <c r="AT320" s="242" t="s">
        <v>264</v>
      </c>
      <c r="AU320" s="242" t="s">
        <v>90</v>
      </c>
      <c r="AV320" s="13" t="s">
        <v>25</v>
      </c>
      <c r="AW320" s="13" t="s">
        <v>45</v>
      </c>
      <c r="AX320" s="13" t="s">
        <v>81</v>
      </c>
      <c r="AY320" s="242" t="s">
        <v>256</v>
      </c>
    </row>
    <row r="321" spans="2:51" s="11" customFormat="1" ht="13.5">
      <c r="B321" s="208"/>
      <c r="C321" s="209"/>
      <c r="D321" s="210" t="s">
        <v>264</v>
      </c>
      <c r="E321" s="211" t="s">
        <v>38</v>
      </c>
      <c r="F321" s="212" t="s">
        <v>593</v>
      </c>
      <c r="G321" s="209"/>
      <c r="H321" s="213">
        <v>138.793</v>
      </c>
      <c r="I321" s="214"/>
      <c r="J321" s="209"/>
      <c r="K321" s="209"/>
      <c r="L321" s="215"/>
      <c r="M321" s="216"/>
      <c r="N321" s="217"/>
      <c r="O321" s="217"/>
      <c r="P321" s="217"/>
      <c r="Q321" s="217"/>
      <c r="R321" s="217"/>
      <c r="S321" s="217"/>
      <c r="T321" s="218"/>
      <c r="AT321" s="219" t="s">
        <v>264</v>
      </c>
      <c r="AU321" s="219" t="s">
        <v>90</v>
      </c>
      <c r="AV321" s="11" t="s">
        <v>90</v>
      </c>
      <c r="AW321" s="11" t="s">
        <v>45</v>
      </c>
      <c r="AX321" s="11" t="s">
        <v>81</v>
      </c>
      <c r="AY321" s="219" t="s">
        <v>256</v>
      </c>
    </row>
    <row r="322" spans="2:51" s="14" customFormat="1" ht="13.5">
      <c r="B322" s="250"/>
      <c r="C322" s="251"/>
      <c r="D322" s="210" t="s">
        <v>264</v>
      </c>
      <c r="E322" s="252" t="s">
        <v>38</v>
      </c>
      <c r="F322" s="253" t="s">
        <v>334</v>
      </c>
      <c r="G322" s="251"/>
      <c r="H322" s="254">
        <v>538.669</v>
      </c>
      <c r="I322" s="255"/>
      <c r="J322" s="251"/>
      <c r="K322" s="251"/>
      <c r="L322" s="256"/>
      <c r="M322" s="257"/>
      <c r="N322" s="258"/>
      <c r="O322" s="258"/>
      <c r="P322" s="258"/>
      <c r="Q322" s="258"/>
      <c r="R322" s="258"/>
      <c r="S322" s="258"/>
      <c r="T322" s="259"/>
      <c r="AT322" s="260" t="s">
        <v>264</v>
      </c>
      <c r="AU322" s="260" t="s">
        <v>90</v>
      </c>
      <c r="AV322" s="14" t="s">
        <v>131</v>
      </c>
      <c r="AW322" s="14" t="s">
        <v>45</v>
      </c>
      <c r="AX322" s="14" t="s">
        <v>81</v>
      </c>
      <c r="AY322" s="260" t="s">
        <v>256</v>
      </c>
    </row>
    <row r="323" spans="2:51" s="11" customFormat="1" ht="13.5">
      <c r="B323" s="208"/>
      <c r="C323" s="209"/>
      <c r="D323" s="210" t="s">
        <v>264</v>
      </c>
      <c r="E323" s="211" t="s">
        <v>38</v>
      </c>
      <c r="F323" s="212" t="s">
        <v>594</v>
      </c>
      <c r="G323" s="209"/>
      <c r="H323" s="213">
        <v>-115.881</v>
      </c>
      <c r="I323" s="214"/>
      <c r="J323" s="209"/>
      <c r="K323" s="209"/>
      <c r="L323" s="215"/>
      <c r="M323" s="216"/>
      <c r="N323" s="217"/>
      <c r="O323" s="217"/>
      <c r="P323" s="217"/>
      <c r="Q323" s="217"/>
      <c r="R323" s="217"/>
      <c r="S323" s="217"/>
      <c r="T323" s="218"/>
      <c r="AT323" s="219" t="s">
        <v>264</v>
      </c>
      <c r="AU323" s="219" t="s">
        <v>90</v>
      </c>
      <c r="AV323" s="11" t="s">
        <v>90</v>
      </c>
      <c r="AW323" s="11" t="s">
        <v>45</v>
      </c>
      <c r="AX323" s="11" t="s">
        <v>81</v>
      </c>
      <c r="AY323" s="219" t="s">
        <v>256</v>
      </c>
    </row>
    <row r="324" spans="2:51" s="11" customFormat="1" ht="13.5">
      <c r="B324" s="208"/>
      <c r="C324" s="209"/>
      <c r="D324" s="210" t="s">
        <v>264</v>
      </c>
      <c r="E324" s="211" t="s">
        <v>38</v>
      </c>
      <c r="F324" s="212" t="s">
        <v>595</v>
      </c>
      <c r="G324" s="209"/>
      <c r="H324" s="213">
        <v>-16.416</v>
      </c>
      <c r="I324" s="214"/>
      <c r="J324" s="209"/>
      <c r="K324" s="209"/>
      <c r="L324" s="215"/>
      <c r="M324" s="216"/>
      <c r="N324" s="217"/>
      <c r="O324" s="217"/>
      <c r="P324" s="217"/>
      <c r="Q324" s="217"/>
      <c r="R324" s="217"/>
      <c r="S324" s="217"/>
      <c r="T324" s="218"/>
      <c r="AT324" s="219" t="s">
        <v>264</v>
      </c>
      <c r="AU324" s="219" t="s">
        <v>90</v>
      </c>
      <c r="AV324" s="11" t="s">
        <v>90</v>
      </c>
      <c r="AW324" s="11" t="s">
        <v>45</v>
      </c>
      <c r="AX324" s="11" t="s">
        <v>81</v>
      </c>
      <c r="AY324" s="219" t="s">
        <v>256</v>
      </c>
    </row>
    <row r="325" spans="2:51" s="14" customFormat="1" ht="13.5">
      <c r="B325" s="250"/>
      <c r="C325" s="251"/>
      <c r="D325" s="210" t="s">
        <v>264</v>
      </c>
      <c r="E325" s="252" t="s">
        <v>38</v>
      </c>
      <c r="F325" s="253" t="s">
        <v>334</v>
      </c>
      <c r="G325" s="251"/>
      <c r="H325" s="254">
        <v>-132.297</v>
      </c>
      <c r="I325" s="255"/>
      <c r="J325" s="251"/>
      <c r="K325" s="251"/>
      <c r="L325" s="256"/>
      <c r="M325" s="257"/>
      <c r="N325" s="258"/>
      <c r="O325" s="258"/>
      <c r="P325" s="258"/>
      <c r="Q325" s="258"/>
      <c r="R325" s="258"/>
      <c r="S325" s="258"/>
      <c r="T325" s="259"/>
      <c r="AT325" s="260" t="s">
        <v>264</v>
      </c>
      <c r="AU325" s="260" t="s">
        <v>90</v>
      </c>
      <c r="AV325" s="14" t="s">
        <v>131</v>
      </c>
      <c r="AW325" s="14" t="s">
        <v>45</v>
      </c>
      <c r="AX325" s="14" t="s">
        <v>81</v>
      </c>
      <c r="AY325" s="260" t="s">
        <v>256</v>
      </c>
    </row>
    <row r="326" spans="2:51" s="12" customFormat="1" ht="13.5">
      <c r="B326" s="220"/>
      <c r="C326" s="221"/>
      <c r="D326" s="222" t="s">
        <v>264</v>
      </c>
      <c r="E326" s="223" t="s">
        <v>38</v>
      </c>
      <c r="F326" s="224" t="s">
        <v>266</v>
      </c>
      <c r="G326" s="221"/>
      <c r="H326" s="225">
        <v>406.372</v>
      </c>
      <c r="I326" s="226"/>
      <c r="J326" s="221"/>
      <c r="K326" s="221"/>
      <c r="L326" s="227"/>
      <c r="M326" s="228"/>
      <c r="N326" s="229"/>
      <c r="O326" s="229"/>
      <c r="P326" s="229"/>
      <c r="Q326" s="229"/>
      <c r="R326" s="229"/>
      <c r="S326" s="229"/>
      <c r="T326" s="230"/>
      <c r="AT326" s="231" t="s">
        <v>264</v>
      </c>
      <c r="AU326" s="231" t="s">
        <v>90</v>
      </c>
      <c r="AV326" s="12" t="s">
        <v>262</v>
      </c>
      <c r="AW326" s="12" t="s">
        <v>45</v>
      </c>
      <c r="AX326" s="12" t="s">
        <v>25</v>
      </c>
      <c r="AY326" s="231" t="s">
        <v>256</v>
      </c>
    </row>
    <row r="327" spans="2:65" s="1" customFormat="1" ht="22.5" customHeight="1">
      <c r="B327" s="42"/>
      <c r="C327" s="261" t="s">
        <v>596</v>
      </c>
      <c r="D327" s="261" t="s">
        <v>337</v>
      </c>
      <c r="E327" s="262" t="s">
        <v>597</v>
      </c>
      <c r="F327" s="263" t="s">
        <v>525</v>
      </c>
      <c r="G327" s="264" t="s">
        <v>129</v>
      </c>
      <c r="H327" s="265">
        <v>544.014</v>
      </c>
      <c r="I327" s="266"/>
      <c r="J327" s="267">
        <f>ROUND(I327*H327,2)</f>
        <v>0</v>
      </c>
      <c r="K327" s="263" t="s">
        <v>261</v>
      </c>
      <c r="L327" s="268"/>
      <c r="M327" s="269" t="s">
        <v>38</v>
      </c>
      <c r="N327" s="270" t="s">
        <v>52</v>
      </c>
      <c r="O327" s="43"/>
      <c r="P327" s="205">
        <f>O327*H327</f>
        <v>0</v>
      </c>
      <c r="Q327" s="205">
        <v>0.0135</v>
      </c>
      <c r="R327" s="205">
        <f>Q327*H327</f>
        <v>7.344189</v>
      </c>
      <c r="S327" s="205">
        <v>0</v>
      </c>
      <c r="T327" s="206">
        <f>S327*H327</f>
        <v>0</v>
      </c>
      <c r="AR327" s="24" t="s">
        <v>183</v>
      </c>
      <c r="AT327" s="24" t="s">
        <v>337</v>
      </c>
      <c r="AU327" s="24" t="s">
        <v>90</v>
      </c>
      <c r="AY327" s="24" t="s">
        <v>256</v>
      </c>
      <c r="BE327" s="207">
        <f>IF(N327="základní",J327,0)</f>
        <v>0</v>
      </c>
      <c r="BF327" s="207">
        <f>IF(N327="snížená",J327,0)</f>
        <v>0</v>
      </c>
      <c r="BG327" s="207">
        <f>IF(N327="zákl. přenesená",J327,0)</f>
        <v>0</v>
      </c>
      <c r="BH327" s="207">
        <f>IF(N327="sníž. přenesená",J327,0)</f>
        <v>0</v>
      </c>
      <c r="BI327" s="207">
        <f>IF(N327="nulová",J327,0)</f>
        <v>0</v>
      </c>
      <c r="BJ327" s="24" t="s">
        <v>25</v>
      </c>
      <c r="BK327" s="207">
        <f>ROUND(I327*H327,2)</f>
        <v>0</v>
      </c>
      <c r="BL327" s="24" t="s">
        <v>262</v>
      </c>
      <c r="BM327" s="24" t="s">
        <v>598</v>
      </c>
    </row>
    <row r="328" spans="2:51" s="11" customFormat="1" ht="13.5">
      <c r="B328" s="208"/>
      <c r="C328" s="209"/>
      <c r="D328" s="210" t="s">
        <v>264</v>
      </c>
      <c r="E328" s="211" t="s">
        <v>38</v>
      </c>
      <c r="F328" s="212" t="s">
        <v>38</v>
      </c>
      <c r="G328" s="209"/>
      <c r="H328" s="213">
        <v>0</v>
      </c>
      <c r="I328" s="214"/>
      <c r="J328" s="209"/>
      <c r="K328" s="209"/>
      <c r="L328" s="215"/>
      <c r="M328" s="216"/>
      <c r="N328" s="217"/>
      <c r="O328" s="217"/>
      <c r="P328" s="217"/>
      <c r="Q328" s="217"/>
      <c r="R328" s="217"/>
      <c r="S328" s="217"/>
      <c r="T328" s="218"/>
      <c r="AT328" s="219" t="s">
        <v>264</v>
      </c>
      <c r="AU328" s="219" t="s">
        <v>90</v>
      </c>
      <c r="AV328" s="11" t="s">
        <v>90</v>
      </c>
      <c r="AW328" s="11" t="s">
        <v>45</v>
      </c>
      <c r="AX328" s="11" t="s">
        <v>81</v>
      </c>
      <c r="AY328" s="219" t="s">
        <v>256</v>
      </c>
    </row>
    <row r="329" spans="2:51" s="11" customFormat="1" ht="13.5">
      <c r="B329" s="208"/>
      <c r="C329" s="209"/>
      <c r="D329" s="210" t="s">
        <v>264</v>
      </c>
      <c r="E329" s="211" t="s">
        <v>38</v>
      </c>
      <c r="F329" s="212" t="s">
        <v>599</v>
      </c>
      <c r="G329" s="209"/>
      <c r="H329" s="213">
        <v>544.014</v>
      </c>
      <c r="I329" s="214"/>
      <c r="J329" s="209"/>
      <c r="K329" s="209"/>
      <c r="L329" s="215"/>
      <c r="M329" s="216"/>
      <c r="N329" s="217"/>
      <c r="O329" s="217"/>
      <c r="P329" s="217"/>
      <c r="Q329" s="217"/>
      <c r="R329" s="217"/>
      <c r="S329" s="217"/>
      <c r="T329" s="218"/>
      <c r="AT329" s="219" t="s">
        <v>264</v>
      </c>
      <c r="AU329" s="219" t="s">
        <v>90</v>
      </c>
      <c r="AV329" s="11" t="s">
        <v>90</v>
      </c>
      <c r="AW329" s="11" t="s">
        <v>45</v>
      </c>
      <c r="AX329" s="11" t="s">
        <v>81</v>
      </c>
      <c r="AY329" s="219" t="s">
        <v>256</v>
      </c>
    </row>
    <row r="330" spans="2:51" s="12" customFormat="1" ht="13.5">
      <c r="B330" s="220"/>
      <c r="C330" s="221"/>
      <c r="D330" s="222" t="s">
        <v>264</v>
      </c>
      <c r="E330" s="223" t="s">
        <v>38</v>
      </c>
      <c r="F330" s="224" t="s">
        <v>266</v>
      </c>
      <c r="G330" s="221"/>
      <c r="H330" s="225">
        <v>544.014</v>
      </c>
      <c r="I330" s="226"/>
      <c r="J330" s="221"/>
      <c r="K330" s="221"/>
      <c r="L330" s="227"/>
      <c r="M330" s="228"/>
      <c r="N330" s="229"/>
      <c r="O330" s="229"/>
      <c r="P330" s="229"/>
      <c r="Q330" s="229"/>
      <c r="R330" s="229"/>
      <c r="S330" s="229"/>
      <c r="T330" s="230"/>
      <c r="AT330" s="231" t="s">
        <v>264</v>
      </c>
      <c r="AU330" s="231" t="s">
        <v>90</v>
      </c>
      <c r="AV330" s="12" t="s">
        <v>262</v>
      </c>
      <c r="AW330" s="12" t="s">
        <v>45</v>
      </c>
      <c r="AX330" s="12" t="s">
        <v>25</v>
      </c>
      <c r="AY330" s="231" t="s">
        <v>256</v>
      </c>
    </row>
    <row r="331" spans="2:65" s="1" customFormat="1" ht="22.5" customHeight="1">
      <c r="B331" s="42"/>
      <c r="C331" s="196" t="s">
        <v>600</v>
      </c>
      <c r="D331" s="196" t="s">
        <v>258</v>
      </c>
      <c r="E331" s="197" t="s">
        <v>601</v>
      </c>
      <c r="F331" s="198" t="s">
        <v>602</v>
      </c>
      <c r="G331" s="199" t="s">
        <v>372</v>
      </c>
      <c r="H331" s="200">
        <v>438.54</v>
      </c>
      <c r="I331" s="201"/>
      <c r="J331" s="202">
        <f>ROUND(I331*H331,2)</f>
        <v>0</v>
      </c>
      <c r="K331" s="198" t="s">
        <v>261</v>
      </c>
      <c r="L331" s="62"/>
      <c r="M331" s="203" t="s">
        <v>38</v>
      </c>
      <c r="N331" s="204" t="s">
        <v>52</v>
      </c>
      <c r="O331" s="43"/>
      <c r="P331" s="205">
        <f>O331*H331</f>
        <v>0</v>
      </c>
      <c r="Q331" s="205">
        <v>0.00025017</v>
      </c>
      <c r="R331" s="205">
        <f>Q331*H331</f>
        <v>0.10970955180000001</v>
      </c>
      <c r="S331" s="205">
        <v>0</v>
      </c>
      <c r="T331" s="206">
        <f>S331*H331</f>
        <v>0</v>
      </c>
      <c r="AR331" s="24" t="s">
        <v>262</v>
      </c>
      <c r="AT331" s="24" t="s">
        <v>258</v>
      </c>
      <c r="AU331" s="24" t="s">
        <v>90</v>
      </c>
      <c r="AY331" s="24" t="s">
        <v>256</v>
      </c>
      <c r="BE331" s="207">
        <f>IF(N331="základní",J331,0)</f>
        <v>0</v>
      </c>
      <c r="BF331" s="207">
        <f>IF(N331="snížená",J331,0)</f>
        <v>0</v>
      </c>
      <c r="BG331" s="207">
        <f>IF(N331="zákl. přenesená",J331,0)</f>
        <v>0</v>
      </c>
      <c r="BH331" s="207">
        <f>IF(N331="sníž. přenesená",J331,0)</f>
        <v>0</v>
      </c>
      <c r="BI331" s="207">
        <f>IF(N331="nulová",J331,0)</f>
        <v>0</v>
      </c>
      <c r="BJ331" s="24" t="s">
        <v>25</v>
      </c>
      <c r="BK331" s="207">
        <f>ROUND(I331*H331,2)</f>
        <v>0</v>
      </c>
      <c r="BL331" s="24" t="s">
        <v>262</v>
      </c>
      <c r="BM331" s="24" t="s">
        <v>603</v>
      </c>
    </row>
    <row r="332" spans="2:47" s="1" customFormat="1" ht="108">
      <c r="B332" s="42"/>
      <c r="C332" s="64"/>
      <c r="D332" s="210" t="s">
        <v>351</v>
      </c>
      <c r="E332" s="64"/>
      <c r="F332" s="243" t="s">
        <v>604</v>
      </c>
      <c r="G332" s="64"/>
      <c r="H332" s="64"/>
      <c r="I332" s="166"/>
      <c r="J332" s="64"/>
      <c r="K332" s="64"/>
      <c r="L332" s="62"/>
      <c r="M332" s="244"/>
      <c r="N332" s="43"/>
      <c r="O332" s="43"/>
      <c r="P332" s="43"/>
      <c r="Q332" s="43"/>
      <c r="R332" s="43"/>
      <c r="S332" s="43"/>
      <c r="T332" s="79"/>
      <c r="AT332" s="24" t="s">
        <v>351</v>
      </c>
      <c r="AU332" s="24" t="s">
        <v>90</v>
      </c>
    </row>
    <row r="333" spans="2:51" s="11" customFormat="1" ht="13.5">
      <c r="B333" s="208"/>
      <c r="C333" s="209"/>
      <c r="D333" s="210" t="s">
        <v>264</v>
      </c>
      <c r="E333" s="211" t="s">
        <v>38</v>
      </c>
      <c r="F333" s="212" t="s">
        <v>149</v>
      </c>
      <c r="G333" s="209"/>
      <c r="H333" s="213">
        <v>170.36</v>
      </c>
      <c r="I333" s="214"/>
      <c r="J333" s="209"/>
      <c r="K333" s="209"/>
      <c r="L333" s="215"/>
      <c r="M333" s="216"/>
      <c r="N333" s="217"/>
      <c r="O333" s="217"/>
      <c r="P333" s="217"/>
      <c r="Q333" s="217"/>
      <c r="R333" s="217"/>
      <c r="S333" s="217"/>
      <c r="T333" s="218"/>
      <c r="AT333" s="219" t="s">
        <v>264</v>
      </c>
      <c r="AU333" s="219" t="s">
        <v>90</v>
      </c>
      <c r="AV333" s="11" t="s">
        <v>90</v>
      </c>
      <c r="AW333" s="11" t="s">
        <v>45</v>
      </c>
      <c r="AX333" s="11" t="s">
        <v>81</v>
      </c>
      <c r="AY333" s="219" t="s">
        <v>256</v>
      </c>
    </row>
    <row r="334" spans="2:51" s="11" customFormat="1" ht="13.5">
      <c r="B334" s="208"/>
      <c r="C334" s="209"/>
      <c r="D334" s="210" t="s">
        <v>264</v>
      </c>
      <c r="E334" s="211" t="s">
        <v>38</v>
      </c>
      <c r="F334" s="212" t="s">
        <v>605</v>
      </c>
      <c r="G334" s="209"/>
      <c r="H334" s="213">
        <v>43.1</v>
      </c>
      <c r="I334" s="214"/>
      <c r="J334" s="209"/>
      <c r="K334" s="209"/>
      <c r="L334" s="215"/>
      <c r="M334" s="216"/>
      <c r="N334" s="217"/>
      <c r="O334" s="217"/>
      <c r="P334" s="217"/>
      <c r="Q334" s="217"/>
      <c r="R334" s="217"/>
      <c r="S334" s="217"/>
      <c r="T334" s="218"/>
      <c r="AT334" s="219" t="s">
        <v>264</v>
      </c>
      <c r="AU334" s="219" t="s">
        <v>90</v>
      </c>
      <c r="AV334" s="11" t="s">
        <v>90</v>
      </c>
      <c r="AW334" s="11" t="s">
        <v>45</v>
      </c>
      <c r="AX334" s="11" t="s">
        <v>81</v>
      </c>
      <c r="AY334" s="219" t="s">
        <v>256</v>
      </c>
    </row>
    <row r="335" spans="2:51" s="11" customFormat="1" ht="13.5">
      <c r="B335" s="208"/>
      <c r="C335" s="209"/>
      <c r="D335" s="210" t="s">
        <v>264</v>
      </c>
      <c r="E335" s="211" t="s">
        <v>38</v>
      </c>
      <c r="F335" s="212" t="s">
        <v>153</v>
      </c>
      <c r="G335" s="209"/>
      <c r="H335" s="213">
        <v>54.72</v>
      </c>
      <c r="I335" s="214"/>
      <c r="J335" s="209"/>
      <c r="K335" s="209"/>
      <c r="L335" s="215"/>
      <c r="M335" s="216"/>
      <c r="N335" s="217"/>
      <c r="O335" s="217"/>
      <c r="P335" s="217"/>
      <c r="Q335" s="217"/>
      <c r="R335" s="217"/>
      <c r="S335" s="217"/>
      <c r="T335" s="218"/>
      <c r="AT335" s="219" t="s">
        <v>264</v>
      </c>
      <c r="AU335" s="219" t="s">
        <v>90</v>
      </c>
      <c r="AV335" s="11" t="s">
        <v>90</v>
      </c>
      <c r="AW335" s="11" t="s">
        <v>45</v>
      </c>
      <c r="AX335" s="11" t="s">
        <v>81</v>
      </c>
      <c r="AY335" s="219" t="s">
        <v>256</v>
      </c>
    </row>
    <row r="336" spans="2:51" s="11" customFormat="1" ht="13.5">
      <c r="B336" s="208"/>
      <c r="C336" s="209"/>
      <c r="D336" s="210" t="s">
        <v>264</v>
      </c>
      <c r="E336" s="211" t="s">
        <v>38</v>
      </c>
      <c r="F336" s="212" t="s">
        <v>149</v>
      </c>
      <c r="G336" s="209"/>
      <c r="H336" s="213">
        <v>170.36</v>
      </c>
      <c r="I336" s="214"/>
      <c r="J336" s="209"/>
      <c r="K336" s="209"/>
      <c r="L336" s="215"/>
      <c r="M336" s="216"/>
      <c r="N336" s="217"/>
      <c r="O336" s="217"/>
      <c r="P336" s="217"/>
      <c r="Q336" s="217"/>
      <c r="R336" s="217"/>
      <c r="S336" s="217"/>
      <c r="T336" s="218"/>
      <c r="AT336" s="219" t="s">
        <v>264</v>
      </c>
      <c r="AU336" s="219" t="s">
        <v>90</v>
      </c>
      <c r="AV336" s="11" t="s">
        <v>90</v>
      </c>
      <c r="AW336" s="11" t="s">
        <v>45</v>
      </c>
      <c r="AX336" s="11" t="s">
        <v>81</v>
      </c>
      <c r="AY336" s="219" t="s">
        <v>256</v>
      </c>
    </row>
    <row r="337" spans="2:51" s="12" customFormat="1" ht="13.5">
      <c r="B337" s="220"/>
      <c r="C337" s="221"/>
      <c r="D337" s="222" t="s">
        <v>264</v>
      </c>
      <c r="E337" s="223" t="s">
        <v>38</v>
      </c>
      <c r="F337" s="224" t="s">
        <v>266</v>
      </c>
      <c r="G337" s="221"/>
      <c r="H337" s="225">
        <v>438.54</v>
      </c>
      <c r="I337" s="226"/>
      <c r="J337" s="221"/>
      <c r="K337" s="221"/>
      <c r="L337" s="227"/>
      <c r="M337" s="228"/>
      <c r="N337" s="229"/>
      <c r="O337" s="229"/>
      <c r="P337" s="229"/>
      <c r="Q337" s="229"/>
      <c r="R337" s="229"/>
      <c r="S337" s="229"/>
      <c r="T337" s="230"/>
      <c r="AT337" s="231" t="s">
        <v>264</v>
      </c>
      <c r="AU337" s="231" t="s">
        <v>90</v>
      </c>
      <c r="AV337" s="12" t="s">
        <v>262</v>
      </c>
      <c r="AW337" s="12" t="s">
        <v>45</v>
      </c>
      <c r="AX337" s="12" t="s">
        <v>25</v>
      </c>
      <c r="AY337" s="231" t="s">
        <v>256</v>
      </c>
    </row>
    <row r="338" spans="2:65" s="1" customFormat="1" ht="22.5" customHeight="1">
      <c r="B338" s="42"/>
      <c r="C338" s="261" t="s">
        <v>606</v>
      </c>
      <c r="D338" s="261" t="s">
        <v>337</v>
      </c>
      <c r="E338" s="262" t="s">
        <v>607</v>
      </c>
      <c r="F338" s="263" t="s">
        <v>608</v>
      </c>
      <c r="G338" s="264" t="s">
        <v>372</v>
      </c>
      <c r="H338" s="265">
        <v>234.806</v>
      </c>
      <c r="I338" s="266"/>
      <c r="J338" s="267">
        <f>ROUND(I338*H338,2)</f>
        <v>0</v>
      </c>
      <c r="K338" s="263" t="s">
        <v>261</v>
      </c>
      <c r="L338" s="268"/>
      <c r="M338" s="269" t="s">
        <v>38</v>
      </c>
      <c r="N338" s="270" t="s">
        <v>52</v>
      </c>
      <c r="O338" s="43"/>
      <c r="P338" s="205">
        <f>O338*H338</f>
        <v>0</v>
      </c>
      <c r="Q338" s="205">
        <v>3E-05</v>
      </c>
      <c r="R338" s="205">
        <f>Q338*H338</f>
        <v>0.007044180000000001</v>
      </c>
      <c r="S338" s="205">
        <v>0</v>
      </c>
      <c r="T338" s="206">
        <f>S338*H338</f>
        <v>0</v>
      </c>
      <c r="AR338" s="24" t="s">
        <v>183</v>
      </c>
      <c r="AT338" s="24" t="s">
        <v>337</v>
      </c>
      <c r="AU338" s="24" t="s">
        <v>90</v>
      </c>
      <c r="AY338" s="24" t="s">
        <v>256</v>
      </c>
      <c r="BE338" s="207">
        <f>IF(N338="základní",J338,0)</f>
        <v>0</v>
      </c>
      <c r="BF338" s="207">
        <f>IF(N338="snížená",J338,0)</f>
        <v>0</v>
      </c>
      <c r="BG338" s="207">
        <f>IF(N338="zákl. přenesená",J338,0)</f>
        <v>0</v>
      </c>
      <c r="BH338" s="207">
        <f>IF(N338="sníž. přenesená",J338,0)</f>
        <v>0</v>
      </c>
      <c r="BI338" s="207">
        <f>IF(N338="nulová",J338,0)</f>
        <v>0</v>
      </c>
      <c r="BJ338" s="24" t="s">
        <v>25</v>
      </c>
      <c r="BK338" s="207">
        <f>ROUND(I338*H338,2)</f>
        <v>0</v>
      </c>
      <c r="BL338" s="24" t="s">
        <v>262</v>
      </c>
      <c r="BM338" s="24" t="s">
        <v>609</v>
      </c>
    </row>
    <row r="339" spans="2:51" s="11" customFormat="1" ht="13.5">
      <c r="B339" s="208"/>
      <c r="C339" s="209"/>
      <c r="D339" s="210" t="s">
        <v>264</v>
      </c>
      <c r="E339" s="211" t="s">
        <v>38</v>
      </c>
      <c r="F339" s="212" t="s">
        <v>610</v>
      </c>
      <c r="G339" s="209"/>
      <c r="H339" s="213">
        <v>187.396</v>
      </c>
      <c r="I339" s="214"/>
      <c r="J339" s="209"/>
      <c r="K339" s="209"/>
      <c r="L339" s="215"/>
      <c r="M339" s="216"/>
      <c r="N339" s="217"/>
      <c r="O339" s="217"/>
      <c r="P339" s="217"/>
      <c r="Q339" s="217"/>
      <c r="R339" s="217"/>
      <c r="S339" s="217"/>
      <c r="T339" s="218"/>
      <c r="AT339" s="219" t="s">
        <v>264</v>
      </c>
      <c r="AU339" s="219" t="s">
        <v>90</v>
      </c>
      <c r="AV339" s="11" t="s">
        <v>90</v>
      </c>
      <c r="AW339" s="11" t="s">
        <v>45</v>
      </c>
      <c r="AX339" s="11" t="s">
        <v>81</v>
      </c>
      <c r="AY339" s="219" t="s">
        <v>256</v>
      </c>
    </row>
    <row r="340" spans="2:51" s="11" customFormat="1" ht="13.5">
      <c r="B340" s="208"/>
      <c r="C340" s="209"/>
      <c r="D340" s="210" t="s">
        <v>264</v>
      </c>
      <c r="E340" s="211" t="s">
        <v>38</v>
      </c>
      <c r="F340" s="212" t="s">
        <v>611</v>
      </c>
      <c r="G340" s="209"/>
      <c r="H340" s="213">
        <v>47.41</v>
      </c>
      <c r="I340" s="214"/>
      <c r="J340" s="209"/>
      <c r="K340" s="209"/>
      <c r="L340" s="215"/>
      <c r="M340" s="216"/>
      <c r="N340" s="217"/>
      <c r="O340" s="217"/>
      <c r="P340" s="217"/>
      <c r="Q340" s="217"/>
      <c r="R340" s="217"/>
      <c r="S340" s="217"/>
      <c r="T340" s="218"/>
      <c r="AT340" s="219" t="s">
        <v>264</v>
      </c>
      <c r="AU340" s="219" t="s">
        <v>90</v>
      </c>
      <c r="AV340" s="11" t="s">
        <v>90</v>
      </c>
      <c r="AW340" s="11" t="s">
        <v>45</v>
      </c>
      <c r="AX340" s="11" t="s">
        <v>81</v>
      </c>
      <c r="AY340" s="219" t="s">
        <v>256</v>
      </c>
    </row>
    <row r="341" spans="2:51" s="12" customFormat="1" ht="13.5">
      <c r="B341" s="220"/>
      <c r="C341" s="221"/>
      <c r="D341" s="222" t="s">
        <v>264</v>
      </c>
      <c r="E341" s="223" t="s">
        <v>38</v>
      </c>
      <c r="F341" s="224" t="s">
        <v>266</v>
      </c>
      <c r="G341" s="221"/>
      <c r="H341" s="225">
        <v>234.806</v>
      </c>
      <c r="I341" s="226"/>
      <c r="J341" s="221"/>
      <c r="K341" s="221"/>
      <c r="L341" s="227"/>
      <c r="M341" s="228"/>
      <c r="N341" s="229"/>
      <c r="O341" s="229"/>
      <c r="P341" s="229"/>
      <c r="Q341" s="229"/>
      <c r="R341" s="229"/>
      <c r="S341" s="229"/>
      <c r="T341" s="230"/>
      <c r="AT341" s="231" t="s">
        <v>264</v>
      </c>
      <c r="AU341" s="231" t="s">
        <v>90</v>
      </c>
      <c r="AV341" s="12" t="s">
        <v>262</v>
      </c>
      <c r="AW341" s="12" t="s">
        <v>45</v>
      </c>
      <c r="AX341" s="12" t="s">
        <v>25</v>
      </c>
      <c r="AY341" s="231" t="s">
        <v>256</v>
      </c>
    </row>
    <row r="342" spans="2:65" s="1" customFormat="1" ht="22.5" customHeight="1">
      <c r="B342" s="42"/>
      <c r="C342" s="261" t="s">
        <v>612</v>
      </c>
      <c r="D342" s="261" t="s">
        <v>337</v>
      </c>
      <c r="E342" s="262" t="s">
        <v>613</v>
      </c>
      <c r="F342" s="263" t="s">
        <v>614</v>
      </c>
      <c r="G342" s="264" t="s">
        <v>372</v>
      </c>
      <c r="H342" s="265">
        <v>60.192</v>
      </c>
      <c r="I342" s="266"/>
      <c r="J342" s="267">
        <f>ROUND(I342*H342,2)</f>
        <v>0</v>
      </c>
      <c r="K342" s="263" t="s">
        <v>38</v>
      </c>
      <c r="L342" s="268"/>
      <c r="M342" s="269" t="s">
        <v>38</v>
      </c>
      <c r="N342" s="270" t="s">
        <v>52</v>
      </c>
      <c r="O342" s="43"/>
      <c r="P342" s="205">
        <f>O342*H342</f>
        <v>0</v>
      </c>
      <c r="Q342" s="205">
        <v>0.0004</v>
      </c>
      <c r="R342" s="205">
        <f>Q342*H342</f>
        <v>0.024076800000000002</v>
      </c>
      <c r="S342" s="205">
        <v>0</v>
      </c>
      <c r="T342" s="206">
        <f>S342*H342</f>
        <v>0</v>
      </c>
      <c r="AR342" s="24" t="s">
        <v>183</v>
      </c>
      <c r="AT342" s="24" t="s">
        <v>337</v>
      </c>
      <c r="AU342" s="24" t="s">
        <v>90</v>
      </c>
      <c r="AY342" s="24" t="s">
        <v>256</v>
      </c>
      <c r="BE342" s="207">
        <f>IF(N342="základní",J342,0)</f>
        <v>0</v>
      </c>
      <c r="BF342" s="207">
        <f>IF(N342="snížená",J342,0)</f>
        <v>0</v>
      </c>
      <c r="BG342" s="207">
        <f>IF(N342="zákl. přenesená",J342,0)</f>
        <v>0</v>
      </c>
      <c r="BH342" s="207">
        <f>IF(N342="sníž. přenesená",J342,0)</f>
        <v>0</v>
      </c>
      <c r="BI342" s="207">
        <f>IF(N342="nulová",J342,0)</f>
        <v>0</v>
      </c>
      <c r="BJ342" s="24" t="s">
        <v>25</v>
      </c>
      <c r="BK342" s="207">
        <f>ROUND(I342*H342,2)</f>
        <v>0</v>
      </c>
      <c r="BL342" s="24" t="s">
        <v>262</v>
      </c>
      <c r="BM342" s="24" t="s">
        <v>615</v>
      </c>
    </row>
    <row r="343" spans="2:51" s="11" customFormat="1" ht="13.5">
      <c r="B343" s="208"/>
      <c r="C343" s="209"/>
      <c r="D343" s="210" t="s">
        <v>264</v>
      </c>
      <c r="E343" s="211" t="s">
        <v>38</v>
      </c>
      <c r="F343" s="212" t="s">
        <v>616</v>
      </c>
      <c r="G343" s="209"/>
      <c r="H343" s="213">
        <v>60.192</v>
      </c>
      <c r="I343" s="214"/>
      <c r="J343" s="209"/>
      <c r="K343" s="209"/>
      <c r="L343" s="215"/>
      <c r="M343" s="216"/>
      <c r="N343" s="217"/>
      <c r="O343" s="217"/>
      <c r="P343" s="217"/>
      <c r="Q343" s="217"/>
      <c r="R343" s="217"/>
      <c r="S343" s="217"/>
      <c r="T343" s="218"/>
      <c r="AT343" s="219" t="s">
        <v>264</v>
      </c>
      <c r="AU343" s="219" t="s">
        <v>90</v>
      </c>
      <c r="AV343" s="11" t="s">
        <v>90</v>
      </c>
      <c r="AW343" s="11" t="s">
        <v>45</v>
      </c>
      <c r="AX343" s="11" t="s">
        <v>81</v>
      </c>
      <c r="AY343" s="219" t="s">
        <v>256</v>
      </c>
    </row>
    <row r="344" spans="2:51" s="12" customFormat="1" ht="13.5">
      <c r="B344" s="220"/>
      <c r="C344" s="221"/>
      <c r="D344" s="222" t="s">
        <v>264</v>
      </c>
      <c r="E344" s="223" t="s">
        <v>38</v>
      </c>
      <c r="F344" s="224" t="s">
        <v>266</v>
      </c>
      <c r="G344" s="221"/>
      <c r="H344" s="225">
        <v>60.192</v>
      </c>
      <c r="I344" s="226"/>
      <c r="J344" s="221"/>
      <c r="K344" s="221"/>
      <c r="L344" s="227"/>
      <c r="M344" s="228"/>
      <c r="N344" s="229"/>
      <c r="O344" s="229"/>
      <c r="P344" s="229"/>
      <c r="Q344" s="229"/>
      <c r="R344" s="229"/>
      <c r="S344" s="229"/>
      <c r="T344" s="230"/>
      <c r="AT344" s="231" t="s">
        <v>264</v>
      </c>
      <c r="AU344" s="231" t="s">
        <v>90</v>
      </c>
      <c r="AV344" s="12" t="s">
        <v>262</v>
      </c>
      <c r="AW344" s="12" t="s">
        <v>45</v>
      </c>
      <c r="AX344" s="12" t="s">
        <v>25</v>
      </c>
      <c r="AY344" s="231" t="s">
        <v>256</v>
      </c>
    </row>
    <row r="345" spans="2:65" s="1" customFormat="1" ht="22.5" customHeight="1">
      <c r="B345" s="42"/>
      <c r="C345" s="261" t="s">
        <v>617</v>
      </c>
      <c r="D345" s="261" t="s">
        <v>337</v>
      </c>
      <c r="E345" s="262" t="s">
        <v>618</v>
      </c>
      <c r="F345" s="263" t="s">
        <v>619</v>
      </c>
      <c r="G345" s="264" t="s">
        <v>372</v>
      </c>
      <c r="H345" s="265">
        <v>187.396</v>
      </c>
      <c r="I345" s="266"/>
      <c r="J345" s="267">
        <f>ROUND(I345*H345,2)</f>
        <v>0</v>
      </c>
      <c r="K345" s="263" t="s">
        <v>261</v>
      </c>
      <c r="L345" s="268"/>
      <c r="M345" s="269" t="s">
        <v>38</v>
      </c>
      <c r="N345" s="270" t="s">
        <v>52</v>
      </c>
      <c r="O345" s="43"/>
      <c r="P345" s="205">
        <f>O345*H345</f>
        <v>0</v>
      </c>
      <c r="Q345" s="205">
        <v>3E-05</v>
      </c>
      <c r="R345" s="205">
        <f>Q345*H345</f>
        <v>0.00562188</v>
      </c>
      <c r="S345" s="205">
        <v>0</v>
      </c>
      <c r="T345" s="206">
        <f>S345*H345</f>
        <v>0</v>
      </c>
      <c r="AR345" s="24" t="s">
        <v>183</v>
      </c>
      <c r="AT345" s="24" t="s">
        <v>337</v>
      </c>
      <c r="AU345" s="24" t="s">
        <v>90</v>
      </c>
      <c r="AY345" s="24" t="s">
        <v>256</v>
      </c>
      <c r="BE345" s="207">
        <f>IF(N345="základní",J345,0)</f>
        <v>0</v>
      </c>
      <c r="BF345" s="207">
        <f>IF(N345="snížená",J345,0)</f>
        <v>0</v>
      </c>
      <c r="BG345" s="207">
        <f>IF(N345="zákl. přenesená",J345,0)</f>
        <v>0</v>
      </c>
      <c r="BH345" s="207">
        <f>IF(N345="sníž. přenesená",J345,0)</f>
        <v>0</v>
      </c>
      <c r="BI345" s="207">
        <f>IF(N345="nulová",J345,0)</f>
        <v>0</v>
      </c>
      <c r="BJ345" s="24" t="s">
        <v>25</v>
      </c>
      <c r="BK345" s="207">
        <f>ROUND(I345*H345,2)</f>
        <v>0</v>
      </c>
      <c r="BL345" s="24" t="s">
        <v>262</v>
      </c>
      <c r="BM345" s="24" t="s">
        <v>620</v>
      </c>
    </row>
    <row r="346" spans="2:51" s="11" customFormat="1" ht="13.5">
      <c r="B346" s="208"/>
      <c r="C346" s="209"/>
      <c r="D346" s="210" t="s">
        <v>264</v>
      </c>
      <c r="E346" s="211" t="s">
        <v>38</v>
      </c>
      <c r="F346" s="212" t="s">
        <v>610</v>
      </c>
      <c r="G346" s="209"/>
      <c r="H346" s="213">
        <v>187.396</v>
      </c>
      <c r="I346" s="214"/>
      <c r="J346" s="209"/>
      <c r="K346" s="209"/>
      <c r="L346" s="215"/>
      <c r="M346" s="216"/>
      <c r="N346" s="217"/>
      <c r="O346" s="217"/>
      <c r="P346" s="217"/>
      <c r="Q346" s="217"/>
      <c r="R346" s="217"/>
      <c r="S346" s="217"/>
      <c r="T346" s="218"/>
      <c r="AT346" s="219" t="s">
        <v>264</v>
      </c>
      <c r="AU346" s="219" t="s">
        <v>90</v>
      </c>
      <c r="AV346" s="11" t="s">
        <v>90</v>
      </c>
      <c r="AW346" s="11" t="s">
        <v>45</v>
      </c>
      <c r="AX346" s="11" t="s">
        <v>81</v>
      </c>
      <c r="AY346" s="219" t="s">
        <v>256</v>
      </c>
    </row>
    <row r="347" spans="2:51" s="12" customFormat="1" ht="13.5">
      <c r="B347" s="220"/>
      <c r="C347" s="221"/>
      <c r="D347" s="222" t="s">
        <v>264</v>
      </c>
      <c r="E347" s="223" t="s">
        <v>38</v>
      </c>
      <c r="F347" s="224" t="s">
        <v>266</v>
      </c>
      <c r="G347" s="221"/>
      <c r="H347" s="225">
        <v>187.396</v>
      </c>
      <c r="I347" s="226"/>
      <c r="J347" s="221"/>
      <c r="K347" s="221"/>
      <c r="L347" s="227"/>
      <c r="M347" s="228"/>
      <c r="N347" s="229"/>
      <c r="O347" s="229"/>
      <c r="P347" s="229"/>
      <c r="Q347" s="229"/>
      <c r="R347" s="229"/>
      <c r="S347" s="229"/>
      <c r="T347" s="230"/>
      <c r="AT347" s="231" t="s">
        <v>264</v>
      </c>
      <c r="AU347" s="231" t="s">
        <v>90</v>
      </c>
      <c r="AV347" s="12" t="s">
        <v>262</v>
      </c>
      <c r="AW347" s="12" t="s">
        <v>45</v>
      </c>
      <c r="AX347" s="12" t="s">
        <v>25</v>
      </c>
      <c r="AY347" s="231" t="s">
        <v>256</v>
      </c>
    </row>
    <row r="348" spans="2:65" s="1" customFormat="1" ht="22.5" customHeight="1">
      <c r="B348" s="42"/>
      <c r="C348" s="196" t="s">
        <v>621</v>
      </c>
      <c r="D348" s="196" t="s">
        <v>258</v>
      </c>
      <c r="E348" s="197" t="s">
        <v>622</v>
      </c>
      <c r="F348" s="198" t="s">
        <v>623</v>
      </c>
      <c r="G348" s="199" t="s">
        <v>372</v>
      </c>
      <c r="H348" s="200">
        <v>234.96</v>
      </c>
      <c r="I348" s="201"/>
      <c r="J348" s="202">
        <f>ROUND(I348*H348,2)</f>
        <v>0</v>
      </c>
      <c r="K348" s="198" t="s">
        <v>38</v>
      </c>
      <c r="L348" s="62"/>
      <c r="M348" s="203" t="s">
        <v>38</v>
      </c>
      <c r="N348" s="204" t="s">
        <v>52</v>
      </c>
      <c r="O348" s="43"/>
      <c r="P348" s="205">
        <f>O348*H348</f>
        <v>0</v>
      </c>
      <c r="Q348" s="205">
        <v>0.00025</v>
      </c>
      <c r="R348" s="205">
        <f>Q348*H348</f>
        <v>0.05874</v>
      </c>
      <c r="S348" s="205">
        <v>0</v>
      </c>
      <c r="T348" s="206">
        <f>S348*H348</f>
        <v>0</v>
      </c>
      <c r="AR348" s="24" t="s">
        <v>262</v>
      </c>
      <c r="AT348" s="24" t="s">
        <v>258</v>
      </c>
      <c r="AU348" s="24" t="s">
        <v>90</v>
      </c>
      <c r="AY348" s="24" t="s">
        <v>256</v>
      </c>
      <c r="BE348" s="207">
        <f>IF(N348="základní",J348,0)</f>
        <v>0</v>
      </c>
      <c r="BF348" s="207">
        <f>IF(N348="snížená",J348,0)</f>
        <v>0</v>
      </c>
      <c r="BG348" s="207">
        <f>IF(N348="zákl. přenesená",J348,0)</f>
        <v>0</v>
      </c>
      <c r="BH348" s="207">
        <f>IF(N348="sníž. přenesená",J348,0)</f>
        <v>0</v>
      </c>
      <c r="BI348" s="207">
        <f>IF(N348="nulová",J348,0)</f>
        <v>0</v>
      </c>
      <c r="BJ348" s="24" t="s">
        <v>25</v>
      </c>
      <c r="BK348" s="207">
        <f>ROUND(I348*H348,2)</f>
        <v>0</v>
      </c>
      <c r="BL348" s="24" t="s">
        <v>262</v>
      </c>
      <c r="BM348" s="24" t="s">
        <v>624</v>
      </c>
    </row>
    <row r="349" spans="2:47" s="1" customFormat="1" ht="67.5">
      <c r="B349" s="42"/>
      <c r="C349" s="64"/>
      <c r="D349" s="210" t="s">
        <v>298</v>
      </c>
      <c r="E349" s="64"/>
      <c r="F349" s="243" t="s">
        <v>625</v>
      </c>
      <c r="G349" s="64"/>
      <c r="H349" s="64"/>
      <c r="I349" s="166"/>
      <c r="J349" s="64"/>
      <c r="K349" s="64"/>
      <c r="L349" s="62"/>
      <c r="M349" s="244"/>
      <c r="N349" s="43"/>
      <c r="O349" s="43"/>
      <c r="P349" s="43"/>
      <c r="Q349" s="43"/>
      <c r="R349" s="43"/>
      <c r="S349" s="43"/>
      <c r="T349" s="79"/>
      <c r="AT349" s="24" t="s">
        <v>298</v>
      </c>
      <c r="AU349" s="24" t="s">
        <v>90</v>
      </c>
    </row>
    <row r="350" spans="2:51" s="11" customFormat="1" ht="27">
      <c r="B350" s="208"/>
      <c r="C350" s="209"/>
      <c r="D350" s="210" t="s">
        <v>264</v>
      </c>
      <c r="E350" s="211" t="s">
        <v>38</v>
      </c>
      <c r="F350" s="212" t="s">
        <v>626</v>
      </c>
      <c r="G350" s="209"/>
      <c r="H350" s="213">
        <v>181.13</v>
      </c>
      <c r="I350" s="214"/>
      <c r="J350" s="209"/>
      <c r="K350" s="209"/>
      <c r="L350" s="215"/>
      <c r="M350" s="216"/>
      <c r="N350" s="217"/>
      <c r="O350" s="217"/>
      <c r="P350" s="217"/>
      <c r="Q350" s="217"/>
      <c r="R350" s="217"/>
      <c r="S350" s="217"/>
      <c r="T350" s="218"/>
      <c r="AT350" s="219" t="s">
        <v>264</v>
      </c>
      <c r="AU350" s="219" t="s">
        <v>90</v>
      </c>
      <c r="AV350" s="11" t="s">
        <v>90</v>
      </c>
      <c r="AW350" s="11" t="s">
        <v>45</v>
      </c>
      <c r="AX350" s="11" t="s">
        <v>81</v>
      </c>
      <c r="AY350" s="219" t="s">
        <v>256</v>
      </c>
    </row>
    <row r="351" spans="2:51" s="11" customFormat="1" ht="13.5">
      <c r="B351" s="208"/>
      <c r="C351" s="209"/>
      <c r="D351" s="210" t="s">
        <v>264</v>
      </c>
      <c r="E351" s="211" t="s">
        <v>38</v>
      </c>
      <c r="F351" s="212" t="s">
        <v>627</v>
      </c>
      <c r="G351" s="209"/>
      <c r="H351" s="213">
        <v>53.83</v>
      </c>
      <c r="I351" s="214"/>
      <c r="J351" s="209"/>
      <c r="K351" s="209"/>
      <c r="L351" s="215"/>
      <c r="M351" s="216"/>
      <c r="N351" s="217"/>
      <c r="O351" s="217"/>
      <c r="P351" s="217"/>
      <c r="Q351" s="217"/>
      <c r="R351" s="217"/>
      <c r="S351" s="217"/>
      <c r="T351" s="218"/>
      <c r="AT351" s="219" t="s">
        <v>264</v>
      </c>
      <c r="AU351" s="219" t="s">
        <v>90</v>
      </c>
      <c r="AV351" s="11" t="s">
        <v>90</v>
      </c>
      <c r="AW351" s="11" t="s">
        <v>45</v>
      </c>
      <c r="AX351" s="11" t="s">
        <v>81</v>
      </c>
      <c r="AY351" s="219" t="s">
        <v>256</v>
      </c>
    </row>
    <row r="352" spans="2:51" s="12" customFormat="1" ht="13.5">
      <c r="B352" s="220"/>
      <c r="C352" s="221"/>
      <c r="D352" s="210" t="s">
        <v>264</v>
      </c>
      <c r="E352" s="245" t="s">
        <v>156</v>
      </c>
      <c r="F352" s="246" t="s">
        <v>266</v>
      </c>
      <c r="G352" s="221"/>
      <c r="H352" s="247">
        <v>234.96</v>
      </c>
      <c r="I352" s="226"/>
      <c r="J352" s="221"/>
      <c r="K352" s="221"/>
      <c r="L352" s="227"/>
      <c r="M352" s="228"/>
      <c r="N352" s="229"/>
      <c r="O352" s="229"/>
      <c r="P352" s="229"/>
      <c r="Q352" s="229"/>
      <c r="R352" s="229"/>
      <c r="S352" s="229"/>
      <c r="T352" s="230"/>
      <c r="AT352" s="231" t="s">
        <v>264</v>
      </c>
      <c r="AU352" s="231" t="s">
        <v>90</v>
      </c>
      <c r="AV352" s="12" t="s">
        <v>262</v>
      </c>
      <c r="AW352" s="12" t="s">
        <v>45</v>
      </c>
      <c r="AX352" s="12" t="s">
        <v>25</v>
      </c>
      <c r="AY352" s="231" t="s">
        <v>256</v>
      </c>
    </row>
    <row r="353" spans="2:51" s="11" customFormat="1" ht="13.5">
      <c r="B353" s="208"/>
      <c r="C353" s="209"/>
      <c r="D353" s="222" t="s">
        <v>264</v>
      </c>
      <c r="E353" s="271" t="s">
        <v>38</v>
      </c>
      <c r="F353" s="248" t="s">
        <v>628</v>
      </c>
      <c r="G353" s="209"/>
      <c r="H353" s="249">
        <v>469.92</v>
      </c>
      <c r="I353" s="214"/>
      <c r="J353" s="209"/>
      <c r="K353" s="209"/>
      <c r="L353" s="215"/>
      <c r="M353" s="216"/>
      <c r="N353" s="217"/>
      <c r="O353" s="217"/>
      <c r="P353" s="217"/>
      <c r="Q353" s="217"/>
      <c r="R353" s="217"/>
      <c r="S353" s="217"/>
      <c r="T353" s="218"/>
      <c r="AT353" s="219" t="s">
        <v>264</v>
      </c>
      <c r="AU353" s="219" t="s">
        <v>90</v>
      </c>
      <c r="AV353" s="11" t="s">
        <v>90</v>
      </c>
      <c r="AW353" s="11" t="s">
        <v>45</v>
      </c>
      <c r="AX353" s="11" t="s">
        <v>81</v>
      </c>
      <c r="AY353" s="219" t="s">
        <v>256</v>
      </c>
    </row>
    <row r="354" spans="2:65" s="1" customFormat="1" ht="22.5" customHeight="1">
      <c r="B354" s="42"/>
      <c r="C354" s="261" t="s">
        <v>629</v>
      </c>
      <c r="D354" s="261" t="s">
        <v>337</v>
      </c>
      <c r="E354" s="262" t="s">
        <v>630</v>
      </c>
      <c r="F354" s="263" t="s">
        <v>631</v>
      </c>
      <c r="G354" s="264" t="s">
        <v>372</v>
      </c>
      <c r="H354" s="265">
        <v>271.379</v>
      </c>
      <c r="I354" s="266"/>
      <c r="J354" s="267">
        <f>ROUND(I354*H354,2)</f>
        <v>0</v>
      </c>
      <c r="K354" s="263" t="s">
        <v>261</v>
      </c>
      <c r="L354" s="268"/>
      <c r="M354" s="269" t="s">
        <v>38</v>
      </c>
      <c r="N354" s="270" t="s">
        <v>52</v>
      </c>
      <c r="O354" s="43"/>
      <c r="P354" s="205">
        <f>O354*H354</f>
        <v>0</v>
      </c>
      <c r="Q354" s="205">
        <v>0</v>
      </c>
      <c r="R354" s="205">
        <f>Q354*H354</f>
        <v>0</v>
      </c>
      <c r="S354" s="205">
        <v>0</v>
      </c>
      <c r="T354" s="206">
        <f>S354*H354</f>
        <v>0</v>
      </c>
      <c r="AR354" s="24" t="s">
        <v>183</v>
      </c>
      <c r="AT354" s="24" t="s">
        <v>337</v>
      </c>
      <c r="AU354" s="24" t="s">
        <v>90</v>
      </c>
      <c r="AY354" s="24" t="s">
        <v>256</v>
      </c>
      <c r="BE354" s="207">
        <f>IF(N354="základní",J354,0)</f>
        <v>0</v>
      </c>
      <c r="BF354" s="207">
        <f>IF(N354="snížená",J354,0)</f>
        <v>0</v>
      </c>
      <c r="BG354" s="207">
        <f>IF(N354="zákl. přenesená",J354,0)</f>
        <v>0</v>
      </c>
      <c r="BH354" s="207">
        <f>IF(N354="sníž. přenesená",J354,0)</f>
        <v>0</v>
      </c>
      <c r="BI354" s="207">
        <f>IF(N354="nulová",J354,0)</f>
        <v>0</v>
      </c>
      <c r="BJ354" s="24" t="s">
        <v>25</v>
      </c>
      <c r="BK354" s="207">
        <f>ROUND(I354*H354,2)</f>
        <v>0</v>
      </c>
      <c r="BL354" s="24" t="s">
        <v>262</v>
      </c>
      <c r="BM354" s="24" t="s">
        <v>632</v>
      </c>
    </row>
    <row r="355" spans="2:51" s="11" customFormat="1" ht="13.5">
      <c r="B355" s="208"/>
      <c r="C355" s="209"/>
      <c r="D355" s="210" t="s">
        <v>264</v>
      </c>
      <c r="E355" s="211" t="s">
        <v>38</v>
      </c>
      <c r="F355" s="212" t="s">
        <v>633</v>
      </c>
      <c r="G355" s="209"/>
      <c r="H355" s="213">
        <v>258.456</v>
      </c>
      <c r="I355" s="214"/>
      <c r="J355" s="209"/>
      <c r="K355" s="209"/>
      <c r="L355" s="215"/>
      <c r="M355" s="216"/>
      <c r="N355" s="217"/>
      <c r="O355" s="217"/>
      <c r="P355" s="217"/>
      <c r="Q355" s="217"/>
      <c r="R355" s="217"/>
      <c r="S355" s="217"/>
      <c r="T355" s="218"/>
      <c r="AT355" s="219" t="s">
        <v>264</v>
      </c>
      <c r="AU355" s="219" t="s">
        <v>90</v>
      </c>
      <c r="AV355" s="11" t="s">
        <v>90</v>
      </c>
      <c r="AW355" s="11" t="s">
        <v>45</v>
      </c>
      <c r="AX355" s="11" t="s">
        <v>25</v>
      </c>
      <c r="AY355" s="219" t="s">
        <v>256</v>
      </c>
    </row>
    <row r="356" spans="2:51" s="11" customFormat="1" ht="13.5">
      <c r="B356" s="208"/>
      <c r="C356" s="209"/>
      <c r="D356" s="222" t="s">
        <v>264</v>
      </c>
      <c r="E356" s="209"/>
      <c r="F356" s="248" t="s">
        <v>634</v>
      </c>
      <c r="G356" s="209"/>
      <c r="H356" s="249">
        <v>271.379</v>
      </c>
      <c r="I356" s="214"/>
      <c r="J356" s="209"/>
      <c r="K356" s="209"/>
      <c r="L356" s="215"/>
      <c r="M356" s="216"/>
      <c r="N356" s="217"/>
      <c r="O356" s="217"/>
      <c r="P356" s="217"/>
      <c r="Q356" s="217"/>
      <c r="R356" s="217"/>
      <c r="S356" s="217"/>
      <c r="T356" s="218"/>
      <c r="AT356" s="219" t="s">
        <v>264</v>
      </c>
      <c r="AU356" s="219" t="s">
        <v>90</v>
      </c>
      <c r="AV356" s="11" t="s">
        <v>90</v>
      </c>
      <c r="AW356" s="11" t="s">
        <v>6</v>
      </c>
      <c r="AX356" s="11" t="s">
        <v>25</v>
      </c>
      <c r="AY356" s="219" t="s">
        <v>256</v>
      </c>
    </row>
    <row r="357" spans="2:65" s="1" customFormat="1" ht="22.5" customHeight="1">
      <c r="B357" s="42"/>
      <c r="C357" s="261" t="s">
        <v>635</v>
      </c>
      <c r="D357" s="261" t="s">
        <v>337</v>
      </c>
      <c r="E357" s="262" t="s">
        <v>636</v>
      </c>
      <c r="F357" s="263" t="s">
        <v>637</v>
      </c>
      <c r="G357" s="264" t="s">
        <v>372</v>
      </c>
      <c r="H357" s="265">
        <v>271.379</v>
      </c>
      <c r="I357" s="266"/>
      <c r="J357" s="267">
        <f>ROUND(I357*H357,2)</f>
        <v>0</v>
      </c>
      <c r="K357" s="263" t="s">
        <v>261</v>
      </c>
      <c r="L357" s="268"/>
      <c r="M357" s="269" t="s">
        <v>38</v>
      </c>
      <c r="N357" s="270" t="s">
        <v>52</v>
      </c>
      <c r="O357" s="43"/>
      <c r="P357" s="205">
        <f>O357*H357</f>
        <v>0</v>
      </c>
      <c r="Q357" s="205">
        <v>0</v>
      </c>
      <c r="R357" s="205">
        <f>Q357*H357</f>
        <v>0</v>
      </c>
      <c r="S357" s="205">
        <v>0</v>
      </c>
      <c r="T357" s="206">
        <f>S357*H357</f>
        <v>0</v>
      </c>
      <c r="AR357" s="24" t="s">
        <v>183</v>
      </c>
      <c r="AT357" s="24" t="s">
        <v>337</v>
      </c>
      <c r="AU357" s="24" t="s">
        <v>90</v>
      </c>
      <c r="AY357" s="24" t="s">
        <v>256</v>
      </c>
      <c r="BE357" s="207">
        <f>IF(N357="základní",J357,0)</f>
        <v>0</v>
      </c>
      <c r="BF357" s="207">
        <f>IF(N357="snížená",J357,0)</f>
        <v>0</v>
      </c>
      <c r="BG357" s="207">
        <f>IF(N357="zákl. přenesená",J357,0)</f>
        <v>0</v>
      </c>
      <c r="BH357" s="207">
        <f>IF(N357="sníž. přenesená",J357,0)</f>
        <v>0</v>
      </c>
      <c r="BI357" s="207">
        <f>IF(N357="nulová",J357,0)</f>
        <v>0</v>
      </c>
      <c r="BJ357" s="24" t="s">
        <v>25</v>
      </c>
      <c r="BK357" s="207">
        <f>ROUND(I357*H357,2)</f>
        <v>0</v>
      </c>
      <c r="BL357" s="24" t="s">
        <v>262</v>
      </c>
      <c r="BM357" s="24" t="s">
        <v>638</v>
      </c>
    </row>
    <row r="358" spans="2:51" s="11" customFormat="1" ht="13.5">
      <c r="B358" s="208"/>
      <c r="C358" s="209"/>
      <c r="D358" s="210" t="s">
        <v>264</v>
      </c>
      <c r="E358" s="211" t="s">
        <v>38</v>
      </c>
      <c r="F358" s="212" t="s">
        <v>633</v>
      </c>
      <c r="G358" s="209"/>
      <c r="H358" s="213">
        <v>258.456</v>
      </c>
      <c r="I358" s="214"/>
      <c r="J358" s="209"/>
      <c r="K358" s="209"/>
      <c r="L358" s="215"/>
      <c r="M358" s="216"/>
      <c r="N358" s="217"/>
      <c r="O358" s="217"/>
      <c r="P358" s="217"/>
      <c r="Q358" s="217"/>
      <c r="R358" s="217"/>
      <c r="S358" s="217"/>
      <c r="T358" s="218"/>
      <c r="AT358" s="219" t="s">
        <v>264</v>
      </c>
      <c r="AU358" s="219" t="s">
        <v>90</v>
      </c>
      <c r="AV358" s="11" t="s">
        <v>90</v>
      </c>
      <c r="AW358" s="11" t="s">
        <v>45</v>
      </c>
      <c r="AX358" s="11" t="s">
        <v>25</v>
      </c>
      <c r="AY358" s="219" t="s">
        <v>256</v>
      </c>
    </row>
    <row r="359" spans="2:51" s="11" customFormat="1" ht="13.5">
      <c r="B359" s="208"/>
      <c r="C359" s="209"/>
      <c r="D359" s="222" t="s">
        <v>264</v>
      </c>
      <c r="E359" s="209"/>
      <c r="F359" s="248" t="s">
        <v>634</v>
      </c>
      <c r="G359" s="209"/>
      <c r="H359" s="249">
        <v>271.379</v>
      </c>
      <c r="I359" s="214"/>
      <c r="J359" s="209"/>
      <c r="K359" s="209"/>
      <c r="L359" s="215"/>
      <c r="M359" s="216"/>
      <c r="N359" s="217"/>
      <c r="O359" s="217"/>
      <c r="P359" s="217"/>
      <c r="Q359" s="217"/>
      <c r="R359" s="217"/>
      <c r="S359" s="217"/>
      <c r="T359" s="218"/>
      <c r="AT359" s="219" t="s">
        <v>264</v>
      </c>
      <c r="AU359" s="219" t="s">
        <v>90</v>
      </c>
      <c r="AV359" s="11" t="s">
        <v>90</v>
      </c>
      <c r="AW359" s="11" t="s">
        <v>6</v>
      </c>
      <c r="AX359" s="11" t="s">
        <v>25</v>
      </c>
      <c r="AY359" s="219" t="s">
        <v>256</v>
      </c>
    </row>
    <row r="360" spans="2:65" s="1" customFormat="1" ht="22.5" customHeight="1">
      <c r="B360" s="42"/>
      <c r="C360" s="196" t="s">
        <v>639</v>
      </c>
      <c r="D360" s="196" t="s">
        <v>258</v>
      </c>
      <c r="E360" s="197" t="s">
        <v>640</v>
      </c>
      <c r="F360" s="198" t="s">
        <v>641</v>
      </c>
      <c r="G360" s="199" t="s">
        <v>129</v>
      </c>
      <c r="H360" s="200">
        <v>11</v>
      </c>
      <c r="I360" s="201"/>
      <c r="J360" s="202">
        <f>ROUND(I360*H360,2)</f>
        <v>0</v>
      </c>
      <c r="K360" s="198" t="s">
        <v>261</v>
      </c>
      <c r="L360" s="62"/>
      <c r="M360" s="203" t="s">
        <v>38</v>
      </c>
      <c r="N360" s="204" t="s">
        <v>52</v>
      </c>
      <c r="O360" s="43"/>
      <c r="P360" s="205">
        <f>O360*H360</f>
        <v>0</v>
      </c>
      <c r="Q360" s="205">
        <v>0.00348</v>
      </c>
      <c r="R360" s="205">
        <f>Q360*H360</f>
        <v>0.03828</v>
      </c>
      <c r="S360" s="205">
        <v>0</v>
      </c>
      <c r="T360" s="206">
        <f>S360*H360</f>
        <v>0</v>
      </c>
      <c r="AR360" s="24" t="s">
        <v>262</v>
      </c>
      <c r="AT360" s="24" t="s">
        <v>258</v>
      </c>
      <c r="AU360" s="24" t="s">
        <v>90</v>
      </c>
      <c r="AY360" s="24" t="s">
        <v>256</v>
      </c>
      <c r="BE360" s="207">
        <f>IF(N360="základní",J360,0)</f>
        <v>0</v>
      </c>
      <c r="BF360" s="207">
        <f>IF(N360="snížená",J360,0)</f>
        <v>0</v>
      </c>
      <c r="BG360" s="207">
        <f>IF(N360="zákl. přenesená",J360,0)</f>
        <v>0</v>
      </c>
      <c r="BH360" s="207">
        <f>IF(N360="sníž. přenesená",J360,0)</f>
        <v>0</v>
      </c>
      <c r="BI360" s="207">
        <f>IF(N360="nulová",J360,0)</f>
        <v>0</v>
      </c>
      <c r="BJ360" s="24" t="s">
        <v>25</v>
      </c>
      <c r="BK360" s="207">
        <f>ROUND(I360*H360,2)</f>
        <v>0</v>
      </c>
      <c r="BL360" s="24" t="s">
        <v>262</v>
      </c>
      <c r="BM360" s="24" t="s">
        <v>642</v>
      </c>
    </row>
    <row r="361" spans="2:51" s="11" customFormat="1" ht="13.5">
      <c r="B361" s="208"/>
      <c r="C361" s="209"/>
      <c r="D361" s="222" t="s">
        <v>264</v>
      </c>
      <c r="E361" s="271" t="s">
        <v>38</v>
      </c>
      <c r="F361" s="248" t="s">
        <v>513</v>
      </c>
      <c r="G361" s="209"/>
      <c r="H361" s="249">
        <v>11</v>
      </c>
      <c r="I361" s="214"/>
      <c r="J361" s="209"/>
      <c r="K361" s="209"/>
      <c r="L361" s="215"/>
      <c r="M361" s="216"/>
      <c r="N361" s="217"/>
      <c r="O361" s="217"/>
      <c r="P361" s="217"/>
      <c r="Q361" s="217"/>
      <c r="R361" s="217"/>
      <c r="S361" s="217"/>
      <c r="T361" s="218"/>
      <c r="AT361" s="219" t="s">
        <v>264</v>
      </c>
      <c r="AU361" s="219" t="s">
        <v>90</v>
      </c>
      <c r="AV361" s="11" t="s">
        <v>90</v>
      </c>
      <c r="AW361" s="11" t="s">
        <v>45</v>
      </c>
      <c r="AX361" s="11" t="s">
        <v>25</v>
      </c>
      <c r="AY361" s="219" t="s">
        <v>256</v>
      </c>
    </row>
    <row r="362" spans="2:65" s="1" customFormat="1" ht="22.5" customHeight="1">
      <c r="B362" s="42"/>
      <c r="C362" s="196" t="s">
        <v>643</v>
      </c>
      <c r="D362" s="196" t="s">
        <v>258</v>
      </c>
      <c r="E362" s="197" t="s">
        <v>644</v>
      </c>
      <c r="F362" s="198" t="s">
        <v>645</v>
      </c>
      <c r="G362" s="199" t="s">
        <v>129</v>
      </c>
      <c r="H362" s="200">
        <v>45.337</v>
      </c>
      <c r="I362" s="201"/>
      <c r="J362" s="202">
        <f>ROUND(I362*H362,2)</f>
        <v>0</v>
      </c>
      <c r="K362" s="198" t="s">
        <v>261</v>
      </c>
      <c r="L362" s="62"/>
      <c r="M362" s="203" t="s">
        <v>38</v>
      </c>
      <c r="N362" s="204" t="s">
        <v>52</v>
      </c>
      <c r="O362" s="43"/>
      <c r="P362" s="205">
        <f>O362*H362</f>
        <v>0</v>
      </c>
      <c r="Q362" s="205">
        <v>0.0315</v>
      </c>
      <c r="R362" s="205">
        <f>Q362*H362</f>
        <v>1.4281155</v>
      </c>
      <c r="S362" s="205">
        <v>0</v>
      </c>
      <c r="T362" s="206">
        <f>S362*H362</f>
        <v>0</v>
      </c>
      <c r="AR362" s="24" t="s">
        <v>262</v>
      </c>
      <c r="AT362" s="24" t="s">
        <v>258</v>
      </c>
      <c r="AU362" s="24" t="s">
        <v>90</v>
      </c>
      <c r="AY362" s="24" t="s">
        <v>256</v>
      </c>
      <c r="BE362" s="207">
        <f>IF(N362="základní",J362,0)</f>
        <v>0</v>
      </c>
      <c r="BF362" s="207">
        <f>IF(N362="snížená",J362,0)</f>
        <v>0</v>
      </c>
      <c r="BG362" s="207">
        <f>IF(N362="zákl. přenesená",J362,0)</f>
        <v>0</v>
      </c>
      <c r="BH362" s="207">
        <f>IF(N362="sníž. přenesená",J362,0)</f>
        <v>0</v>
      </c>
      <c r="BI362" s="207">
        <f>IF(N362="nulová",J362,0)</f>
        <v>0</v>
      </c>
      <c r="BJ362" s="24" t="s">
        <v>25</v>
      </c>
      <c r="BK362" s="207">
        <f>ROUND(I362*H362,2)</f>
        <v>0</v>
      </c>
      <c r="BL362" s="24" t="s">
        <v>262</v>
      </c>
      <c r="BM362" s="24" t="s">
        <v>646</v>
      </c>
    </row>
    <row r="363" spans="2:47" s="1" customFormat="1" ht="27">
      <c r="B363" s="42"/>
      <c r="C363" s="64"/>
      <c r="D363" s="210" t="s">
        <v>351</v>
      </c>
      <c r="E363" s="64"/>
      <c r="F363" s="243" t="s">
        <v>647</v>
      </c>
      <c r="G363" s="64"/>
      <c r="H363" s="64"/>
      <c r="I363" s="166"/>
      <c r="J363" s="64"/>
      <c r="K363" s="64"/>
      <c r="L363" s="62"/>
      <c r="M363" s="244"/>
      <c r="N363" s="43"/>
      <c r="O363" s="43"/>
      <c r="P363" s="43"/>
      <c r="Q363" s="43"/>
      <c r="R363" s="43"/>
      <c r="S363" s="43"/>
      <c r="T363" s="79"/>
      <c r="AT363" s="24" t="s">
        <v>351</v>
      </c>
      <c r="AU363" s="24" t="s">
        <v>90</v>
      </c>
    </row>
    <row r="364" spans="2:51" s="11" customFormat="1" ht="13.5">
      <c r="B364" s="208"/>
      <c r="C364" s="209"/>
      <c r="D364" s="210" t="s">
        <v>264</v>
      </c>
      <c r="E364" s="211" t="s">
        <v>38</v>
      </c>
      <c r="F364" s="212" t="s">
        <v>648</v>
      </c>
      <c r="G364" s="209"/>
      <c r="H364" s="213">
        <v>45.337</v>
      </c>
      <c r="I364" s="214"/>
      <c r="J364" s="209"/>
      <c r="K364" s="209"/>
      <c r="L364" s="215"/>
      <c r="M364" s="216"/>
      <c r="N364" s="217"/>
      <c r="O364" s="217"/>
      <c r="P364" s="217"/>
      <c r="Q364" s="217"/>
      <c r="R364" s="217"/>
      <c r="S364" s="217"/>
      <c r="T364" s="218"/>
      <c r="AT364" s="219" t="s">
        <v>264</v>
      </c>
      <c r="AU364" s="219" t="s">
        <v>90</v>
      </c>
      <c r="AV364" s="11" t="s">
        <v>90</v>
      </c>
      <c r="AW364" s="11" t="s">
        <v>45</v>
      </c>
      <c r="AX364" s="11" t="s">
        <v>81</v>
      </c>
      <c r="AY364" s="219" t="s">
        <v>256</v>
      </c>
    </row>
    <row r="365" spans="2:51" s="12" customFormat="1" ht="13.5">
      <c r="B365" s="220"/>
      <c r="C365" s="221"/>
      <c r="D365" s="222" t="s">
        <v>264</v>
      </c>
      <c r="E365" s="223" t="s">
        <v>38</v>
      </c>
      <c r="F365" s="224" t="s">
        <v>266</v>
      </c>
      <c r="G365" s="221"/>
      <c r="H365" s="225">
        <v>45.337</v>
      </c>
      <c r="I365" s="226"/>
      <c r="J365" s="221"/>
      <c r="K365" s="221"/>
      <c r="L365" s="227"/>
      <c r="M365" s="228"/>
      <c r="N365" s="229"/>
      <c r="O365" s="229"/>
      <c r="P365" s="229"/>
      <c r="Q365" s="229"/>
      <c r="R365" s="229"/>
      <c r="S365" s="229"/>
      <c r="T365" s="230"/>
      <c r="AT365" s="231" t="s">
        <v>264</v>
      </c>
      <c r="AU365" s="231" t="s">
        <v>90</v>
      </c>
      <c r="AV365" s="12" t="s">
        <v>262</v>
      </c>
      <c r="AW365" s="12" t="s">
        <v>45</v>
      </c>
      <c r="AX365" s="12" t="s">
        <v>25</v>
      </c>
      <c r="AY365" s="231" t="s">
        <v>256</v>
      </c>
    </row>
    <row r="366" spans="2:65" s="1" customFormat="1" ht="31.5" customHeight="1">
      <c r="B366" s="42"/>
      <c r="C366" s="196" t="s">
        <v>649</v>
      </c>
      <c r="D366" s="196" t="s">
        <v>258</v>
      </c>
      <c r="E366" s="197" t="s">
        <v>650</v>
      </c>
      <c r="F366" s="198" t="s">
        <v>651</v>
      </c>
      <c r="G366" s="199" t="s">
        <v>129</v>
      </c>
      <c r="H366" s="200">
        <v>45.337</v>
      </c>
      <c r="I366" s="201"/>
      <c r="J366" s="202">
        <f>ROUND(I366*H366,2)</f>
        <v>0</v>
      </c>
      <c r="K366" s="198" t="s">
        <v>261</v>
      </c>
      <c r="L366" s="62"/>
      <c r="M366" s="203" t="s">
        <v>38</v>
      </c>
      <c r="N366" s="204" t="s">
        <v>52</v>
      </c>
      <c r="O366" s="43"/>
      <c r="P366" s="205">
        <f>O366*H366</f>
        <v>0</v>
      </c>
      <c r="Q366" s="205">
        <v>0.00628</v>
      </c>
      <c r="R366" s="205">
        <f>Q366*H366</f>
        <v>0.28471636</v>
      </c>
      <c r="S366" s="205">
        <v>0</v>
      </c>
      <c r="T366" s="206">
        <f>S366*H366</f>
        <v>0</v>
      </c>
      <c r="AR366" s="24" t="s">
        <v>262</v>
      </c>
      <c r="AT366" s="24" t="s">
        <v>258</v>
      </c>
      <c r="AU366" s="24" t="s">
        <v>90</v>
      </c>
      <c r="AY366" s="24" t="s">
        <v>256</v>
      </c>
      <c r="BE366" s="207">
        <f>IF(N366="základní",J366,0)</f>
        <v>0</v>
      </c>
      <c r="BF366" s="207">
        <f>IF(N366="snížená",J366,0)</f>
        <v>0</v>
      </c>
      <c r="BG366" s="207">
        <f>IF(N366="zákl. přenesená",J366,0)</f>
        <v>0</v>
      </c>
      <c r="BH366" s="207">
        <f>IF(N366="sníž. přenesená",J366,0)</f>
        <v>0</v>
      </c>
      <c r="BI366" s="207">
        <f>IF(N366="nulová",J366,0)</f>
        <v>0</v>
      </c>
      <c r="BJ366" s="24" t="s">
        <v>25</v>
      </c>
      <c r="BK366" s="207">
        <f>ROUND(I366*H366,2)</f>
        <v>0</v>
      </c>
      <c r="BL366" s="24" t="s">
        <v>262</v>
      </c>
      <c r="BM366" s="24" t="s">
        <v>652</v>
      </c>
    </row>
    <row r="367" spans="2:47" s="1" customFormat="1" ht="54">
      <c r="B367" s="42"/>
      <c r="C367" s="64"/>
      <c r="D367" s="210" t="s">
        <v>351</v>
      </c>
      <c r="E367" s="64"/>
      <c r="F367" s="243" t="s">
        <v>653</v>
      </c>
      <c r="G367" s="64"/>
      <c r="H367" s="64"/>
      <c r="I367" s="166"/>
      <c r="J367" s="64"/>
      <c r="K367" s="64"/>
      <c r="L367" s="62"/>
      <c r="M367" s="244"/>
      <c r="N367" s="43"/>
      <c r="O367" s="43"/>
      <c r="P367" s="43"/>
      <c r="Q367" s="43"/>
      <c r="R367" s="43"/>
      <c r="S367" s="43"/>
      <c r="T367" s="79"/>
      <c r="AT367" s="24" t="s">
        <v>351</v>
      </c>
      <c r="AU367" s="24" t="s">
        <v>90</v>
      </c>
    </row>
    <row r="368" spans="2:51" s="11" customFormat="1" ht="13.5">
      <c r="B368" s="208"/>
      <c r="C368" s="209"/>
      <c r="D368" s="210" t="s">
        <v>264</v>
      </c>
      <c r="E368" s="211" t="s">
        <v>38</v>
      </c>
      <c r="F368" s="212" t="s">
        <v>38</v>
      </c>
      <c r="G368" s="209"/>
      <c r="H368" s="213">
        <v>0</v>
      </c>
      <c r="I368" s="214"/>
      <c r="J368" s="209"/>
      <c r="K368" s="209"/>
      <c r="L368" s="215"/>
      <c r="M368" s="216"/>
      <c r="N368" s="217"/>
      <c r="O368" s="217"/>
      <c r="P368" s="217"/>
      <c r="Q368" s="217"/>
      <c r="R368" s="217"/>
      <c r="S368" s="217"/>
      <c r="T368" s="218"/>
      <c r="AT368" s="219" t="s">
        <v>264</v>
      </c>
      <c r="AU368" s="219" t="s">
        <v>90</v>
      </c>
      <c r="AV368" s="11" t="s">
        <v>90</v>
      </c>
      <c r="AW368" s="11" t="s">
        <v>45</v>
      </c>
      <c r="AX368" s="11" t="s">
        <v>81</v>
      </c>
      <c r="AY368" s="219" t="s">
        <v>256</v>
      </c>
    </row>
    <row r="369" spans="2:51" s="13" customFormat="1" ht="13.5">
      <c r="B369" s="232"/>
      <c r="C369" s="233"/>
      <c r="D369" s="210" t="s">
        <v>264</v>
      </c>
      <c r="E369" s="234" t="s">
        <v>38</v>
      </c>
      <c r="F369" s="235" t="s">
        <v>654</v>
      </c>
      <c r="G369" s="233"/>
      <c r="H369" s="236" t="s">
        <v>38</v>
      </c>
      <c r="I369" s="237"/>
      <c r="J369" s="233"/>
      <c r="K369" s="233"/>
      <c r="L369" s="238"/>
      <c r="M369" s="239"/>
      <c r="N369" s="240"/>
      <c r="O369" s="240"/>
      <c r="P369" s="240"/>
      <c r="Q369" s="240"/>
      <c r="R369" s="240"/>
      <c r="S369" s="240"/>
      <c r="T369" s="241"/>
      <c r="AT369" s="242" t="s">
        <v>264</v>
      </c>
      <c r="AU369" s="242" t="s">
        <v>90</v>
      </c>
      <c r="AV369" s="13" t="s">
        <v>25</v>
      </c>
      <c r="AW369" s="13" t="s">
        <v>45</v>
      </c>
      <c r="AX369" s="13" t="s">
        <v>81</v>
      </c>
      <c r="AY369" s="242" t="s">
        <v>256</v>
      </c>
    </row>
    <row r="370" spans="2:51" s="11" customFormat="1" ht="13.5">
      <c r="B370" s="208"/>
      <c r="C370" s="209"/>
      <c r="D370" s="210" t="s">
        <v>264</v>
      </c>
      <c r="E370" s="211" t="s">
        <v>38</v>
      </c>
      <c r="F370" s="212" t="s">
        <v>655</v>
      </c>
      <c r="G370" s="209"/>
      <c r="H370" s="213">
        <v>10.61</v>
      </c>
      <c r="I370" s="214"/>
      <c r="J370" s="209"/>
      <c r="K370" s="209"/>
      <c r="L370" s="215"/>
      <c r="M370" s="216"/>
      <c r="N370" s="217"/>
      <c r="O370" s="217"/>
      <c r="P370" s="217"/>
      <c r="Q370" s="217"/>
      <c r="R370" s="217"/>
      <c r="S370" s="217"/>
      <c r="T370" s="218"/>
      <c r="AT370" s="219" t="s">
        <v>264</v>
      </c>
      <c r="AU370" s="219" t="s">
        <v>90</v>
      </c>
      <c r="AV370" s="11" t="s">
        <v>90</v>
      </c>
      <c r="AW370" s="11" t="s">
        <v>45</v>
      </c>
      <c r="AX370" s="11" t="s">
        <v>81</v>
      </c>
      <c r="AY370" s="219" t="s">
        <v>256</v>
      </c>
    </row>
    <row r="371" spans="2:51" s="13" customFormat="1" ht="13.5">
      <c r="B371" s="232"/>
      <c r="C371" s="233"/>
      <c r="D371" s="210" t="s">
        <v>264</v>
      </c>
      <c r="E371" s="234" t="s">
        <v>38</v>
      </c>
      <c r="F371" s="235" t="s">
        <v>588</v>
      </c>
      <c r="G371" s="233"/>
      <c r="H371" s="236" t="s">
        <v>38</v>
      </c>
      <c r="I371" s="237"/>
      <c r="J371" s="233"/>
      <c r="K371" s="233"/>
      <c r="L371" s="238"/>
      <c r="M371" s="239"/>
      <c r="N371" s="240"/>
      <c r="O371" s="240"/>
      <c r="P371" s="240"/>
      <c r="Q371" s="240"/>
      <c r="R371" s="240"/>
      <c r="S371" s="240"/>
      <c r="T371" s="241"/>
      <c r="AT371" s="242" t="s">
        <v>264</v>
      </c>
      <c r="AU371" s="242" t="s">
        <v>90</v>
      </c>
      <c r="AV371" s="13" t="s">
        <v>25</v>
      </c>
      <c r="AW371" s="13" t="s">
        <v>45</v>
      </c>
      <c r="AX371" s="13" t="s">
        <v>81</v>
      </c>
      <c r="AY371" s="242" t="s">
        <v>256</v>
      </c>
    </row>
    <row r="372" spans="2:51" s="11" customFormat="1" ht="13.5">
      <c r="B372" s="208"/>
      <c r="C372" s="209"/>
      <c r="D372" s="210" t="s">
        <v>264</v>
      </c>
      <c r="E372" s="211" t="s">
        <v>38</v>
      </c>
      <c r="F372" s="212" t="s">
        <v>656</v>
      </c>
      <c r="G372" s="209"/>
      <c r="H372" s="213">
        <v>9.835</v>
      </c>
      <c r="I372" s="214"/>
      <c r="J372" s="209"/>
      <c r="K372" s="209"/>
      <c r="L372" s="215"/>
      <c r="M372" s="216"/>
      <c r="N372" s="217"/>
      <c r="O372" s="217"/>
      <c r="P372" s="217"/>
      <c r="Q372" s="217"/>
      <c r="R372" s="217"/>
      <c r="S372" s="217"/>
      <c r="T372" s="218"/>
      <c r="AT372" s="219" t="s">
        <v>264</v>
      </c>
      <c r="AU372" s="219" t="s">
        <v>90</v>
      </c>
      <c r="AV372" s="11" t="s">
        <v>90</v>
      </c>
      <c r="AW372" s="11" t="s">
        <v>45</v>
      </c>
      <c r="AX372" s="11" t="s">
        <v>81</v>
      </c>
      <c r="AY372" s="219" t="s">
        <v>256</v>
      </c>
    </row>
    <row r="373" spans="2:51" s="11" customFormat="1" ht="13.5">
      <c r="B373" s="208"/>
      <c r="C373" s="209"/>
      <c r="D373" s="210" t="s">
        <v>264</v>
      </c>
      <c r="E373" s="211" t="s">
        <v>38</v>
      </c>
      <c r="F373" s="212" t="s">
        <v>657</v>
      </c>
      <c r="G373" s="209"/>
      <c r="H373" s="213">
        <v>0.595</v>
      </c>
      <c r="I373" s="214"/>
      <c r="J373" s="209"/>
      <c r="K373" s="209"/>
      <c r="L373" s="215"/>
      <c r="M373" s="216"/>
      <c r="N373" s="217"/>
      <c r="O373" s="217"/>
      <c r="P373" s="217"/>
      <c r="Q373" s="217"/>
      <c r="R373" s="217"/>
      <c r="S373" s="217"/>
      <c r="T373" s="218"/>
      <c r="AT373" s="219" t="s">
        <v>264</v>
      </c>
      <c r="AU373" s="219" t="s">
        <v>90</v>
      </c>
      <c r="AV373" s="11" t="s">
        <v>90</v>
      </c>
      <c r="AW373" s="11" t="s">
        <v>45</v>
      </c>
      <c r="AX373" s="11" t="s">
        <v>81</v>
      </c>
      <c r="AY373" s="219" t="s">
        <v>256</v>
      </c>
    </row>
    <row r="374" spans="2:51" s="13" customFormat="1" ht="13.5">
      <c r="B374" s="232"/>
      <c r="C374" s="233"/>
      <c r="D374" s="210" t="s">
        <v>264</v>
      </c>
      <c r="E374" s="234" t="s">
        <v>38</v>
      </c>
      <c r="F374" s="235" t="s">
        <v>590</v>
      </c>
      <c r="G374" s="233"/>
      <c r="H374" s="236" t="s">
        <v>38</v>
      </c>
      <c r="I374" s="237"/>
      <c r="J374" s="233"/>
      <c r="K374" s="233"/>
      <c r="L374" s="238"/>
      <c r="M374" s="239"/>
      <c r="N374" s="240"/>
      <c r="O374" s="240"/>
      <c r="P374" s="240"/>
      <c r="Q374" s="240"/>
      <c r="R374" s="240"/>
      <c r="S374" s="240"/>
      <c r="T374" s="241"/>
      <c r="AT374" s="242" t="s">
        <v>264</v>
      </c>
      <c r="AU374" s="242" t="s">
        <v>90</v>
      </c>
      <c r="AV374" s="13" t="s">
        <v>25</v>
      </c>
      <c r="AW374" s="13" t="s">
        <v>45</v>
      </c>
      <c r="AX374" s="13" t="s">
        <v>81</v>
      </c>
      <c r="AY374" s="242" t="s">
        <v>256</v>
      </c>
    </row>
    <row r="375" spans="2:51" s="11" customFormat="1" ht="13.5">
      <c r="B375" s="208"/>
      <c r="C375" s="209"/>
      <c r="D375" s="210" t="s">
        <v>264</v>
      </c>
      <c r="E375" s="211" t="s">
        <v>38</v>
      </c>
      <c r="F375" s="212" t="s">
        <v>658</v>
      </c>
      <c r="G375" s="209"/>
      <c r="H375" s="213">
        <v>7.306</v>
      </c>
      <c r="I375" s="214"/>
      <c r="J375" s="209"/>
      <c r="K375" s="209"/>
      <c r="L375" s="215"/>
      <c r="M375" s="216"/>
      <c r="N375" s="217"/>
      <c r="O375" s="217"/>
      <c r="P375" s="217"/>
      <c r="Q375" s="217"/>
      <c r="R375" s="217"/>
      <c r="S375" s="217"/>
      <c r="T375" s="218"/>
      <c r="AT375" s="219" t="s">
        <v>264</v>
      </c>
      <c r="AU375" s="219" t="s">
        <v>90</v>
      </c>
      <c r="AV375" s="11" t="s">
        <v>90</v>
      </c>
      <c r="AW375" s="11" t="s">
        <v>45</v>
      </c>
      <c r="AX375" s="11" t="s">
        <v>81</v>
      </c>
      <c r="AY375" s="219" t="s">
        <v>256</v>
      </c>
    </row>
    <row r="376" spans="2:51" s="11" customFormat="1" ht="13.5">
      <c r="B376" s="208"/>
      <c r="C376" s="209"/>
      <c r="D376" s="210" t="s">
        <v>264</v>
      </c>
      <c r="E376" s="211" t="s">
        <v>38</v>
      </c>
      <c r="F376" s="212" t="s">
        <v>659</v>
      </c>
      <c r="G376" s="209"/>
      <c r="H376" s="213">
        <v>0.438</v>
      </c>
      <c r="I376" s="214"/>
      <c r="J376" s="209"/>
      <c r="K376" s="209"/>
      <c r="L376" s="215"/>
      <c r="M376" s="216"/>
      <c r="N376" s="217"/>
      <c r="O376" s="217"/>
      <c r="P376" s="217"/>
      <c r="Q376" s="217"/>
      <c r="R376" s="217"/>
      <c r="S376" s="217"/>
      <c r="T376" s="218"/>
      <c r="AT376" s="219" t="s">
        <v>264</v>
      </c>
      <c r="AU376" s="219" t="s">
        <v>90</v>
      </c>
      <c r="AV376" s="11" t="s">
        <v>90</v>
      </c>
      <c r="AW376" s="11" t="s">
        <v>45</v>
      </c>
      <c r="AX376" s="11" t="s">
        <v>81</v>
      </c>
      <c r="AY376" s="219" t="s">
        <v>256</v>
      </c>
    </row>
    <row r="377" spans="2:51" s="13" customFormat="1" ht="13.5">
      <c r="B377" s="232"/>
      <c r="C377" s="233"/>
      <c r="D377" s="210" t="s">
        <v>264</v>
      </c>
      <c r="E377" s="234" t="s">
        <v>38</v>
      </c>
      <c r="F377" s="235" t="s">
        <v>592</v>
      </c>
      <c r="G377" s="233"/>
      <c r="H377" s="236" t="s">
        <v>38</v>
      </c>
      <c r="I377" s="237"/>
      <c r="J377" s="233"/>
      <c r="K377" s="233"/>
      <c r="L377" s="238"/>
      <c r="M377" s="239"/>
      <c r="N377" s="240"/>
      <c r="O377" s="240"/>
      <c r="P377" s="240"/>
      <c r="Q377" s="240"/>
      <c r="R377" s="240"/>
      <c r="S377" s="240"/>
      <c r="T377" s="241"/>
      <c r="AT377" s="242" t="s">
        <v>264</v>
      </c>
      <c r="AU377" s="242" t="s">
        <v>90</v>
      </c>
      <c r="AV377" s="13" t="s">
        <v>25</v>
      </c>
      <c r="AW377" s="13" t="s">
        <v>45</v>
      </c>
      <c r="AX377" s="13" t="s">
        <v>81</v>
      </c>
      <c r="AY377" s="242" t="s">
        <v>256</v>
      </c>
    </row>
    <row r="378" spans="2:51" s="11" customFormat="1" ht="13.5">
      <c r="B378" s="208"/>
      <c r="C378" s="209"/>
      <c r="D378" s="210" t="s">
        <v>264</v>
      </c>
      <c r="E378" s="211" t="s">
        <v>38</v>
      </c>
      <c r="F378" s="212" t="s">
        <v>660</v>
      </c>
      <c r="G378" s="209"/>
      <c r="H378" s="213">
        <v>8.26</v>
      </c>
      <c r="I378" s="214"/>
      <c r="J378" s="209"/>
      <c r="K378" s="209"/>
      <c r="L378" s="215"/>
      <c r="M378" s="216"/>
      <c r="N378" s="217"/>
      <c r="O378" s="217"/>
      <c r="P378" s="217"/>
      <c r="Q378" s="217"/>
      <c r="R378" s="217"/>
      <c r="S378" s="217"/>
      <c r="T378" s="218"/>
      <c r="AT378" s="219" t="s">
        <v>264</v>
      </c>
      <c r="AU378" s="219" t="s">
        <v>90</v>
      </c>
      <c r="AV378" s="11" t="s">
        <v>90</v>
      </c>
      <c r="AW378" s="11" t="s">
        <v>45</v>
      </c>
      <c r="AX378" s="11" t="s">
        <v>81</v>
      </c>
      <c r="AY378" s="219" t="s">
        <v>256</v>
      </c>
    </row>
    <row r="379" spans="2:51" s="11" customFormat="1" ht="13.5">
      <c r="B379" s="208"/>
      <c r="C379" s="209"/>
      <c r="D379" s="210" t="s">
        <v>264</v>
      </c>
      <c r="E379" s="211" t="s">
        <v>38</v>
      </c>
      <c r="F379" s="212" t="s">
        <v>661</v>
      </c>
      <c r="G379" s="209"/>
      <c r="H379" s="213">
        <v>8.293</v>
      </c>
      <c r="I379" s="214"/>
      <c r="J379" s="209"/>
      <c r="K379" s="209"/>
      <c r="L379" s="215"/>
      <c r="M379" s="216"/>
      <c r="N379" s="217"/>
      <c r="O379" s="217"/>
      <c r="P379" s="217"/>
      <c r="Q379" s="217"/>
      <c r="R379" s="217"/>
      <c r="S379" s="217"/>
      <c r="T379" s="218"/>
      <c r="AT379" s="219" t="s">
        <v>264</v>
      </c>
      <c r="AU379" s="219" t="s">
        <v>90</v>
      </c>
      <c r="AV379" s="11" t="s">
        <v>90</v>
      </c>
      <c r="AW379" s="11" t="s">
        <v>45</v>
      </c>
      <c r="AX379" s="11" t="s">
        <v>81</v>
      </c>
      <c r="AY379" s="219" t="s">
        <v>256</v>
      </c>
    </row>
    <row r="380" spans="2:51" s="12" customFormat="1" ht="13.5">
      <c r="B380" s="220"/>
      <c r="C380" s="221"/>
      <c r="D380" s="222" t="s">
        <v>264</v>
      </c>
      <c r="E380" s="223" t="s">
        <v>38</v>
      </c>
      <c r="F380" s="224" t="s">
        <v>266</v>
      </c>
      <c r="G380" s="221"/>
      <c r="H380" s="225">
        <v>45.337</v>
      </c>
      <c r="I380" s="226"/>
      <c r="J380" s="221"/>
      <c r="K380" s="221"/>
      <c r="L380" s="227"/>
      <c r="M380" s="228"/>
      <c r="N380" s="229"/>
      <c r="O380" s="229"/>
      <c r="P380" s="229"/>
      <c r="Q380" s="229"/>
      <c r="R380" s="229"/>
      <c r="S380" s="229"/>
      <c r="T380" s="230"/>
      <c r="AT380" s="231" t="s">
        <v>264</v>
      </c>
      <c r="AU380" s="231" t="s">
        <v>90</v>
      </c>
      <c r="AV380" s="12" t="s">
        <v>262</v>
      </c>
      <c r="AW380" s="12" t="s">
        <v>45</v>
      </c>
      <c r="AX380" s="12" t="s">
        <v>25</v>
      </c>
      <c r="AY380" s="231" t="s">
        <v>256</v>
      </c>
    </row>
    <row r="381" spans="2:65" s="1" customFormat="1" ht="22.5" customHeight="1">
      <c r="B381" s="42"/>
      <c r="C381" s="196" t="s">
        <v>662</v>
      </c>
      <c r="D381" s="196" t="s">
        <v>258</v>
      </c>
      <c r="E381" s="197" t="s">
        <v>663</v>
      </c>
      <c r="F381" s="198" t="s">
        <v>664</v>
      </c>
      <c r="G381" s="199" t="s">
        <v>129</v>
      </c>
      <c r="H381" s="200">
        <v>450.747</v>
      </c>
      <c r="I381" s="201"/>
      <c r="J381" s="202">
        <f>ROUND(I381*H381,2)</f>
        <v>0</v>
      </c>
      <c r="K381" s="198" t="s">
        <v>261</v>
      </c>
      <c r="L381" s="62"/>
      <c r="M381" s="203" t="s">
        <v>38</v>
      </c>
      <c r="N381" s="204" t="s">
        <v>52</v>
      </c>
      <c r="O381" s="43"/>
      <c r="P381" s="205">
        <f>O381*H381</f>
        <v>0</v>
      </c>
      <c r="Q381" s="205">
        <v>0.00348</v>
      </c>
      <c r="R381" s="205">
        <f>Q381*H381</f>
        <v>1.56859956</v>
      </c>
      <c r="S381" s="205">
        <v>0</v>
      </c>
      <c r="T381" s="206">
        <f>S381*H381</f>
        <v>0</v>
      </c>
      <c r="AR381" s="24" t="s">
        <v>262</v>
      </c>
      <c r="AT381" s="24" t="s">
        <v>258</v>
      </c>
      <c r="AU381" s="24" t="s">
        <v>90</v>
      </c>
      <c r="AY381" s="24" t="s">
        <v>256</v>
      </c>
      <c r="BE381" s="207">
        <f>IF(N381="základní",J381,0)</f>
        <v>0</v>
      </c>
      <c r="BF381" s="207">
        <f>IF(N381="snížená",J381,0)</f>
        <v>0</v>
      </c>
      <c r="BG381" s="207">
        <f>IF(N381="zákl. přenesená",J381,0)</f>
        <v>0</v>
      </c>
      <c r="BH381" s="207">
        <f>IF(N381="sníž. přenesená",J381,0)</f>
        <v>0</v>
      </c>
      <c r="BI381" s="207">
        <f>IF(N381="nulová",J381,0)</f>
        <v>0</v>
      </c>
      <c r="BJ381" s="24" t="s">
        <v>25</v>
      </c>
      <c r="BK381" s="207">
        <f>ROUND(I381*H381,2)</f>
        <v>0</v>
      </c>
      <c r="BL381" s="24" t="s">
        <v>262</v>
      </c>
      <c r="BM381" s="24" t="s">
        <v>665</v>
      </c>
    </row>
    <row r="382" spans="2:51" s="13" customFormat="1" ht="13.5">
      <c r="B382" s="232"/>
      <c r="C382" s="233"/>
      <c r="D382" s="210" t="s">
        <v>264</v>
      </c>
      <c r="E382" s="234" t="s">
        <v>38</v>
      </c>
      <c r="F382" s="235" t="s">
        <v>586</v>
      </c>
      <c r="G382" s="233"/>
      <c r="H382" s="236" t="s">
        <v>38</v>
      </c>
      <c r="I382" s="237"/>
      <c r="J382" s="233"/>
      <c r="K382" s="233"/>
      <c r="L382" s="238"/>
      <c r="M382" s="239"/>
      <c r="N382" s="240"/>
      <c r="O382" s="240"/>
      <c r="P382" s="240"/>
      <c r="Q382" s="240"/>
      <c r="R382" s="240"/>
      <c r="S382" s="240"/>
      <c r="T382" s="241"/>
      <c r="AT382" s="242" t="s">
        <v>264</v>
      </c>
      <c r="AU382" s="242" t="s">
        <v>90</v>
      </c>
      <c r="AV382" s="13" t="s">
        <v>25</v>
      </c>
      <c r="AW382" s="13" t="s">
        <v>45</v>
      </c>
      <c r="AX382" s="13" t="s">
        <v>81</v>
      </c>
      <c r="AY382" s="242" t="s">
        <v>256</v>
      </c>
    </row>
    <row r="383" spans="2:51" s="11" customFormat="1" ht="13.5">
      <c r="B383" s="208"/>
      <c r="C383" s="209"/>
      <c r="D383" s="210" t="s">
        <v>264</v>
      </c>
      <c r="E383" s="211" t="s">
        <v>38</v>
      </c>
      <c r="F383" s="212" t="s">
        <v>587</v>
      </c>
      <c r="G383" s="209"/>
      <c r="H383" s="213">
        <v>143.72</v>
      </c>
      <c r="I383" s="214"/>
      <c r="J383" s="209"/>
      <c r="K383" s="209"/>
      <c r="L383" s="215"/>
      <c r="M383" s="216"/>
      <c r="N383" s="217"/>
      <c r="O383" s="217"/>
      <c r="P383" s="217"/>
      <c r="Q383" s="217"/>
      <c r="R383" s="217"/>
      <c r="S383" s="217"/>
      <c r="T383" s="218"/>
      <c r="AT383" s="219" t="s">
        <v>264</v>
      </c>
      <c r="AU383" s="219" t="s">
        <v>90</v>
      </c>
      <c r="AV383" s="11" t="s">
        <v>90</v>
      </c>
      <c r="AW383" s="11" t="s">
        <v>45</v>
      </c>
      <c r="AX383" s="11" t="s">
        <v>81</v>
      </c>
      <c r="AY383" s="219" t="s">
        <v>256</v>
      </c>
    </row>
    <row r="384" spans="2:51" s="13" customFormat="1" ht="13.5">
      <c r="B384" s="232"/>
      <c r="C384" s="233"/>
      <c r="D384" s="210" t="s">
        <v>264</v>
      </c>
      <c r="E384" s="234" t="s">
        <v>38</v>
      </c>
      <c r="F384" s="235" t="s">
        <v>588</v>
      </c>
      <c r="G384" s="233"/>
      <c r="H384" s="236" t="s">
        <v>38</v>
      </c>
      <c r="I384" s="237"/>
      <c r="J384" s="233"/>
      <c r="K384" s="233"/>
      <c r="L384" s="238"/>
      <c r="M384" s="239"/>
      <c r="N384" s="240"/>
      <c r="O384" s="240"/>
      <c r="P384" s="240"/>
      <c r="Q384" s="240"/>
      <c r="R384" s="240"/>
      <c r="S384" s="240"/>
      <c r="T384" s="241"/>
      <c r="AT384" s="242" t="s">
        <v>264</v>
      </c>
      <c r="AU384" s="242" t="s">
        <v>90</v>
      </c>
      <c r="AV384" s="13" t="s">
        <v>25</v>
      </c>
      <c r="AW384" s="13" t="s">
        <v>45</v>
      </c>
      <c r="AX384" s="13" t="s">
        <v>81</v>
      </c>
      <c r="AY384" s="242" t="s">
        <v>256</v>
      </c>
    </row>
    <row r="385" spans="2:51" s="11" customFormat="1" ht="13.5">
      <c r="B385" s="208"/>
      <c r="C385" s="209"/>
      <c r="D385" s="210" t="s">
        <v>264</v>
      </c>
      <c r="E385" s="211" t="s">
        <v>38</v>
      </c>
      <c r="F385" s="212" t="s">
        <v>589</v>
      </c>
      <c r="G385" s="209"/>
      <c r="H385" s="213">
        <v>130.5</v>
      </c>
      <c r="I385" s="214"/>
      <c r="J385" s="209"/>
      <c r="K385" s="209"/>
      <c r="L385" s="215"/>
      <c r="M385" s="216"/>
      <c r="N385" s="217"/>
      <c r="O385" s="217"/>
      <c r="P385" s="217"/>
      <c r="Q385" s="217"/>
      <c r="R385" s="217"/>
      <c r="S385" s="217"/>
      <c r="T385" s="218"/>
      <c r="AT385" s="219" t="s">
        <v>264</v>
      </c>
      <c r="AU385" s="219" t="s">
        <v>90</v>
      </c>
      <c r="AV385" s="11" t="s">
        <v>90</v>
      </c>
      <c r="AW385" s="11" t="s">
        <v>45</v>
      </c>
      <c r="AX385" s="11" t="s">
        <v>81</v>
      </c>
      <c r="AY385" s="219" t="s">
        <v>256</v>
      </c>
    </row>
    <row r="386" spans="2:51" s="13" customFormat="1" ht="13.5">
      <c r="B386" s="232"/>
      <c r="C386" s="233"/>
      <c r="D386" s="210" t="s">
        <v>264</v>
      </c>
      <c r="E386" s="234" t="s">
        <v>38</v>
      </c>
      <c r="F386" s="235" t="s">
        <v>590</v>
      </c>
      <c r="G386" s="233"/>
      <c r="H386" s="236" t="s">
        <v>38</v>
      </c>
      <c r="I386" s="237"/>
      <c r="J386" s="233"/>
      <c r="K386" s="233"/>
      <c r="L386" s="238"/>
      <c r="M386" s="239"/>
      <c r="N386" s="240"/>
      <c r="O386" s="240"/>
      <c r="P386" s="240"/>
      <c r="Q386" s="240"/>
      <c r="R386" s="240"/>
      <c r="S386" s="240"/>
      <c r="T386" s="241"/>
      <c r="AT386" s="242" t="s">
        <v>264</v>
      </c>
      <c r="AU386" s="242" t="s">
        <v>90</v>
      </c>
      <c r="AV386" s="13" t="s">
        <v>25</v>
      </c>
      <c r="AW386" s="13" t="s">
        <v>45</v>
      </c>
      <c r="AX386" s="13" t="s">
        <v>81</v>
      </c>
      <c r="AY386" s="242" t="s">
        <v>256</v>
      </c>
    </row>
    <row r="387" spans="2:51" s="11" customFormat="1" ht="13.5">
      <c r="B387" s="208"/>
      <c r="C387" s="209"/>
      <c r="D387" s="210" t="s">
        <v>264</v>
      </c>
      <c r="E387" s="211" t="s">
        <v>38</v>
      </c>
      <c r="F387" s="212" t="s">
        <v>591</v>
      </c>
      <c r="G387" s="209"/>
      <c r="H387" s="213">
        <v>125.656</v>
      </c>
      <c r="I387" s="214"/>
      <c r="J387" s="209"/>
      <c r="K387" s="209"/>
      <c r="L387" s="215"/>
      <c r="M387" s="216"/>
      <c r="N387" s="217"/>
      <c r="O387" s="217"/>
      <c r="P387" s="217"/>
      <c r="Q387" s="217"/>
      <c r="R387" s="217"/>
      <c r="S387" s="217"/>
      <c r="T387" s="218"/>
      <c r="AT387" s="219" t="s">
        <v>264</v>
      </c>
      <c r="AU387" s="219" t="s">
        <v>90</v>
      </c>
      <c r="AV387" s="11" t="s">
        <v>90</v>
      </c>
      <c r="AW387" s="11" t="s">
        <v>45</v>
      </c>
      <c r="AX387" s="11" t="s">
        <v>81</v>
      </c>
      <c r="AY387" s="219" t="s">
        <v>256</v>
      </c>
    </row>
    <row r="388" spans="2:51" s="13" customFormat="1" ht="13.5">
      <c r="B388" s="232"/>
      <c r="C388" s="233"/>
      <c r="D388" s="210" t="s">
        <v>264</v>
      </c>
      <c r="E388" s="234" t="s">
        <v>38</v>
      </c>
      <c r="F388" s="235" t="s">
        <v>592</v>
      </c>
      <c r="G388" s="233"/>
      <c r="H388" s="236" t="s">
        <v>38</v>
      </c>
      <c r="I388" s="237"/>
      <c r="J388" s="233"/>
      <c r="K388" s="233"/>
      <c r="L388" s="238"/>
      <c r="M388" s="239"/>
      <c r="N388" s="240"/>
      <c r="O388" s="240"/>
      <c r="P388" s="240"/>
      <c r="Q388" s="240"/>
      <c r="R388" s="240"/>
      <c r="S388" s="240"/>
      <c r="T388" s="241"/>
      <c r="AT388" s="242" t="s">
        <v>264</v>
      </c>
      <c r="AU388" s="242" t="s">
        <v>90</v>
      </c>
      <c r="AV388" s="13" t="s">
        <v>25</v>
      </c>
      <c r="AW388" s="13" t="s">
        <v>45</v>
      </c>
      <c r="AX388" s="13" t="s">
        <v>81</v>
      </c>
      <c r="AY388" s="242" t="s">
        <v>256</v>
      </c>
    </row>
    <row r="389" spans="2:51" s="11" customFormat="1" ht="13.5">
      <c r="B389" s="208"/>
      <c r="C389" s="209"/>
      <c r="D389" s="210" t="s">
        <v>264</v>
      </c>
      <c r="E389" s="211" t="s">
        <v>38</v>
      </c>
      <c r="F389" s="212" t="s">
        <v>593</v>
      </c>
      <c r="G389" s="209"/>
      <c r="H389" s="213">
        <v>138.793</v>
      </c>
      <c r="I389" s="214"/>
      <c r="J389" s="209"/>
      <c r="K389" s="209"/>
      <c r="L389" s="215"/>
      <c r="M389" s="216"/>
      <c r="N389" s="217"/>
      <c r="O389" s="217"/>
      <c r="P389" s="217"/>
      <c r="Q389" s="217"/>
      <c r="R389" s="217"/>
      <c r="S389" s="217"/>
      <c r="T389" s="218"/>
      <c r="AT389" s="219" t="s">
        <v>264</v>
      </c>
      <c r="AU389" s="219" t="s">
        <v>90</v>
      </c>
      <c r="AV389" s="11" t="s">
        <v>90</v>
      </c>
      <c r="AW389" s="11" t="s">
        <v>45</v>
      </c>
      <c r="AX389" s="11" t="s">
        <v>81</v>
      </c>
      <c r="AY389" s="219" t="s">
        <v>256</v>
      </c>
    </row>
    <row r="390" spans="2:51" s="14" customFormat="1" ht="13.5">
      <c r="B390" s="250"/>
      <c r="C390" s="251"/>
      <c r="D390" s="210" t="s">
        <v>264</v>
      </c>
      <c r="E390" s="252" t="s">
        <v>38</v>
      </c>
      <c r="F390" s="253" t="s">
        <v>334</v>
      </c>
      <c r="G390" s="251"/>
      <c r="H390" s="254">
        <v>538.669</v>
      </c>
      <c r="I390" s="255"/>
      <c r="J390" s="251"/>
      <c r="K390" s="251"/>
      <c r="L390" s="256"/>
      <c r="M390" s="257"/>
      <c r="N390" s="258"/>
      <c r="O390" s="258"/>
      <c r="P390" s="258"/>
      <c r="Q390" s="258"/>
      <c r="R390" s="258"/>
      <c r="S390" s="258"/>
      <c r="T390" s="259"/>
      <c r="AT390" s="260" t="s">
        <v>264</v>
      </c>
      <c r="AU390" s="260" t="s">
        <v>90</v>
      </c>
      <c r="AV390" s="14" t="s">
        <v>131</v>
      </c>
      <c r="AW390" s="14" t="s">
        <v>45</v>
      </c>
      <c r="AX390" s="14" t="s">
        <v>81</v>
      </c>
      <c r="AY390" s="260" t="s">
        <v>256</v>
      </c>
    </row>
    <row r="391" spans="2:51" s="11" customFormat="1" ht="13.5">
      <c r="B391" s="208"/>
      <c r="C391" s="209"/>
      <c r="D391" s="210" t="s">
        <v>264</v>
      </c>
      <c r="E391" s="211" t="s">
        <v>38</v>
      </c>
      <c r="F391" s="212" t="s">
        <v>594</v>
      </c>
      <c r="G391" s="209"/>
      <c r="H391" s="213">
        <v>-115.881</v>
      </c>
      <c r="I391" s="214"/>
      <c r="J391" s="209"/>
      <c r="K391" s="209"/>
      <c r="L391" s="215"/>
      <c r="M391" s="216"/>
      <c r="N391" s="217"/>
      <c r="O391" s="217"/>
      <c r="P391" s="217"/>
      <c r="Q391" s="217"/>
      <c r="R391" s="217"/>
      <c r="S391" s="217"/>
      <c r="T391" s="218"/>
      <c r="AT391" s="219" t="s">
        <v>264</v>
      </c>
      <c r="AU391" s="219" t="s">
        <v>90</v>
      </c>
      <c r="AV391" s="11" t="s">
        <v>90</v>
      </c>
      <c r="AW391" s="11" t="s">
        <v>45</v>
      </c>
      <c r="AX391" s="11" t="s">
        <v>81</v>
      </c>
      <c r="AY391" s="219" t="s">
        <v>256</v>
      </c>
    </row>
    <row r="392" spans="2:51" s="11" customFormat="1" ht="13.5">
      <c r="B392" s="208"/>
      <c r="C392" s="209"/>
      <c r="D392" s="210" t="s">
        <v>264</v>
      </c>
      <c r="E392" s="211" t="s">
        <v>38</v>
      </c>
      <c r="F392" s="212" t="s">
        <v>595</v>
      </c>
      <c r="G392" s="209"/>
      <c r="H392" s="213">
        <v>-16.416</v>
      </c>
      <c r="I392" s="214"/>
      <c r="J392" s="209"/>
      <c r="K392" s="209"/>
      <c r="L392" s="215"/>
      <c r="M392" s="216"/>
      <c r="N392" s="217"/>
      <c r="O392" s="217"/>
      <c r="P392" s="217"/>
      <c r="Q392" s="217"/>
      <c r="R392" s="217"/>
      <c r="S392" s="217"/>
      <c r="T392" s="218"/>
      <c r="AT392" s="219" t="s">
        <v>264</v>
      </c>
      <c r="AU392" s="219" t="s">
        <v>90</v>
      </c>
      <c r="AV392" s="11" t="s">
        <v>90</v>
      </c>
      <c r="AW392" s="11" t="s">
        <v>45</v>
      </c>
      <c r="AX392" s="11" t="s">
        <v>81</v>
      </c>
      <c r="AY392" s="219" t="s">
        <v>256</v>
      </c>
    </row>
    <row r="393" spans="2:51" s="14" customFormat="1" ht="13.5">
      <c r="B393" s="250"/>
      <c r="C393" s="251"/>
      <c r="D393" s="210" t="s">
        <v>264</v>
      </c>
      <c r="E393" s="252" t="s">
        <v>38</v>
      </c>
      <c r="F393" s="253" t="s">
        <v>334</v>
      </c>
      <c r="G393" s="251"/>
      <c r="H393" s="254">
        <v>-132.297</v>
      </c>
      <c r="I393" s="255"/>
      <c r="J393" s="251"/>
      <c r="K393" s="251"/>
      <c r="L393" s="256"/>
      <c r="M393" s="257"/>
      <c r="N393" s="258"/>
      <c r="O393" s="258"/>
      <c r="P393" s="258"/>
      <c r="Q393" s="258"/>
      <c r="R393" s="258"/>
      <c r="S393" s="258"/>
      <c r="T393" s="259"/>
      <c r="AT393" s="260" t="s">
        <v>264</v>
      </c>
      <c r="AU393" s="260" t="s">
        <v>90</v>
      </c>
      <c r="AV393" s="14" t="s">
        <v>131</v>
      </c>
      <c r="AW393" s="14" t="s">
        <v>45</v>
      </c>
      <c r="AX393" s="14" t="s">
        <v>81</v>
      </c>
      <c r="AY393" s="260" t="s">
        <v>256</v>
      </c>
    </row>
    <row r="394" spans="2:51" s="11" customFormat="1" ht="13.5">
      <c r="B394" s="208"/>
      <c r="C394" s="209"/>
      <c r="D394" s="210" t="s">
        <v>264</v>
      </c>
      <c r="E394" s="211" t="s">
        <v>38</v>
      </c>
      <c r="F394" s="212" t="s">
        <v>569</v>
      </c>
      <c r="G394" s="209"/>
      <c r="H394" s="213">
        <v>0.45</v>
      </c>
      <c r="I394" s="214"/>
      <c r="J394" s="209"/>
      <c r="K394" s="209"/>
      <c r="L394" s="215"/>
      <c r="M394" s="216"/>
      <c r="N394" s="217"/>
      <c r="O394" s="217"/>
      <c r="P394" s="217"/>
      <c r="Q394" s="217"/>
      <c r="R394" s="217"/>
      <c r="S394" s="217"/>
      <c r="T394" s="218"/>
      <c r="AT394" s="219" t="s">
        <v>264</v>
      </c>
      <c r="AU394" s="219" t="s">
        <v>90</v>
      </c>
      <c r="AV394" s="11" t="s">
        <v>90</v>
      </c>
      <c r="AW394" s="11" t="s">
        <v>45</v>
      </c>
      <c r="AX394" s="11" t="s">
        <v>81</v>
      </c>
      <c r="AY394" s="219" t="s">
        <v>256</v>
      </c>
    </row>
    <row r="395" spans="2:51" s="11" customFormat="1" ht="13.5">
      <c r="B395" s="208"/>
      <c r="C395" s="209"/>
      <c r="D395" s="210" t="s">
        <v>264</v>
      </c>
      <c r="E395" s="211" t="s">
        <v>38</v>
      </c>
      <c r="F395" s="212" t="s">
        <v>570</v>
      </c>
      <c r="G395" s="209"/>
      <c r="H395" s="213">
        <v>2.142</v>
      </c>
      <c r="I395" s="214"/>
      <c r="J395" s="209"/>
      <c r="K395" s="209"/>
      <c r="L395" s="215"/>
      <c r="M395" s="216"/>
      <c r="N395" s="217"/>
      <c r="O395" s="217"/>
      <c r="P395" s="217"/>
      <c r="Q395" s="217"/>
      <c r="R395" s="217"/>
      <c r="S395" s="217"/>
      <c r="T395" s="218"/>
      <c r="AT395" s="219" t="s">
        <v>264</v>
      </c>
      <c r="AU395" s="219" t="s">
        <v>90</v>
      </c>
      <c r="AV395" s="11" t="s">
        <v>90</v>
      </c>
      <c r="AW395" s="11" t="s">
        <v>45</v>
      </c>
      <c r="AX395" s="11" t="s">
        <v>81</v>
      </c>
      <c r="AY395" s="219" t="s">
        <v>256</v>
      </c>
    </row>
    <row r="396" spans="2:51" s="11" customFormat="1" ht="13.5">
      <c r="B396" s="208"/>
      <c r="C396" s="209"/>
      <c r="D396" s="210" t="s">
        <v>264</v>
      </c>
      <c r="E396" s="211" t="s">
        <v>38</v>
      </c>
      <c r="F396" s="212" t="s">
        <v>571</v>
      </c>
      <c r="G396" s="209"/>
      <c r="H396" s="213">
        <v>16.388</v>
      </c>
      <c r="I396" s="214"/>
      <c r="J396" s="209"/>
      <c r="K396" s="209"/>
      <c r="L396" s="215"/>
      <c r="M396" s="216"/>
      <c r="N396" s="217"/>
      <c r="O396" s="217"/>
      <c r="P396" s="217"/>
      <c r="Q396" s="217"/>
      <c r="R396" s="217"/>
      <c r="S396" s="217"/>
      <c r="T396" s="218"/>
      <c r="AT396" s="219" t="s">
        <v>264</v>
      </c>
      <c r="AU396" s="219" t="s">
        <v>90</v>
      </c>
      <c r="AV396" s="11" t="s">
        <v>90</v>
      </c>
      <c r="AW396" s="11" t="s">
        <v>45</v>
      </c>
      <c r="AX396" s="11" t="s">
        <v>81</v>
      </c>
      <c r="AY396" s="219" t="s">
        <v>256</v>
      </c>
    </row>
    <row r="397" spans="2:51" s="11" customFormat="1" ht="13.5">
      <c r="B397" s="208"/>
      <c r="C397" s="209"/>
      <c r="D397" s="210" t="s">
        <v>264</v>
      </c>
      <c r="E397" s="211" t="s">
        <v>38</v>
      </c>
      <c r="F397" s="212" t="s">
        <v>572</v>
      </c>
      <c r="G397" s="209"/>
      <c r="H397" s="213">
        <v>1.658</v>
      </c>
      <c r="I397" s="214"/>
      <c r="J397" s="209"/>
      <c r="K397" s="209"/>
      <c r="L397" s="215"/>
      <c r="M397" s="216"/>
      <c r="N397" s="217"/>
      <c r="O397" s="217"/>
      <c r="P397" s="217"/>
      <c r="Q397" s="217"/>
      <c r="R397" s="217"/>
      <c r="S397" s="217"/>
      <c r="T397" s="218"/>
      <c r="AT397" s="219" t="s">
        <v>264</v>
      </c>
      <c r="AU397" s="219" t="s">
        <v>90</v>
      </c>
      <c r="AV397" s="11" t="s">
        <v>90</v>
      </c>
      <c r="AW397" s="11" t="s">
        <v>45</v>
      </c>
      <c r="AX397" s="11" t="s">
        <v>81</v>
      </c>
      <c r="AY397" s="219" t="s">
        <v>256</v>
      </c>
    </row>
    <row r="398" spans="2:51" s="11" customFormat="1" ht="13.5">
      <c r="B398" s="208"/>
      <c r="C398" s="209"/>
      <c r="D398" s="210" t="s">
        <v>264</v>
      </c>
      <c r="E398" s="211" t="s">
        <v>38</v>
      </c>
      <c r="F398" s="212" t="s">
        <v>573</v>
      </c>
      <c r="G398" s="209"/>
      <c r="H398" s="213">
        <v>1.785</v>
      </c>
      <c r="I398" s="214"/>
      <c r="J398" s="209"/>
      <c r="K398" s="209"/>
      <c r="L398" s="215"/>
      <c r="M398" s="216"/>
      <c r="N398" s="217"/>
      <c r="O398" s="217"/>
      <c r="P398" s="217"/>
      <c r="Q398" s="217"/>
      <c r="R398" s="217"/>
      <c r="S398" s="217"/>
      <c r="T398" s="218"/>
      <c r="AT398" s="219" t="s">
        <v>264</v>
      </c>
      <c r="AU398" s="219" t="s">
        <v>90</v>
      </c>
      <c r="AV398" s="11" t="s">
        <v>90</v>
      </c>
      <c r="AW398" s="11" t="s">
        <v>45</v>
      </c>
      <c r="AX398" s="11" t="s">
        <v>81</v>
      </c>
      <c r="AY398" s="219" t="s">
        <v>256</v>
      </c>
    </row>
    <row r="399" spans="2:51" s="11" customFormat="1" ht="13.5">
      <c r="B399" s="208"/>
      <c r="C399" s="209"/>
      <c r="D399" s="210" t="s">
        <v>264</v>
      </c>
      <c r="E399" s="211" t="s">
        <v>38</v>
      </c>
      <c r="F399" s="212" t="s">
        <v>574</v>
      </c>
      <c r="G399" s="209"/>
      <c r="H399" s="213">
        <v>4.284</v>
      </c>
      <c r="I399" s="214"/>
      <c r="J399" s="209"/>
      <c r="K399" s="209"/>
      <c r="L399" s="215"/>
      <c r="M399" s="216"/>
      <c r="N399" s="217"/>
      <c r="O399" s="217"/>
      <c r="P399" s="217"/>
      <c r="Q399" s="217"/>
      <c r="R399" s="217"/>
      <c r="S399" s="217"/>
      <c r="T399" s="218"/>
      <c r="AT399" s="219" t="s">
        <v>264</v>
      </c>
      <c r="AU399" s="219" t="s">
        <v>90</v>
      </c>
      <c r="AV399" s="11" t="s">
        <v>90</v>
      </c>
      <c r="AW399" s="11" t="s">
        <v>45</v>
      </c>
      <c r="AX399" s="11" t="s">
        <v>81</v>
      </c>
      <c r="AY399" s="219" t="s">
        <v>256</v>
      </c>
    </row>
    <row r="400" spans="2:51" s="11" customFormat="1" ht="13.5">
      <c r="B400" s="208"/>
      <c r="C400" s="209"/>
      <c r="D400" s="210" t="s">
        <v>264</v>
      </c>
      <c r="E400" s="211" t="s">
        <v>38</v>
      </c>
      <c r="F400" s="212" t="s">
        <v>575</v>
      </c>
      <c r="G400" s="209"/>
      <c r="H400" s="213">
        <v>4.199</v>
      </c>
      <c r="I400" s="214"/>
      <c r="J400" s="209"/>
      <c r="K400" s="209"/>
      <c r="L400" s="215"/>
      <c r="M400" s="216"/>
      <c r="N400" s="217"/>
      <c r="O400" s="217"/>
      <c r="P400" s="217"/>
      <c r="Q400" s="217"/>
      <c r="R400" s="217"/>
      <c r="S400" s="217"/>
      <c r="T400" s="218"/>
      <c r="AT400" s="219" t="s">
        <v>264</v>
      </c>
      <c r="AU400" s="219" t="s">
        <v>90</v>
      </c>
      <c r="AV400" s="11" t="s">
        <v>90</v>
      </c>
      <c r="AW400" s="11" t="s">
        <v>45</v>
      </c>
      <c r="AX400" s="11" t="s">
        <v>81</v>
      </c>
      <c r="AY400" s="219" t="s">
        <v>256</v>
      </c>
    </row>
    <row r="401" spans="2:51" s="11" customFormat="1" ht="13.5">
      <c r="B401" s="208"/>
      <c r="C401" s="209"/>
      <c r="D401" s="210" t="s">
        <v>264</v>
      </c>
      <c r="E401" s="211" t="s">
        <v>38</v>
      </c>
      <c r="F401" s="212" t="s">
        <v>576</v>
      </c>
      <c r="G401" s="209"/>
      <c r="H401" s="213">
        <v>2.142</v>
      </c>
      <c r="I401" s="214"/>
      <c r="J401" s="209"/>
      <c r="K401" s="209"/>
      <c r="L401" s="215"/>
      <c r="M401" s="216"/>
      <c r="N401" s="217"/>
      <c r="O401" s="217"/>
      <c r="P401" s="217"/>
      <c r="Q401" s="217"/>
      <c r="R401" s="217"/>
      <c r="S401" s="217"/>
      <c r="T401" s="218"/>
      <c r="AT401" s="219" t="s">
        <v>264</v>
      </c>
      <c r="AU401" s="219" t="s">
        <v>90</v>
      </c>
      <c r="AV401" s="11" t="s">
        <v>90</v>
      </c>
      <c r="AW401" s="11" t="s">
        <v>45</v>
      </c>
      <c r="AX401" s="11" t="s">
        <v>81</v>
      </c>
      <c r="AY401" s="219" t="s">
        <v>256</v>
      </c>
    </row>
    <row r="402" spans="2:51" s="11" customFormat="1" ht="13.5">
      <c r="B402" s="208"/>
      <c r="C402" s="209"/>
      <c r="D402" s="210" t="s">
        <v>264</v>
      </c>
      <c r="E402" s="211" t="s">
        <v>38</v>
      </c>
      <c r="F402" s="212" t="s">
        <v>577</v>
      </c>
      <c r="G402" s="209"/>
      <c r="H402" s="213">
        <v>1.304</v>
      </c>
      <c r="I402" s="214"/>
      <c r="J402" s="209"/>
      <c r="K402" s="209"/>
      <c r="L402" s="215"/>
      <c r="M402" s="216"/>
      <c r="N402" s="217"/>
      <c r="O402" s="217"/>
      <c r="P402" s="217"/>
      <c r="Q402" s="217"/>
      <c r="R402" s="217"/>
      <c r="S402" s="217"/>
      <c r="T402" s="218"/>
      <c r="AT402" s="219" t="s">
        <v>264</v>
      </c>
      <c r="AU402" s="219" t="s">
        <v>90</v>
      </c>
      <c r="AV402" s="11" t="s">
        <v>90</v>
      </c>
      <c r="AW402" s="11" t="s">
        <v>45</v>
      </c>
      <c r="AX402" s="11" t="s">
        <v>81</v>
      </c>
      <c r="AY402" s="219" t="s">
        <v>256</v>
      </c>
    </row>
    <row r="403" spans="2:51" s="11" customFormat="1" ht="13.5">
      <c r="B403" s="208"/>
      <c r="C403" s="209"/>
      <c r="D403" s="210" t="s">
        <v>264</v>
      </c>
      <c r="E403" s="211" t="s">
        <v>38</v>
      </c>
      <c r="F403" s="212" t="s">
        <v>578</v>
      </c>
      <c r="G403" s="209"/>
      <c r="H403" s="213">
        <v>5.4</v>
      </c>
      <c r="I403" s="214"/>
      <c r="J403" s="209"/>
      <c r="K403" s="209"/>
      <c r="L403" s="215"/>
      <c r="M403" s="216"/>
      <c r="N403" s="217"/>
      <c r="O403" s="217"/>
      <c r="P403" s="217"/>
      <c r="Q403" s="217"/>
      <c r="R403" s="217"/>
      <c r="S403" s="217"/>
      <c r="T403" s="218"/>
      <c r="AT403" s="219" t="s">
        <v>264</v>
      </c>
      <c r="AU403" s="219" t="s">
        <v>90</v>
      </c>
      <c r="AV403" s="11" t="s">
        <v>90</v>
      </c>
      <c r="AW403" s="11" t="s">
        <v>45</v>
      </c>
      <c r="AX403" s="11" t="s">
        <v>81</v>
      </c>
      <c r="AY403" s="219" t="s">
        <v>256</v>
      </c>
    </row>
    <row r="404" spans="2:51" s="11" customFormat="1" ht="13.5">
      <c r="B404" s="208"/>
      <c r="C404" s="209"/>
      <c r="D404" s="210" t="s">
        <v>264</v>
      </c>
      <c r="E404" s="211" t="s">
        <v>38</v>
      </c>
      <c r="F404" s="212" t="s">
        <v>579</v>
      </c>
      <c r="G404" s="209"/>
      <c r="H404" s="213">
        <v>1.023</v>
      </c>
      <c r="I404" s="214"/>
      <c r="J404" s="209"/>
      <c r="K404" s="209"/>
      <c r="L404" s="215"/>
      <c r="M404" s="216"/>
      <c r="N404" s="217"/>
      <c r="O404" s="217"/>
      <c r="P404" s="217"/>
      <c r="Q404" s="217"/>
      <c r="R404" s="217"/>
      <c r="S404" s="217"/>
      <c r="T404" s="218"/>
      <c r="AT404" s="219" t="s">
        <v>264</v>
      </c>
      <c r="AU404" s="219" t="s">
        <v>90</v>
      </c>
      <c r="AV404" s="11" t="s">
        <v>90</v>
      </c>
      <c r="AW404" s="11" t="s">
        <v>45</v>
      </c>
      <c r="AX404" s="11" t="s">
        <v>81</v>
      </c>
      <c r="AY404" s="219" t="s">
        <v>256</v>
      </c>
    </row>
    <row r="405" spans="2:51" s="11" customFormat="1" ht="13.5">
      <c r="B405" s="208"/>
      <c r="C405" s="209"/>
      <c r="D405" s="210" t="s">
        <v>264</v>
      </c>
      <c r="E405" s="211" t="s">
        <v>38</v>
      </c>
      <c r="F405" s="212" t="s">
        <v>580</v>
      </c>
      <c r="G405" s="209"/>
      <c r="H405" s="213">
        <v>3.6</v>
      </c>
      <c r="I405" s="214"/>
      <c r="J405" s="209"/>
      <c r="K405" s="209"/>
      <c r="L405" s="215"/>
      <c r="M405" s="216"/>
      <c r="N405" s="217"/>
      <c r="O405" s="217"/>
      <c r="P405" s="217"/>
      <c r="Q405" s="217"/>
      <c r="R405" s="217"/>
      <c r="S405" s="217"/>
      <c r="T405" s="218"/>
      <c r="AT405" s="219" t="s">
        <v>264</v>
      </c>
      <c r="AU405" s="219" t="s">
        <v>90</v>
      </c>
      <c r="AV405" s="11" t="s">
        <v>90</v>
      </c>
      <c r="AW405" s="11" t="s">
        <v>45</v>
      </c>
      <c r="AX405" s="11" t="s">
        <v>81</v>
      </c>
      <c r="AY405" s="219" t="s">
        <v>256</v>
      </c>
    </row>
    <row r="406" spans="2:51" s="12" customFormat="1" ht="13.5">
      <c r="B406" s="220"/>
      <c r="C406" s="221"/>
      <c r="D406" s="222" t="s">
        <v>264</v>
      </c>
      <c r="E406" s="223" t="s">
        <v>168</v>
      </c>
      <c r="F406" s="224" t="s">
        <v>266</v>
      </c>
      <c r="G406" s="221"/>
      <c r="H406" s="225">
        <v>450.747</v>
      </c>
      <c r="I406" s="226"/>
      <c r="J406" s="221"/>
      <c r="K406" s="221"/>
      <c r="L406" s="227"/>
      <c r="M406" s="228"/>
      <c r="N406" s="229"/>
      <c r="O406" s="229"/>
      <c r="P406" s="229"/>
      <c r="Q406" s="229"/>
      <c r="R406" s="229"/>
      <c r="S406" s="229"/>
      <c r="T406" s="230"/>
      <c r="AT406" s="231" t="s">
        <v>264</v>
      </c>
      <c r="AU406" s="231" t="s">
        <v>90</v>
      </c>
      <c r="AV406" s="12" t="s">
        <v>262</v>
      </c>
      <c r="AW406" s="12" t="s">
        <v>45</v>
      </c>
      <c r="AX406" s="12" t="s">
        <v>25</v>
      </c>
      <c r="AY406" s="231" t="s">
        <v>256</v>
      </c>
    </row>
    <row r="407" spans="2:65" s="1" customFormat="1" ht="22.5" customHeight="1">
      <c r="B407" s="42"/>
      <c r="C407" s="196" t="s">
        <v>666</v>
      </c>
      <c r="D407" s="196" t="s">
        <v>258</v>
      </c>
      <c r="E407" s="197" t="s">
        <v>667</v>
      </c>
      <c r="F407" s="198" t="s">
        <v>668</v>
      </c>
      <c r="G407" s="199" t="s">
        <v>129</v>
      </c>
      <c r="H407" s="200">
        <v>115.881</v>
      </c>
      <c r="I407" s="201"/>
      <c r="J407" s="202">
        <f>ROUND(I407*H407,2)</f>
        <v>0</v>
      </c>
      <c r="K407" s="198" t="s">
        <v>261</v>
      </c>
      <c r="L407" s="62"/>
      <c r="M407" s="203" t="s">
        <v>38</v>
      </c>
      <c r="N407" s="204" t="s">
        <v>52</v>
      </c>
      <c r="O407" s="43"/>
      <c r="P407" s="205">
        <f>O407*H407</f>
        <v>0</v>
      </c>
      <c r="Q407" s="205">
        <v>0.000121</v>
      </c>
      <c r="R407" s="205">
        <f>Q407*H407</f>
        <v>0.014021601</v>
      </c>
      <c r="S407" s="205">
        <v>0</v>
      </c>
      <c r="T407" s="206">
        <f>S407*H407</f>
        <v>0</v>
      </c>
      <c r="AR407" s="24" t="s">
        <v>262</v>
      </c>
      <c r="AT407" s="24" t="s">
        <v>258</v>
      </c>
      <c r="AU407" s="24" t="s">
        <v>90</v>
      </c>
      <c r="AY407" s="24" t="s">
        <v>256</v>
      </c>
      <c r="BE407" s="207">
        <f>IF(N407="základní",J407,0)</f>
        <v>0</v>
      </c>
      <c r="BF407" s="207">
        <f>IF(N407="snížená",J407,0)</f>
        <v>0</v>
      </c>
      <c r="BG407" s="207">
        <f>IF(N407="zákl. přenesená",J407,0)</f>
        <v>0</v>
      </c>
      <c r="BH407" s="207">
        <f>IF(N407="sníž. přenesená",J407,0)</f>
        <v>0</v>
      </c>
      <c r="BI407" s="207">
        <f>IF(N407="nulová",J407,0)</f>
        <v>0</v>
      </c>
      <c r="BJ407" s="24" t="s">
        <v>25</v>
      </c>
      <c r="BK407" s="207">
        <f>ROUND(I407*H407,2)</f>
        <v>0</v>
      </c>
      <c r="BL407" s="24" t="s">
        <v>262</v>
      </c>
      <c r="BM407" s="24" t="s">
        <v>669</v>
      </c>
    </row>
    <row r="408" spans="2:47" s="1" customFormat="1" ht="40.5">
      <c r="B408" s="42"/>
      <c r="C408" s="64"/>
      <c r="D408" s="210" t="s">
        <v>351</v>
      </c>
      <c r="E408" s="64"/>
      <c r="F408" s="243" t="s">
        <v>670</v>
      </c>
      <c r="G408" s="64"/>
      <c r="H408" s="64"/>
      <c r="I408" s="166"/>
      <c r="J408" s="64"/>
      <c r="K408" s="64"/>
      <c r="L408" s="62"/>
      <c r="M408" s="244"/>
      <c r="N408" s="43"/>
      <c r="O408" s="43"/>
      <c r="P408" s="43"/>
      <c r="Q408" s="43"/>
      <c r="R408" s="43"/>
      <c r="S408" s="43"/>
      <c r="T408" s="79"/>
      <c r="AT408" s="24" t="s">
        <v>351</v>
      </c>
      <c r="AU408" s="24" t="s">
        <v>90</v>
      </c>
    </row>
    <row r="409" spans="2:51" s="11" customFormat="1" ht="13.5">
      <c r="B409" s="208"/>
      <c r="C409" s="209"/>
      <c r="D409" s="222" t="s">
        <v>264</v>
      </c>
      <c r="E409" s="271" t="s">
        <v>38</v>
      </c>
      <c r="F409" s="248" t="s">
        <v>671</v>
      </c>
      <c r="G409" s="209"/>
      <c r="H409" s="249">
        <v>115.881</v>
      </c>
      <c r="I409" s="214"/>
      <c r="J409" s="209"/>
      <c r="K409" s="209"/>
      <c r="L409" s="215"/>
      <c r="M409" s="216"/>
      <c r="N409" s="217"/>
      <c r="O409" s="217"/>
      <c r="P409" s="217"/>
      <c r="Q409" s="217"/>
      <c r="R409" s="217"/>
      <c r="S409" s="217"/>
      <c r="T409" s="218"/>
      <c r="AT409" s="219" t="s">
        <v>264</v>
      </c>
      <c r="AU409" s="219" t="s">
        <v>90</v>
      </c>
      <c r="AV409" s="11" t="s">
        <v>90</v>
      </c>
      <c r="AW409" s="11" t="s">
        <v>45</v>
      </c>
      <c r="AX409" s="11" t="s">
        <v>25</v>
      </c>
      <c r="AY409" s="219" t="s">
        <v>256</v>
      </c>
    </row>
    <row r="410" spans="2:65" s="1" customFormat="1" ht="22.5" customHeight="1">
      <c r="B410" s="42"/>
      <c r="C410" s="196" t="s">
        <v>672</v>
      </c>
      <c r="D410" s="196" t="s">
        <v>258</v>
      </c>
      <c r="E410" s="197" t="s">
        <v>673</v>
      </c>
      <c r="F410" s="198" t="s">
        <v>674</v>
      </c>
      <c r="G410" s="199" t="s">
        <v>129</v>
      </c>
      <c r="H410" s="200">
        <v>45.337</v>
      </c>
      <c r="I410" s="201"/>
      <c r="J410" s="202">
        <f>ROUND(I410*H410,2)</f>
        <v>0</v>
      </c>
      <c r="K410" s="198" t="s">
        <v>261</v>
      </c>
      <c r="L410" s="62"/>
      <c r="M410" s="203" t="s">
        <v>38</v>
      </c>
      <c r="N410" s="204" t="s">
        <v>52</v>
      </c>
      <c r="O410" s="43"/>
      <c r="P410" s="205">
        <f>O410*H410</f>
        <v>0</v>
      </c>
      <c r="Q410" s="205">
        <v>0</v>
      </c>
      <c r="R410" s="205">
        <f>Q410*H410</f>
        <v>0</v>
      </c>
      <c r="S410" s="205">
        <v>0</v>
      </c>
      <c r="T410" s="206">
        <f>S410*H410</f>
        <v>0</v>
      </c>
      <c r="AR410" s="24" t="s">
        <v>262</v>
      </c>
      <c r="AT410" s="24" t="s">
        <v>258</v>
      </c>
      <c r="AU410" s="24" t="s">
        <v>90</v>
      </c>
      <c r="AY410" s="24" t="s">
        <v>256</v>
      </c>
      <c r="BE410" s="207">
        <f>IF(N410="základní",J410,0)</f>
        <v>0</v>
      </c>
      <c r="BF410" s="207">
        <f>IF(N410="snížená",J410,0)</f>
        <v>0</v>
      </c>
      <c r="BG410" s="207">
        <f>IF(N410="zákl. přenesená",J410,0)</f>
        <v>0</v>
      </c>
      <c r="BH410" s="207">
        <f>IF(N410="sníž. přenesená",J410,0)</f>
        <v>0</v>
      </c>
      <c r="BI410" s="207">
        <f>IF(N410="nulová",J410,0)</f>
        <v>0</v>
      </c>
      <c r="BJ410" s="24" t="s">
        <v>25</v>
      </c>
      <c r="BK410" s="207">
        <f>ROUND(I410*H410,2)</f>
        <v>0</v>
      </c>
      <c r="BL410" s="24" t="s">
        <v>262</v>
      </c>
      <c r="BM410" s="24" t="s">
        <v>675</v>
      </c>
    </row>
    <row r="411" spans="2:47" s="1" customFormat="1" ht="54">
      <c r="B411" s="42"/>
      <c r="C411" s="64"/>
      <c r="D411" s="210" t="s">
        <v>351</v>
      </c>
      <c r="E411" s="64"/>
      <c r="F411" s="243" t="s">
        <v>676</v>
      </c>
      <c r="G411" s="64"/>
      <c r="H411" s="64"/>
      <c r="I411" s="166"/>
      <c r="J411" s="64"/>
      <c r="K411" s="64"/>
      <c r="L411" s="62"/>
      <c r="M411" s="244"/>
      <c r="N411" s="43"/>
      <c r="O411" s="43"/>
      <c r="P411" s="43"/>
      <c r="Q411" s="43"/>
      <c r="R411" s="43"/>
      <c r="S411" s="43"/>
      <c r="T411" s="79"/>
      <c r="AT411" s="24" t="s">
        <v>351</v>
      </c>
      <c r="AU411" s="24" t="s">
        <v>90</v>
      </c>
    </row>
    <row r="412" spans="2:51" s="11" customFormat="1" ht="13.5">
      <c r="B412" s="208"/>
      <c r="C412" s="209"/>
      <c r="D412" s="210" t="s">
        <v>264</v>
      </c>
      <c r="E412" s="211" t="s">
        <v>38</v>
      </c>
      <c r="F412" s="212" t="s">
        <v>38</v>
      </c>
      <c r="G412" s="209"/>
      <c r="H412" s="213">
        <v>0</v>
      </c>
      <c r="I412" s="214"/>
      <c r="J412" s="209"/>
      <c r="K412" s="209"/>
      <c r="L412" s="215"/>
      <c r="M412" s="216"/>
      <c r="N412" s="217"/>
      <c r="O412" s="217"/>
      <c r="P412" s="217"/>
      <c r="Q412" s="217"/>
      <c r="R412" s="217"/>
      <c r="S412" s="217"/>
      <c r="T412" s="218"/>
      <c r="AT412" s="219" t="s">
        <v>264</v>
      </c>
      <c r="AU412" s="219" t="s">
        <v>90</v>
      </c>
      <c r="AV412" s="11" t="s">
        <v>90</v>
      </c>
      <c r="AW412" s="11" t="s">
        <v>45</v>
      </c>
      <c r="AX412" s="11" t="s">
        <v>81</v>
      </c>
      <c r="AY412" s="219" t="s">
        <v>256</v>
      </c>
    </row>
    <row r="413" spans="2:51" s="13" customFormat="1" ht="13.5">
      <c r="B413" s="232"/>
      <c r="C413" s="233"/>
      <c r="D413" s="210" t="s">
        <v>264</v>
      </c>
      <c r="E413" s="234" t="s">
        <v>38</v>
      </c>
      <c r="F413" s="235" t="s">
        <v>654</v>
      </c>
      <c r="G413" s="233"/>
      <c r="H413" s="236" t="s">
        <v>38</v>
      </c>
      <c r="I413" s="237"/>
      <c r="J413" s="233"/>
      <c r="K413" s="233"/>
      <c r="L413" s="238"/>
      <c r="M413" s="239"/>
      <c r="N413" s="240"/>
      <c r="O413" s="240"/>
      <c r="P413" s="240"/>
      <c r="Q413" s="240"/>
      <c r="R413" s="240"/>
      <c r="S413" s="240"/>
      <c r="T413" s="241"/>
      <c r="AT413" s="242" t="s">
        <v>264</v>
      </c>
      <c r="AU413" s="242" t="s">
        <v>90</v>
      </c>
      <c r="AV413" s="13" t="s">
        <v>25</v>
      </c>
      <c r="AW413" s="13" t="s">
        <v>45</v>
      </c>
      <c r="AX413" s="13" t="s">
        <v>81</v>
      </c>
      <c r="AY413" s="242" t="s">
        <v>256</v>
      </c>
    </row>
    <row r="414" spans="2:51" s="11" customFormat="1" ht="13.5">
      <c r="B414" s="208"/>
      <c r="C414" s="209"/>
      <c r="D414" s="210" t="s">
        <v>264</v>
      </c>
      <c r="E414" s="211" t="s">
        <v>38</v>
      </c>
      <c r="F414" s="212" t="s">
        <v>655</v>
      </c>
      <c r="G414" s="209"/>
      <c r="H414" s="213">
        <v>10.61</v>
      </c>
      <c r="I414" s="214"/>
      <c r="J414" s="209"/>
      <c r="K414" s="209"/>
      <c r="L414" s="215"/>
      <c r="M414" s="216"/>
      <c r="N414" s="217"/>
      <c r="O414" s="217"/>
      <c r="P414" s="217"/>
      <c r="Q414" s="217"/>
      <c r="R414" s="217"/>
      <c r="S414" s="217"/>
      <c r="T414" s="218"/>
      <c r="AT414" s="219" t="s">
        <v>264</v>
      </c>
      <c r="AU414" s="219" t="s">
        <v>90</v>
      </c>
      <c r="AV414" s="11" t="s">
        <v>90</v>
      </c>
      <c r="AW414" s="11" t="s">
        <v>45</v>
      </c>
      <c r="AX414" s="11" t="s">
        <v>81</v>
      </c>
      <c r="AY414" s="219" t="s">
        <v>256</v>
      </c>
    </row>
    <row r="415" spans="2:51" s="13" customFormat="1" ht="13.5">
      <c r="B415" s="232"/>
      <c r="C415" s="233"/>
      <c r="D415" s="210" t="s">
        <v>264</v>
      </c>
      <c r="E415" s="234" t="s">
        <v>38</v>
      </c>
      <c r="F415" s="235" t="s">
        <v>588</v>
      </c>
      <c r="G415" s="233"/>
      <c r="H415" s="236" t="s">
        <v>38</v>
      </c>
      <c r="I415" s="237"/>
      <c r="J415" s="233"/>
      <c r="K415" s="233"/>
      <c r="L415" s="238"/>
      <c r="M415" s="239"/>
      <c r="N415" s="240"/>
      <c r="O415" s="240"/>
      <c r="P415" s="240"/>
      <c r="Q415" s="240"/>
      <c r="R415" s="240"/>
      <c r="S415" s="240"/>
      <c r="T415" s="241"/>
      <c r="AT415" s="242" t="s">
        <v>264</v>
      </c>
      <c r="AU415" s="242" t="s">
        <v>90</v>
      </c>
      <c r="AV415" s="13" t="s">
        <v>25</v>
      </c>
      <c r="AW415" s="13" t="s">
        <v>45</v>
      </c>
      <c r="AX415" s="13" t="s">
        <v>81</v>
      </c>
      <c r="AY415" s="242" t="s">
        <v>256</v>
      </c>
    </row>
    <row r="416" spans="2:51" s="11" customFormat="1" ht="13.5">
      <c r="B416" s="208"/>
      <c r="C416" s="209"/>
      <c r="D416" s="210" t="s">
        <v>264</v>
      </c>
      <c r="E416" s="211" t="s">
        <v>38</v>
      </c>
      <c r="F416" s="212" t="s">
        <v>656</v>
      </c>
      <c r="G416" s="209"/>
      <c r="H416" s="213">
        <v>9.835</v>
      </c>
      <c r="I416" s="214"/>
      <c r="J416" s="209"/>
      <c r="K416" s="209"/>
      <c r="L416" s="215"/>
      <c r="M416" s="216"/>
      <c r="N416" s="217"/>
      <c r="O416" s="217"/>
      <c r="P416" s="217"/>
      <c r="Q416" s="217"/>
      <c r="R416" s="217"/>
      <c r="S416" s="217"/>
      <c r="T416" s="218"/>
      <c r="AT416" s="219" t="s">
        <v>264</v>
      </c>
      <c r="AU416" s="219" t="s">
        <v>90</v>
      </c>
      <c r="AV416" s="11" t="s">
        <v>90</v>
      </c>
      <c r="AW416" s="11" t="s">
        <v>45</v>
      </c>
      <c r="AX416" s="11" t="s">
        <v>81</v>
      </c>
      <c r="AY416" s="219" t="s">
        <v>256</v>
      </c>
    </row>
    <row r="417" spans="2:51" s="11" customFormat="1" ht="13.5">
      <c r="B417" s="208"/>
      <c r="C417" s="209"/>
      <c r="D417" s="210" t="s">
        <v>264</v>
      </c>
      <c r="E417" s="211" t="s">
        <v>38</v>
      </c>
      <c r="F417" s="212" t="s">
        <v>657</v>
      </c>
      <c r="G417" s="209"/>
      <c r="H417" s="213">
        <v>0.595</v>
      </c>
      <c r="I417" s="214"/>
      <c r="J417" s="209"/>
      <c r="K417" s="209"/>
      <c r="L417" s="215"/>
      <c r="M417" s="216"/>
      <c r="N417" s="217"/>
      <c r="O417" s="217"/>
      <c r="P417" s="217"/>
      <c r="Q417" s="217"/>
      <c r="R417" s="217"/>
      <c r="S417" s="217"/>
      <c r="T417" s="218"/>
      <c r="AT417" s="219" t="s">
        <v>264</v>
      </c>
      <c r="AU417" s="219" t="s">
        <v>90</v>
      </c>
      <c r="AV417" s="11" t="s">
        <v>90</v>
      </c>
      <c r="AW417" s="11" t="s">
        <v>45</v>
      </c>
      <c r="AX417" s="11" t="s">
        <v>81</v>
      </c>
      <c r="AY417" s="219" t="s">
        <v>256</v>
      </c>
    </row>
    <row r="418" spans="2:51" s="13" customFormat="1" ht="13.5">
      <c r="B418" s="232"/>
      <c r="C418" s="233"/>
      <c r="D418" s="210" t="s">
        <v>264</v>
      </c>
      <c r="E418" s="234" t="s">
        <v>38</v>
      </c>
      <c r="F418" s="235" t="s">
        <v>590</v>
      </c>
      <c r="G418" s="233"/>
      <c r="H418" s="236" t="s">
        <v>38</v>
      </c>
      <c r="I418" s="237"/>
      <c r="J418" s="233"/>
      <c r="K418" s="233"/>
      <c r="L418" s="238"/>
      <c r="M418" s="239"/>
      <c r="N418" s="240"/>
      <c r="O418" s="240"/>
      <c r="P418" s="240"/>
      <c r="Q418" s="240"/>
      <c r="R418" s="240"/>
      <c r="S418" s="240"/>
      <c r="T418" s="241"/>
      <c r="AT418" s="242" t="s">
        <v>264</v>
      </c>
      <c r="AU418" s="242" t="s">
        <v>90</v>
      </c>
      <c r="AV418" s="13" t="s">
        <v>25</v>
      </c>
      <c r="AW418" s="13" t="s">
        <v>45</v>
      </c>
      <c r="AX418" s="13" t="s">
        <v>81</v>
      </c>
      <c r="AY418" s="242" t="s">
        <v>256</v>
      </c>
    </row>
    <row r="419" spans="2:51" s="11" customFormat="1" ht="13.5">
      <c r="B419" s="208"/>
      <c r="C419" s="209"/>
      <c r="D419" s="210" t="s">
        <v>264</v>
      </c>
      <c r="E419" s="211" t="s">
        <v>38</v>
      </c>
      <c r="F419" s="212" t="s">
        <v>658</v>
      </c>
      <c r="G419" s="209"/>
      <c r="H419" s="213">
        <v>7.306</v>
      </c>
      <c r="I419" s="214"/>
      <c r="J419" s="209"/>
      <c r="K419" s="209"/>
      <c r="L419" s="215"/>
      <c r="M419" s="216"/>
      <c r="N419" s="217"/>
      <c r="O419" s="217"/>
      <c r="P419" s="217"/>
      <c r="Q419" s="217"/>
      <c r="R419" s="217"/>
      <c r="S419" s="217"/>
      <c r="T419" s="218"/>
      <c r="AT419" s="219" t="s">
        <v>264</v>
      </c>
      <c r="AU419" s="219" t="s">
        <v>90</v>
      </c>
      <c r="AV419" s="11" t="s">
        <v>90</v>
      </c>
      <c r="AW419" s="11" t="s">
        <v>45</v>
      </c>
      <c r="AX419" s="11" t="s">
        <v>81</v>
      </c>
      <c r="AY419" s="219" t="s">
        <v>256</v>
      </c>
    </row>
    <row r="420" spans="2:51" s="11" customFormat="1" ht="13.5">
      <c r="B420" s="208"/>
      <c r="C420" s="209"/>
      <c r="D420" s="210" t="s">
        <v>264</v>
      </c>
      <c r="E420" s="211" t="s">
        <v>38</v>
      </c>
      <c r="F420" s="212" t="s">
        <v>659</v>
      </c>
      <c r="G420" s="209"/>
      <c r="H420" s="213">
        <v>0.438</v>
      </c>
      <c r="I420" s="214"/>
      <c r="J420" s="209"/>
      <c r="K420" s="209"/>
      <c r="L420" s="215"/>
      <c r="M420" s="216"/>
      <c r="N420" s="217"/>
      <c r="O420" s="217"/>
      <c r="P420" s="217"/>
      <c r="Q420" s="217"/>
      <c r="R420" s="217"/>
      <c r="S420" s="217"/>
      <c r="T420" s="218"/>
      <c r="AT420" s="219" t="s">
        <v>264</v>
      </c>
      <c r="AU420" s="219" t="s">
        <v>90</v>
      </c>
      <c r="AV420" s="11" t="s">
        <v>90</v>
      </c>
      <c r="AW420" s="11" t="s">
        <v>45</v>
      </c>
      <c r="AX420" s="11" t="s">
        <v>81</v>
      </c>
      <c r="AY420" s="219" t="s">
        <v>256</v>
      </c>
    </row>
    <row r="421" spans="2:51" s="13" customFormat="1" ht="13.5">
      <c r="B421" s="232"/>
      <c r="C421" s="233"/>
      <c r="D421" s="210" t="s">
        <v>264</v>
      </c>
      <c r="E421" s="234" t="s">
        <v>38</v>
      </c>
      <c r="F421" s="235" t="s">
        <v>592</v>
      </c>
      <c r="G421" s="233"/>
      <c r="H421" s="236" t="s">
        <v>38</v>
      </c>
      <c r="I421" s="237"/>
      <c r="J421" s="233"/>
      <c r="K421" s="233"/>
      <c r="L421" s="238"/>
      <c r="M421" s="239"/>
      <c r="N421" s="240"/>
      <c r="O421" s="240"/>
      <c r="P421" s="240"/>
      <c r="Q421" s="240"/>
      <c r="R421" s="240"/>
      <c r="S421" s="240"/>
      <c r="T421" s="241"/>
      <c r="AT421" s="242" t="s">
        <v>264</v>
      </c>
      <c r="AU421" s="242" t="s">
        <v>90</v>
      </c>
      <c r="AV421" s="13" t="s">
        <v>25</v>
      </c>
      <c r="AW421" s="13" t="s">
        <v>45</v>
      </c>
      <c r="AX421" s="13" t="s">
        <v>81</v>
      </c>
      <c r="AY421" s="242" t="s">
        <v>256</v>
      </c>
    </row>
    <row r="422" spans="2:51" s="11" customFormat="1" ht="13.5">
      <c r="B422" s="208"/>
      <c r="C422" s="209"/>
      <c r="D422" s="210" t="s">
        <v>264</v>
      </c>
      <c r="E422" s="211" t="s">
        <v>38</v>
      </c>
      <c r="F422" s="212" t="s">
        <v>660</v>
      </c>
      <c r="G422" s="209"/>
      <c r="H422" s="213">
        <v>8.26</v>
      </c>
      <c r="I422" s="214"/>
      <c r="J422" s="209"/>
      <c r="K422" s="209"/>
      <c r="L422" s="215"/>
      <c r="M422" s="216"/>
      <c r="N422" s="217"/>
      <c r="O422" s="217"/>
      <c r="P422" s="217"/>
      <c r="Q422" s="217"/>
      <c r="R422" s="217"/>
      <c r="S422" s="217"/>
      <c r="T422" s="218"/>
      <c r="AT422" s="219" t="s">
        <v>264</v>
      </c>
      <c r="AU422" s="219" t="s">
        <v>90</v>
      </c>
      <c r="AV422" s="11" t="s">
        <v>90</v>
      </c>
      <c r="AW422" s="11" t="s">
        <v>45</v>
      </c>
      <c r="AX422" s="11" t="s">
        <v>81</v>
      </c>
      <c r="AY422" s="219" t="s">
        <v>256</v>
      </c>
    </row>
    <row r="423" spans="2:51" s="11" customFormat="1" ht="13.5">
      <c r="B423" s="208"/>
      <c r="C423" s="209"/>
      <c r="D423" s="210" t="s">
        <v>264</v>
      </c>
      <c r="E423" s="211" t="s">
        <v>38</v>
      </c>
      <c r="F423" s="212" t="s">
        <v>661</v>
      </c>
      <c r="G423" s="209"/>
      <c r="H423" s="213">
        <v>8.293</v>
      </c>
      <c r="I423" s="214"/>
      <c r="J423" s="209"/>
      <c r="K423" s="209"/>
      <c r="L423" s="215"/>
      <c r="M423" s="216"/>
      <c r="N423" s="217"/>
      <c r="O423" s="217"/>
      <c r="P423" s="217"/>
      <c r="Q423" s="217"/>
      <c r="R423" s="217"/>
      <c r="S423" s="217"/>
      <c r="T423" s="218"/>
      <c r="AT423" s="219" t="s">
        <v>264</v>
      </c>
      <c r="AU423" s="219" t="s">
        <v>90</v>
      </c>
      <c r="AV423" s="11" t="s">
        <v>90</v>
      </c>
      <c r="AW423" s="11" t="s">
        <v>45</v>
      </c>
      <c r="AX423" s="11" t="s">
        <v>81</v>
      </c>
      <c r="AY423" s="219" t="s">
        <v>256</v>
      </c>
    </row>
    <row r="424" spans="2:51" s="11" customFormat="1" ht="13.5">
      <c r="B424" s="208"/>
      <c r="C424" s="209"/>
      <c r="D424" s="210" t="s">
        <v>264</v>
      </c>
      <c r="E424" s="211" t="s">
        <v>38</v>
      </c>
      <c r="F424" s="212" t="s">
        <v>38</v>
      </c>
      <c r="G424" s="209"/>
      <c r="H424" s="213">
        <v>0</v>
      </c>
      <c r="I424" s="214"/>
      <c r="J424" s="209"/>
      <c r="K424" s="209"/>
      <c r="L424" s="215"/>
      <c r="M424" s="216"/>
      <c r="N424" s="217"/>
      <c r="O424" s="217"/>
      <c r="P424" s="217"/>
      <c r="Q424" s="217"/>
      <c r="R424" s="217"/>
      <c r="S424" s="217"/>
      <c r="T424" s="218"/>
      <c r="AT424" s="219" t="s">
        <v>264</v>
      </c>
      <c r="AU424" s="219" t="s">
        <v>90</v>
      </c>
      <c r="AV424" s="11" t="s">
        <v>90</v>
      </c>
      <c r="AW424" s="11" t="s">
        <v>45</v>
      </c>
      <c r="AX424" s="11" t="s">
        <v>81</v>
      </c>
      <c r="AY424" s="219" t="s">
        <v>256</v>
      </c>
    </row>
    <row r="425" spans="2:51" s="11" customFormat="1" ht="13.5">
      <c r="B425" s="208"/>
      <c r="C425" s="209"/>
      <c r="D425" s="210" t="s">
        <v>264</v>
      </c>
      <c r="E425" s="211" t="s">
        <v>38</v>
      </c>
      <c r="F425" s="212" t="s">
        <v>38</v>
      </c>
      <c r="G425" s="209"/>
      <c r="H425" s="213">
        <v>0</v>
      </c>
      <c r="I425" s="214"/>
      <c r="J425" s="209"/>
      <c r="K425" s="209"/>
      <c r="L425" s="215"/>
      <c r="M425" s="216"/>
      <c r="N425" s="217"/>
      <c r="O425" s="217"/>
      <c r="P425" s="217"/>
      <c r="Q425" s="217"/>
      <c r="R425" s="217"/>
      <c r="S425" s="217"/>
      <c r="T425" s="218"/>
      <c r="AT425" s="219" t="s">
        <v>264</v>
      </c>
      <c r="AU425" s="219" t="s">
        <v>90</v>
      </c>
      <c r="AV425" s="11" t="s">
        <v>90</v>
      </c>
      <c r="AW425" s="11" t="s">
        <v>45</v>
      </c>
      <c r="AX425" s="11" t="s">
        <v>81</v>
      </c>
      <c r="AY425" s="219" t="s">
        <v>256</v>
      </c>
    </row>
    <row r="426" spans="2:51" s="11" customFormat="1" ht="13.5">
      <c r="B426" s="208"/>
      <c r="C426" s="209"/>
      <c r="D426" s="210" t="s">
        <v>264</v>
      </c>
      <c r="E426" s="211" t="s">
        <v>38</v>
      </c>
      <c r="F426" s="212" t="s">
        <v>38</v>
      </c>
      <c r="G426" s="209"/>
      <c r="H426" s="213">
        <v>0</v>
      </c>
      <c r="I426" s="214"/>
      <c r="J426" s="209"/>
      <c r="K426" s="209"/>
      <c r="L426" s="215"/>
      <c r="M426" s="216"/>
      <c r="N426" s="217"/>
      <c r="O426" s="217"/>
      <c r="P426" s="217"/>
      <c r="Q426" s="217"/>
      <c r="R426" s="217"/>
      <c r="S426" s="217"/>
      <c r="T426" s="218"/>
      <c r="AT426" s="219" t="s">
        <v>264</v>
      </c>
      <c r="AU426" s="219" t="s">
        <v>90</v>
      </c>
      <c r="AV426" s="11" t="s">
        <v>90</v>
      </c>
      <c r="AW426" s="11" t="s">
        <v>45</v>
      </c>
      <c r="AX426" s="11" t="s">
        <v>81</v>
      </c>
      <c r="AY426" s="219" t="s">
        <v>256</v>
      </c>
    </row>
    <row r="427" spans="2:51" s="11" customFormat="1" ht="13.5">
      <c r="B427" s="208"/>
      <c r="C427" s="209"/>
      <c r="D427" s="210" t="s">
        <v>264</v>
      </c>
      <c r="E427" s="211" t="s">
        <v>38</v>
      </c>
      <c r="F427" s="212" t="s">
        <v>38</v>
      </c>
      <c r="G427" s="209"/>
      <c r="H427" s="213">
        <v>0</v>
      </c>
      <c r="I427" s="214"/>
      <c r="J427" s="209"/>
      <c r="K427" s="209"/>
      <c r="L427" s="215"/>
      <c r="M427" s="216"/>
      <c r="N427" s="217"/>
      <c r="O427" s="217"/>
      <c r="P427" s="217"/>
      <c r="Q427" s="217"/>
      <c r="R427" s="217"/>
      <c r="S427" s="217"/>
      <c r="T427" s="218"/>
      <c r="AT427" s="219" t="s">
        <v>264</v>
      </c>
      <c r="AU427" s="219" t="s">
        <v>90</v>
      </c>
      <c r="AV427" s="11" t="s">
        <v>90</v>
      </c>
      <c r="AW427" s="11" t="s">
        <v>45</v>
      </c>
      <c r="AX427" s="11" t="s">
        <v>81</v>
      </c>
      <c r="AY427" s="219" t="s">
        <v>256</v>
      </c>
    </row>
    <row r="428" spans="2:51" s="11" customFormat="1" ht="13.5">
      <c r="B428" s="208"/>
      <c r="C428" s="209"/>
      <c r="D428" s="210" t="s">
        <v>264</v>
      </c>
      <c r="E428" s="211" t="s">
        <v>38</v>
      </c>
      <c r="F428" s="212" t="s">
        <v>38</v>
      </c>
      <c r="G428" s="209"/>
      <c r="H428" s="213">
        <v>0</v>
      </c>
      <c r="I428" s="214"/>
      <c r="J428" s="209"/>
      <c r="K428" s="209"/>
      <c r="L428" s="215"/>
      <c r="M428" s="216"/>
      <c r="N428" s="217"/>
      <c r="O428" s="217"/>
      <c r="P428" s="217"/>
      <c r="Q428" s="217"/>
      <c r="R428" s="217"/>
      <c r="S428" s="217"/>
      <c r="T428" s="218"/>
      <c r="AT428" s="219" t="s">
        <v>264</v>
      </c>
      <c r="AU428" s="219" t="s">
        <v>90</v>
      </c>
      <c r="AV428" s="11" t="s">
        <v>90</v>
      </c>
      <c r="AW428" s="11" t="s">
        <v>45</v>
      </c>
      <c r="AX428" s="11" t="s">
        <v>81</v>
      </c>
      <c r="AY428" s="219" t="s">
        <v>256</v>
      </c>
    </row>
    <row r="429" spans="2:51" s="11" customFormat="1" ht="13.5">
      <c r="B429" s="208"/>
      <c r="C429" s="209"/>
      <c r="D429" s="210" t="s">
        <v>264</v>
      </c>
      <c r="E429" s="211" t="s">
        <v>38</v>
      </c>
      <c r="F429" s="212" t="s">
        <v>38</v>
      </c>
      <c r="G429" s="209"/>
      <c r="H429" s="213">
        <v>0</v>
      </c>
      <c r="I429" s="214"/>
      <c r="J429" s="209"/>
      <c r="K429" s="209"/>
      <c r="L429" s="215"/>
      <c r="M429" s="216"/>
      <c r="N429" s="217"/>
      <c r="O429" s="217"/>
      <c r="P429" s="217"/>
      <c r="Q429" s="217"/>
      <c r="R429" s="217"/>
      <c r="S429" s="217"/>
      <c r="T429" s="218"/>
      <c r="AT429" s="219" t="s">
        <v>264</v>
      </c>
      <c r="AU429" s="219" t="s">
        <v>90</v>
      </c>
      <c r="AV429" s="11" t="s">
        <v>90</v>
      </c>
      <c r="AW429" s="11" t="s">
        <v>45</v>
      </c>
      <c r="AX429" s="11" t="s">
        <v>81</v>
      </c>
      <c r="AY429" s="219" t="s">
        <v>256</v>
      </c>
    </row>
    <row r="430" spans="2:51" s="12" customFormat="1" ht="13.5">
      <c r="B430" s="220"/>
      <c r="C430" s="221"/>
      <c r="D430" s="222" t="s">
        <v>264</v>
      </c>
      <c r="E430" s="223" t="s">
        <v>38</v>
      </c>
      <c r="F430" s="224" t="s">
        <v>266</v>
      </c>
      <c r="G430" s="221"/>
      <c r="H430" s="225">
        <v>45.337</v>
      </c>
      <c r="I430" s="226"/>
      <c r="J430" s="221"/>
      <c r="K430" s="221"/>
      <c r="L430" s="227"/>
      <c r="M430" s="228"/>
      <c r="N430" s="229"/>
      <c r="O430" s="229"/>
      <c r="P430" s="229"/>
      <c r="Q430" s="229"/>
      <c r="R430" s="229"/>
      <c r="S430" s="229"/>
      <c r="T430" s="230"/>
      <c r="AT430" s="231" t="s">
        <v>264</v>
      </c>
      <c r="AU430" s="231" t="s">
        <v>90</v>
      </c>
      <c r="AV430" s="12" t="s">
        <v>262</v>
      </c>
      <c r="AW430" s="12" t="s">
        <v>45</v>
      </c>
      <c r="AX430" s="12" t="s">
        <v>25</v>
      </c>
      <c r="AY430" s="231" t="s">
        <v>256</v>
      </c>
    </row>
    <row r="431" spans="2:65" s="1" customFormat="1" ht="22.5" customHeight="1">
      <c r="B431" s="42"/>
      <c r="C431" s="196" t="s">
        <v>677</v>
      </c>
      <c r="D431" s="196" t="s">
        <v>258</v>
      </c>
      <c r="E431" s="197" t="s">
        <v>678</v>
      </c>
      <c r="F431" s="198" t="s">
        <v>679</v>
      </c>
      <c r="G431" s="199" t="s">
        <v>282</v>
      </c>
      <c r="H431" s="200">
        <v>3.328</v>
      </c>
      <c r="I431" s="201"/>
      <c r="J431" s="202">
        <f>ROUND(I431*H431,2)</f>
        <v>0</v>
      </c>
      <c r="K431" s="198" t="s">
        <v>261</v>
      </c>
      <c r="L431" s="62"/>
      <c r="M431" s="203" t="s">
        <v>38</v>
      </c>
      <c r="N431" s="204" t="s">
        <v>52</v>
      </c>
      <c r="O431" s="43"/>
      <c r="P431" s="205">
        <f>O431*H431</f>
        <v>0</v>
      </c>
      <c r="Q431" s="205">
        <v>2.45329</v>
      </c>
      <c r="R431" s="205">
        <f>Q431*H431</f>
        <v>8.16454912</v>
      </c>
      <c r="S431" s="205">
        <v>0</v>
      </c>
      <c r="T431" s="206">
        <f>S431*H431</f>
        <v>0</v>
      </c>
      <c r="AR431" s="24" t="s">
        <v>262</v>
      </c>
      <c r="AT431" s="24" t="s">
        <v>258</v>
      </c>
      <c r="AU431" s="24" t="s">
        <v>90</v>
      </c>
      <c r="AY431" s="24" t="s">
        <v>256</v>
      </c>
      <c r="BE431" s="207">
        <f>IF(N431="základní",J431,0)</f>
        <v>0</v>
      </c>
      <c r="BF431" s="207">
        <f>IF(N431="snížená",J431,0)</f>
        <v>0</v>
      </c>
      <c r="BG431" s="207">
        <f>IF(N431="zákl. přenesená",J431,0)</f>
        <v>0</v>
      </c>
      <c r="BH431" s="207">
        <f>IF(N431="sníž. přenesená",J431,0)</f>
        <v>0</v>
      </c>
      <c r="BI431" s="207">
        <f>IF(N431="nulová",J431,0)</f>
        <v>0</v>
      </c>
      <c r="BJ431" s="24" t="s">
        <v>25</v>
      </c>
      <c r="BK431" s="207">
        <f>ROUND(I431*H431,2)</f>
        <v>0</v>
      </c>
      <c r="BL431" s="24" t="s">
        <v>262</v>
      </c>
      <c r="BM431" s="24" t="s">
        <v>680</v>
      </c>
    </row>
    <row r="432" spans="2:51" s="11" customFormat="1" ht="13.5">
      <c r="B432" s="208"/>
      <c r="C432" s="209"/>
      <c r="D432" s="210" t="s">
        <v>264</v>
      </c>
      <c r="E432" s="211" t="s">
        <v>38</v>
      </c>
      <c r="F432" s="212" t="s">
        <v>681</v>
      </c>
      <c r="G432" s="209"/>
      <c r="H432" s="213">
        <v>3.328</v>
      </c>
      <c r="I432" s="214"/>
      <c r="J432" s="209"/>
      <c r="K432" s="209"/>
      <c r="L432" s="215"/>
      <c r="M432" s="216"/>
      <c r="N432" s="217"/>
      <c r="O432" s="217"/>
      <c r="P432" s="217"/>
      <c r="Q432" s="217"/>
      <c r="R432" s="217"/>
      <c r="S432" s="217"/>
      <c r="T432" s="218"/>
      <c r="AT432" s="219" t="s">
        <v>264</v>
      </c>
      <c r="AU432" s="219" t="s">
        <v>90</v>
      </c>
      <c r="AV432" s="11" t="s">
        <v>90</v>
      </c>
      <c r="AW432" s="11" t="s">
        <v>45</v>
      </c>
      <c r="AX432" s="11" t="s">
        <v>81</v>
      </c>
      <c r="AY432" s="219" t="s">
        <v>256</v>
      </c>
    </row>
    <row r="433" spans="2:51" s="12" customFormat="1" ht="13.5">
      <c r="B433" s="220"/>
      <c r="C433" s="221"/>
      <c r="D433" s="222" t="s">
        <v>264</v>
      </c>
      <c r="E433" s="223" t="s">
        <v>135</v>
      </c>
      <c r="F433" s="224" t="s">
        <v>266</v>
      </c>
      <c r="G433" s="221"/>
      <c r="H433" s="225">
        <v>3.328</v>
      </c>
      <c r="I433" s="226"/>
      <c r="J433" s="221"/>
      <c r="K433" s="221"/>
      <c r="L433" s="227"/>
      <c r="M433" s="228"/>
      <c r="N433" s="229"/>
      <c r="O433" s="229"/>
      <c r="P433" s="229"/>
      <c r="Q433" s="229"/>
      <c r="R433" s="229"/>
      <c r="S433" s="229"/>
      <c r="T433" s="230"/>
      <c r="AT433" s="231" t="s">
        <v>264</v>
      </c>
      <c r="AU433" s="231" t="s">
        <v>90</v>
      </c>
      <c r="AV433" s="12" t="s">
        <v>262</v>
      </c>
      <c r="AW433" s="12" t="s">
        <v>45</v>
      </c>
      <c r="AX433" s="12" t="s">
        <v>25</v>
      </c>
      <c r="AY433" s="231" t="s">
        <v>256</v>
      </c>
    </row>
    <row r="434" spans="2:65" s="1" customFormat="1" ht="22.5" customHeight="1">
      <c r="B434" s="42"/>
      <c r="C434" s="196" t="s">
        <v>682</v>
      </c>
      <c r="D434" s="196" t="s">
        <v>258</v>
      </c>
      <c r="E434" s="197" t="s">
        <v>683</v>
      </c>
      <c r="F434" s="198" t="s">
        <v>684</v>
      </c>
      <c r="G434" s="199" t="s">
        <v>282</v>
      </c>
      <c r="H434" s="200">
        <v>3.328</v>
      </c>
      <c r="I434" s="201"/>
      <c r="J434" s="202">
        <f>ROUND(I434*H434,2)</f>
        <v>0</v>
      </c>
      <c r="K434" s="198" t="s">
        <v>261</v>
      </c>
      <c r="L434" s="62"/>
      <c r="M434" s="203" t="s">
        <v>38</v>
      </c>
      <c r="N434" s="204" t="s">
        <v>52</v>
      </c>
      <c r="O434" s="43"/>
      <c r="P434" s="205">
        <f>O434*H434</f>
        <v>0</v>
      </c>
      <c r="Q434" s="205">
        <v>0</v>
      </c>
      <c r="R434" s="205">
        <f>Q434*H434</f>
        <v>0</v>
      </c>
      <c r="S434" s="205">
        <v>0</v>
      </c>
      <c r="T434" s="206">
        <f>S434*H434</f>
        <v>0</v>
      </c>
      <c r="AR434" s="24" t="s">
        <v>262</v>
      </c>
      <c r="AT434" s="24" t="s">
        <v>258</v>
      </c>
      <c r="AU434" s="24" t="s">
        <v>90</v>
      </c>
      <c r="AY434" s="24" t="s">
        <v>256</v>
      </c>
      <c r="BE434" s="207">
        <f>IF(N434="základní",J434,0)</f>
        <v>0</v>
      </c>
      <c r="BF434" s="207">
        <f>IF(N434="snížená",J434,0)</f>
        <v>0</v>
      </c>
      <c r="BG434" s="207">
        <f>IF(N434="zákl. přenesená",J434,0)</f>
        <v>0</v>
      </c>
      <c r="BH434" s="207">
        <f>IF(N434="sníž. přenesená",J434,0)</f>
        <v>0</v>
      </c>
      <c r="BI434" s="207">
        <f>IF(N434="nulová",J434,0)</f>
        <v>0</v>
      </c>
      <c r="BJ434" s="24" t="s">
        <v>25</v>
      </c>
      <c r="BK434" s="207">
        <f>ROUND(I434*H434,2)</f>
        <v>0</v>
      </c>
      <c r="BL434" s="24" t="s">
        <v>262</v>
      </c>
      <c r="BM434" s="24" t="s">
        <v>685</v>
      </c>
    </row>
    <row r="435" spans="2:51" s="11" customFormat="1" ht="13.5">
      <c r="B435" s="208"/>
      <c r="C435" s="209"/>
      <c r="D435" s="210" t="s">
        <v>264</v>
      </c>
      <c r="E435" s="211" t="s">
        <v>38</v>
      </c>
      <c r="F435" s="212" t="s">
        <v>135</v>
      </c>
      <c r="G435" s="209"/>
      <c r="H435" s="213">
        <v>3.328</v>
      </c>
      <c r="I435" s="214"/>
      <c r="J435" s="209"/>
      <c r="K435" s="209"/>
      <c r="L435" s="215"/>
      <c r="M435" s="216"/>
      <c r="N435" s="217"/>
      <c r="O435" s="217"/>
      <c r="P435" s="217"/>
      <c r="Q435" s="217"/>
      <c r="R435" s="217"/>
      <c r="S435" s="217"/>
      <c r="T435" s="218"/>
      <c r="AT435" s="219" t="s">
        <v>264</v>
      </c>
      <c r="AU435" s="219" t="s">
        <v>90</v>
      </c>
      <c r="AV435" s="11" t="s">
        <v>90</v>
      </c>
      <c r="AW435" s="11" t="s">
        <v>45</v>
      </c>
      <c r="AX435" s="11" t="s">
        <v>81</v>
      </c>
      <c r="AY435" s="219" t="s">
        <v>256</v>
      </c>
    </row>
    <row r="436" spans="2:51" s="12" customFormat="1" ht="13.5">
      <c r="B436" s="220"/>
      <c r="C436" s="221"/>
      <c r="D436" s="222" t="s">
        <v>264</v>
      </c>
      <c r="E436" s="223" t="s">
        <v>38</v>
      </c>
      <c r="F436" s="224" t="s">
        <v>266</v>
      </c>
      <c r="G436" s="221"/>
      <c r="H436" s="225">
        <v>3.328</v>
      </c>
      <c r="I436" s="226"/>
      <c r="J436" s="221"/>
      <c r="K436" s="221"/>
      <c r="L436" s="227"/>
      <c r="M436" s="228"/>
      <c r="N436" s="229"/>
      <c r="O436" s="229"/>
      <c r="P436" s="229"/>
      <c r="Q436" s="229"/>
      <c r="R436" s="229"/>
      <c r="S436" s="229"/>
      <c r="T436" s="230"/>
      <c r="AT436" s="231" t="s">
        <v>264</v>
      </c>
      <c r="AU436" s="231" t="s">
        <v>90</v>
      </c>
      <c r="AV436" s="12" t="s">
        <v>262</v>
      </c>
      <c r="AW436" s="12" t="s">
        <v>45</v>
      </c>
      <c r="AX436" s="12" t="s">
        <v>25</v>
      </c>
      <c r="AY436" s="231" t="s">
        <v>256</v>
      </c>
    </row>
    <row r="437" spans="2:65" s="1" customFormat="1" ht="31.5" customHeight="1">
      <c r="B437" s="42"/>
      <c r="C437" s="196" t="s">
        <v>686</v>
      </c>
      <c r="D437" s="196" t="s">
        <v>258</v>
      </c>
      <c r="E437" s="197" t="s">
        <v>687</v>
      </c>
      <c r="F437" s="198" t="s">
        <v>688</v>
      </c>
      <c r="G437" s="199" t="s">
        <v>282</v>
      </c>
      <c r="H437" s="200">
        <v>3.328</v>
      </c>
      <c r="I437" s="201"/>
      <c r="J437" s="202">
        <f>ROUND(I437*H437,2)</f>
        <v>0</v>
      </c>
      <c r="K437" s="198" t="s">
        <v>261</v>
      </c>
      <c r="L437" s="62"/>
      <c r="M437" s="203" t="s">
        <v>38</v>
      </c>
      <c r="N437" s="204" t="s">
        <v>52</v>
      </c>
      <c r="O437" s="43"/>
      <c r="P437" s="205">
        <f>O437*H437</f>
        <v>0</v>
      </c>
      <c r="Q437" s="205">
        <v>0</v>
      </c>
      <c r="R437" s="205">
        <f>Q437*H437</f>
        <v>0</v>
      </c>
      <c r="S437" s="205">
        <v>0</v>
      </c>
      <c r="T437" s="206">
        <f>S437*H437</f>
        <v>0</v>
      </c>
      <c r="AR437" s="24" t="s">
        <v>262</v>
      </c>
      <c r="AT437" s="24" t="s">
        <v>258</v>
      </c>
      <c r="AU437" s="24" t="s">
        <v>90</v>
      </c>
      <c r="AY437" s="24" t="s">
        <v>256</v>
      </c>
      <c r="BE437" s="207">
        <f>IF(N437="základní",J437,0)</f>
        <v>0</v>
      </c>
      <c r="BF437" s="207">
        <f>IF(N437="snížená",J437,0)</f>
        <v>0</v>
      </c>
      <c r="BG437" s="207">
        <f>IF(N437="zákl. přenesená",J437,0)</f>
        <v>0</v>
      </c>
      <c r="BH437" s="207">
        <f>IF(N437="sníž. přenesená",J437,0)</f>
        <v>0</v>
      </c>
      <c r="BI437" s="207">
        <f>IF(N437="nulová",J437,0)</f>
        <v>0</v>
      </c>
      <c r="BJ437" s="24" t="s">
        <v>25</v>
      </c>
      <c r="BK437" s="207">
        <f>ROUND(I437*H437,2)</f>
        <v>0</v>
      </c>
      <c r="BL437" s="24" t="s">
        <v>262</v>
      </c>
      <c r="BM437" s="24" t="s">
        <v>689</v>
      </c>
    </row>
    <row r="438" spans="2:51" s="11" customFormat="1" ht="13.5">
      <c r="B438" s="208"/>
      <c r="C438" s="209"/>
      <c r="D438" s="210" t="s">
        <v>264</v>
      </c>
      <c r="E438" s="211" t="s">
        <v>38</v>
      </c>
      <c r="F438" s="212" t="s">
        <v>135</v>
      </c>
      <c r="G438" s="209"/>
      <c r="H438" s="213">
        <v>3.328</v>
      </c>
      <c r="I438" s="214"/>
      <c r="J438" s="209"/>
      <c r="K438" s="209"/>
      <c r="L438" s="215"/>
      <c r="M438" s="216"/>
      <c r="N438" s="217"/>
      <c r="O438" s="217"/>
      <c r="P438" s="217"/>
      <c r="Q438" s="217"/>
      <c r="R438" s="217"/>
      <c r="S438" s="217"/>
      <c r="T438" s="218"/>
      <c r="AT438" s="219" t="s">
        <v>264</v>
      </c>
      <c r="AU438" s="219" t="s">
        <v>90</v>
      </c>
      <c r="AV438" s="11" t="s">
        <v>90</v>
      </c>
      <c r="AW438" s="11" t="s">
        <v>45</v>
      </c>
      <c r="AX438" s="11" t="s">
        <v>81</v>
      </c>
      <c r="AY438" s="219" t="s">
        <v>256</v>
      </c>
    </row>
    <row r="439" spans="2:51" s="12" customFormat="1" ht="13.5">
      <c r="B439" s="220"/>
      <c r="C439" s="221"/>
      <c r="D439" s="222" t="s">
        <v>264</v>
      </c>
      <c r="E439" s="223" t="s">
        <v>38</v>
      </c>
      <c r="F439" s="224" t="s">
        <v>266</v>
      </c>
      <c r="G439" s="221"/>
      <c r="H439" s="225">
        <v>3.328</v>
      </c>
      <c r="I439" s="226"/>
      <c r="J439" s="221"/>
      <c r="K439" s="221"/>
      <c r="L439" s="227"/>
      <c r="M439" s="228"/>
      <c r="N439" s="229"/>
      <c r="O439" s="229"/>
      <c r="P439" s="229"/>
      <c r="Q439" s="229"/>
      <c r="R439" s="229"/>
      <c r="S439" s="229"/>
      <c r="T439" s="230"/>
      <c r="AT439" s="231" t="s">
        <v>264</v>
      </c>
      <c r="AU439" s="231" t="s">
        <v>90</v>
      </c>
      <c r="AV439" s="12" t="s">
        <v>262</v>
      </c>
      <c r="AW439" s="12" t="s">
        <v>45</v>
      </c>
      <c r="AX439" s="12" t="s">
        <v>25</v>
      </c>
      <c r="AY439" s="231" t="s">
        <v>256</v>
      </c>
    </row>
    <row r="440" spans="2:65" s="1" customFormat="1" ht="22.5" customHeight="1">
      <c r="B440" s="42"/>
      <c r="C440" s="196" t="s">
        <v>690</v>
      </c>
      <c r="D440" s="196" t="s">
        <v>258</v>
      </c>
      <c r="E440" s="197" t="s">
        <v>691</v>
      </c>
      <c r="F440" s="198" t="s">
        <v>692</v>
      </c>
      <c r="G440" s="199" t="s">
        <v>282</v>
      </c>
      <c r="H440" s="200">
        <v>3.328</v>
      </c>
      <c r="I440" s="201"/>
      <c r="J440" s="202">
        <f>ROUND(I440*H440,2)</f>
        <v>0</v>
      </c>
      <c r="K440" s="198" t="s">
        <v>261</v>
      </c>
      <c r="L440" s="62"/>
      <c r="M440" s="203" t="s">
        <v>38</v>
      </c>
      <c r="N440" s="204" t="s">
        <v>52</v>
      </c>
      <c r="O440" s="43"/>
      <c r="P440" s="205">
        <f>O440*H440</f>
        <v>0</v>
      </c>
      <c r="Q440" s="205">
        <v>0</v>
      </c>
      <c r="R440" s="205">
        <f>Q440*H440</f>
        <v>0</v>
      </c>
      <c r="S440" s="205">
        <v>0</v>
      </c>
      <c r="T440" s="206">
        <f>S440*H440</f>
        <v>0</v>
      </c>
      <c r="AR440" s="24" t="s">
        <v>262</v>
      </c>
      <c r="AT440" s="24" t="s">
        <v>258</v>
      </c>
      <c r="AU440" s="24" t="s">
        <v>90</v>
      </c>
      <c r="AY440" s="24" t="s">
        <v>256</v>
      </c>
      <c r="BE440" s="207">
        <f>IF(N440="základní",J440,0)</f>
        <v>0</v>
      </c>
      <c r="BF440" s="207">
        <f>IF(N440="snížená",J440,0)</f>
        <v>0</v>
      </c>
      <c r="BG440" s="207">
        <f>IF(N440="zákl. přenesená",J440,0)</f>
        <v>0</v>
      </c>
      <c r="BH440" s="207">
        <f>IF(N440="sníž. přenesená",J440,0)</f>
        <v>0</v>
      </c>
      <c r="BI440" s="207">
        <f>IF(N440="nulová",J440,0)</f>
        <v>0</v>
      </c>
      <c r="BJ440" s="24" t="s">
        <v>25</v>
      </c>
      <c r="BK440" s="207">
        <f>ROUND(I440*H440,2)</f>
        <v>0</v>
      </c>
      <c r="BL440" s="24" t="s">
        <v>262</v>
      </c>
      <c r="BM440" s="24" t="s">
        <v>693</v>
      </c>
    </row>
    <row r="441" spans="2:51" s="11" customFormat="1" ht="13.5">
      <c r="B441" s="208"/>
      <c r="C441" s="209"/>
      <c r="D441" s="210" t="s">
        <v>264</v>
      </c>
      <c r="E441" s="211" t="s">
        <v>38</v>
      </c>
      <c r="F441" s="212" t="s">
        <v>135</v>
      </c>
      <c r="G441" s="209"/>
      <c r="H441" s="213">
        <v>3.328</v>
      </c>
      <c r="I441" s="214"/>
      <c r="J441" s="209"/>
      <c r="K441" s="209"/>
      <c r="L441" s="215"/>
      <c r="M441" s="216"/>
      <c r="N441" s="217"/>
      <c r="O441" s="217"/>
      <c r="P441" s="217"/>
      <c r="Q441" s="217"/>
      <c r="R441" s="217"/>
      <c r="S441" s="217"/>
      <c r="T441" s="218"/>
      <c r="AT441" s="219" t="s">
        <v>264</v>
      </c>
      <c r="AU441" s="219" t="s">
        <v>90</v>
      </c>
      <c r="AV441" s="11" t="s">
        <v>90</v>
      </c>
      <c r="AW441" s="11" t="s">
        <v>45</v>
      </c>
      <c r="AX441" s="11" t="s">
        <v>81</v>
      </c>
      <c r="AY441" s="219" t="s">
        <v>256</v>
      </c>
    </row>
    <row r="442" spans="2:51" s="12" customFormat="1" ht="13.5">
      <c r="B442" s="220"/>
      <c r="C442" s="221"/>
      <c r="D442" s="222" t="s">
        <v>264</v>
      </c>
      <c r="E442" s="223" t="s">
        <v>38</v>
      </c>
      <c r="F442" s="224" t="s">
        <v>266</v>
      </c>
      <c r="G442" s="221"/>
      <c r="H442" s="225">
        <v>3.328</v>
      </c>
      <c r="I442" s="226"/>
      <c r="J442" s="221"/>
      <c r="K442" s="221"/>
      <c r="L442" s="227"/>
      <c r="M442" s="228"/>
      <c r="N442" s="229"/>
      <c r="O442" s="229"/>
      <c r="P442" s="229"/>
      <c r="Q442" s="229"/>
      <c r="R442" s="229"/>
      <c r="S442" s="229"/>
      <c r="T442" s="230"/>
      <c r="AT442" s="231" t="s">
        <v>264</v>
      </c>
      <c r="AU442" s="231" t="s">
        <v>90</v>
      </c>
      <c r="AV442" s="12" t="s">
        <v>262</v>
      </c>
      <c r="AW442" s="12" t="s">
        <v>45</v>
      </c>
      <c r="AX442" s="12" t="s">
        <v>25</v>
      </c>
      <c r="AY442" s="231" t="s">
        <v>256</v>
      </c>
    </row>
    <row r="443" spans="2:65" s="1" customFormat="1" ht="22.5" customHeight="1">
      <c r="B443" s="42"/>
      <c r="C443" s="196" t="s">
        <v>694</v>
      </c>
      <c r="D443" s="196" t="s">
        <v>258</v>
      </c>
      <c r="E443" s="197" t="s">
        <v>695</v>
      </c>
      <c r="F443" s="198" t="s">
        <v>696</v>
      </c>
      <c r="G443" s="199" t="s">
        <v>327</v>
      </c>
      <c r="H443" s="200">
        <v>0.202</v>
      </c>
      <c r="I443" s="201"/>
      <c r="J443" s="202">
        <f>ROUND(I443*H443,2)</f>
        <v>0</v>
      </c>
      <c r="K443" s="198" t="s">
        <v>261</v>
      </c>
      <c r="L443" s="62"/>
      <c r="M443" s="203" t="s">
        <v>38</v>
      </c>
      <c r="N443" s="204" t="s">
        <v>52</v>
      </c>
      <c r="O443" s="43"/>
      <c r="P443" s="205">
        <f>O443*H443</f>
        <v>0</v>
      </c>
      <c r="Q443" s="205">
        <v>1.0530555952</v>
      </c>
      <c r="R443" s="205">
        <f>Q443*H443</f>
        <v>0.2127172302304</v>
      </c>
      <c r="S443" s="205">
        <v>0</v>
      </c>
      <c r="T443" s="206">
        <f>S443*H443</f>
        <v>0</v>
      </c>
      <c r="AR443" s="24" t="s">
        <v>262</v>
      </c>
      <c r="AT443" s="24" t="s">
        <v>258</v>
      </c>
      <c r="AU443" s="24" t="s">
        <v>90</v>
      </c>
      <c r="AY443" s="24" t="s">
        <v>256</v>
      </c>
      <c r="BE443" s="207">
        <f>IF(N443="základní",J443,0)</f>
        <v>0</v>
      </c>
      <c r="BF443" s="207">
        <f>IF(N443="snížená",J443,0)</f>
        <v>0</v>
      </c>
      <c r="BG443" s="207">
        <f>IF(N443="zákl. přenesená",J443,0)</f>
        <v>0</v>
      </c>
      <c r="BH443" s="207">
        <f>IF(N443="sníž. přenesená",J443,0)</f>
        <v>0</v>
      </c>
      <c r="BI443" s="207">
        <f>IF(N443="nulová",J443,0)</f>
        <v>0</v>
      </c>
      <c r="BJ443" s="24" t="s">
        <v>25</v>
      </c>
      <c r="BK443" s="207">
        <f>ROUND(I443*H443,2)</f>
        <v>0</v>
      </c>
      <c r="BL443" s="24" t="s">
        <v>262</v>
      </c>
      <c r="BM443" s="24" t="s">
        <v>697</v>
      </c>
    </row>
    <row r="444" spans="2:51" s="11" customFormat="1" ht="13.5">
      <c r="B444" s="208"/>
      <c r="C444" s="209"/>
      <c r="D444" s="210" t="s">
        <v>264</v>
      </c>
      <c r="E444" s="211" t="s">
        <v>38</v>
      </c>
      <c r="F444" s="212" t="s">
        <v>698</v>
      </c>
      <c r="G444" s="209"/>
      <c r="H444" s="213">
        <v>0.032</v>
      </c>
      <c r="I444" s="214"/>
      <c r="J444" s="209"/>
      <c r="K444" s="209"/>
      <c r="L444" s="215"/>
      <c r="M444" s="216"/>
      <c r="N444" s="217"/>
      <c r="O444" s="217"/>
      <c r="P444" s="217"/>
      <c r="Q444" s="217"/>
      <c r="R444" s="217"/>
      <c r="S444" s="217"/>
      <c r="T444" s="218"/>
      <c r="AT444" s="219" t="s">
        <v>264</v>
      </c>
      <c r="AU444" s="219" t="s">
        <v>90</v>
      </c>
      <c r="AV444" s="11" t="s">
        <v>90</v>
      </c>
      <c r="AW444" s="11" t="s">
        <v>45</v>
      </c>
      <c r="AX444" s="11" t="s">
        <v>81</v>
      </c>
      <c r="AY444" s="219" t="s">
        <v>256</v>
      </c>
    </row>
    <row r="445" spans="2:51" s="11" customFormat="1" ht="13.5">
      <c r="B445" s="208"/>
      <c r="C445" s="209"/>
      <c r="D445" s="210" t="s">
        <v>264</v>
      </c>
      <c r="E445" s="211" t="s">
        <v>38</v>
      </c>
      <c r="F445" s="212" t="s">
        <v>699</v>
      </c>
      <c r="G445" s="209"/>
      <c r="H445" s="213">
        <v>0.17</v>
      </c>
      <c r="I445" s="214"/>
      <c r="J445" s="209"/>
      <c r="K445" s="209"/>
      <c r="L445" s="215"/>
      <c r="M445" s="216"/>
      <c r="N445" s="217"/>
      <c r="O445" s="217"/>
      <c r="P445" s="217"/>
      <c r="Q445" s="217"/>
      <c r="R445" s="217"/>
      <c r="S445" s="217"/>
      <c r="T445" s="218"/>
      <c r="AT445" s="219" t="s">
        <v>264</v>
      </c>
      <c r="AU445" s="219" t="s">
        <v>90</v>
      </c>
      <c r="AV445" s="11" t="s">
        <v>90</v>
      </c>
      <c r="AW445" s="11" t="s">
        <v>45</v>
      </c>
      <c r="AX445" s="11" t="s">
        <v>81</v>
      </c>
      <c r="AY445" s="219" t="s">
        <v>256</v>
      </c>
    </row>
    <row r="446" spans="2:51" s="12" customFormat="1" ht="13.5">
      <c r="B446" s="220"/>
      <c r="C446" s="221"/>
      <c r="D446" s="222" t="s">
        <v>264</v>
      </c>
      <c r="E446" s="223" t="s">
        <v>38</v>
      </c>
      <c r="F446" s="224" t="s">
        <v>266</v>
      </c>
      <c r="G446" s="221"/>
      <c r="H446" s="225">
        <v>0.202</v>
      </c>
      <c r="I446" s="226"/>
      <c r="J446" s="221"/>
      <c r="K446" s="221"/>
      <c r="L446" s="227"/>
      <c r="M446" s="228"/>
      <c r="N446" s="229"/>
      <c r="O446" s="229"/>
      <c r="P446" s="229"/>
      <c r="Q446" s="229"/>
      <c r="R446" s="229"/>
      <c r="S446" s="229"/>
      <c r="T446" s="230"/>
      <c r="AT446" s="231" t="s">
        <v>264</v>
      </c>
      <c r="AU446" s="231" t="s">
        <v>90</v>
      </c>
      <c r="AV446" s="12" t="s">
        <v>262</v>
      </c>
      <c r="AW446" s="12" t="s">
        <v>45</v>
      </c>
      <c r="AX446" s="12" t="s">
        <v>25</v>
      </c>
      <c r="AY446" s="231" t="s">
        <v>256</v>
      </c>
    </row>
    <row r="447" spans="2:65" s="1" customFormat="1" ht="22.5" customHeight="1">
      <c r="B447" s="42"/>
      <c r="C447" s="196" t="s">
        <v>700</v>
      </c>
      <c r="D447" s="196" t="s">
        <v>258</v>
      </c>
      <c r="E447" s="197" t="s">
        <v>701</v>
      </c>
      <c r="F447" s="198" t="s">
        <v>702</v>
      </c>
      <c r="G447" s="199" t="s">
        <v>129</v>
      </c>
      <c r="H447" s="200">
        <v>17.25</v>
      </c>
      <c r="I447" s="201"/>
      <c r="J447" s="202">
        <f>ROUND(I447*H447,2)</f>
        <v>0</v>
      </c>
      <c r="K447" s="198" t="s">
        <v>261</v>
      </c>
      <c r="L447" s="62"/>
      <c r="M447" s="203" t="s">
        <v>38</v>
      </c>
      <c r="N447" s="204" t="s">
        <v>52</v>
      </c>
      <c r="O447" s="43"/>
      <c r="P447" s="205">
        <f>O447*H447</f>
        <v>0</v>
      </c>
      <c r="Q447" s="205">
        <v>0.27272</v>
      </c>
      <c r="R447" s="205">
        <f>Q447*H447</f>
        <v>4.704420000000001</v>
      </c>
      <c r="S447" s="205">
        <v>0</v>
      </c>
      <c r="T447" s="206">
        <f>S447*H447</f>
        <v>0</v>
      </c>
      <c r="AR447" s="24" t="s">
        <v>262</v>
      </c>
      <c r="AT447" s="24" t="s">
        <v>258</v>
      </c>
      <c r="AU447" s="24" t="s">
        <v>90</v>
      </c>
      <c r="AY447" s="24" t="s">
        <v>256</v>
      </c>
      <c r="BE447" s="207">
        <f>IF(N447="základní",J447,0)</f>
        <v>0</v>
      </c>
      <c r="BF447" s="207">
        <f>IF(N447="snížená",J447,0)</f>
        <v>0</v>
      </c>
      <c r="BG447" s="207">
        <f>IF(N447="zákl. přenesená",J447,0)</f>
        <v>0</v>
      </c>
      <c r="BH447" s="207">
        <f>IF(N447="sníž. přenesená",J447,0)</f>
        <v>0</v>
      </c>
      <c r="BI447" s="207">
        <f>IF(N447="nulová",J447,0)</f>
        <v>0</v>
      </c>
      <c r="BJ447" s="24" t="s">
        <v>25</v>
      </c>
      <c r="BK447" s="207">
        <f>ROUND(I447*H447,2)</f>
        <v>0</v>
      </c>
      <c r="BL447" s="24" t="s">
        <v>262</v>
      </c>
      <c r="BM447" s="24" t="s">
        <v>703</v>
      </c>
    </row>
    <row r="448" spans="2:51" s="11" customFormat="1" ht="13.5">
      <c r="B448" s="208"/>
      <c r="C448" s="209"/>
      <c r="D448" s="210" t="s">
        <v>264</v>
      </c>
      <c r="E448" s="211" t="s">
        <v>38</v>
      </c>
      <c r="F448" s="212" t="s">
        <v>704</v>
      </c>
      <c r="G448" s="209"/>
      <c r="H448" s="213">
        <v>17.25</v>
      </c>
      <c r="I448" s="214"/>
      <c r="J448" s="209"/>
      <c r="K448" s="209"/>
      <c r="L448" s="215"/>
      <c r="M448" s="216"/>
      <c r="N448" s="217"/>
      <c r="O448" s="217"/>
      <c r="P448" s="217"/>
      <c r="Q448" s="217"/>
      <c r="R448" s="217"/>
      <c r="S448" s="217"/>
      <c r="T448" s="218"/>
      <c r="AT448" s="219" t="s">
        <v>264</v>
      </c>
      <c r="AU448" s="219" t="s">
        <v>90</v>
      </c>
      <c r="AV448" s="11" t="s">
        <v>90</v>
      </c>
      <c r="AW448" s="11" t="s">
        <v>45</v>
      </c>
      <c r="AX448" s="11" t="s">
        <v>81</v>
      </c>
      <c r="AY448" s="219" t="s">
        <v>256</v>
      </c>
    </row>
    <row r="449" spans="2:51" s="12" customFormat="1" ht="13.5">
      <c r="B449" s="220"/>
      <c r="C449" s="221"/>
      <c r="D449" s="222" t="s">
        <v>264</v>
      </c>
      <c r="E449" s="223" t="s">
        <v>38</v>
      </c>
      <c r="F449" s="224" t="s">
        <v>266</v>
      </c>
      <c r="G449" s="221"/>
      <c r="H449" s="225">
        <v>17.25</v>
      </c>
      <c r="I449" s="226"/>
      <c r="J449" s="221"/>
      <c r="K449" s="221"/>
      <c r="L449" s="227"/>
      <c r="M449" s="228"/>
      <c r="N449" s="229"/>
      <c r="O449" s="229"/>
      <c r="P449" s="229"/>
      <c r="Q449" s="229"/>
      <c r="R449" s="229"/>
      <c r="S449" s="229"/>
      <c r="T449" s="230"/>
      <c r="AT449" s="231" t="s">
        <v>264</v>
      </c>
      <c r="AU449" s="231" t="s">
        <v>90</v>
      </c>
      <c r="AV449" s="12" t="s">
        <v>262</v>
      </c>
      <c r="AW449" s="12" t="s">
        <v>45</v>
      </c>
      <c r="AX449" s="12" t="s">
        <v>25</v>
      </c>
      <c r="AY449" s="231" t="s">
        <v>256</v>
      </c>
    </row>
    <row r="450" spans="2:65" s="1" customFormat="1" ht="22.5" customHeight="1">
      <c r="B450" s="42"/>
      <c r="C450" s="196" t="s">
        <v>705</v>
      </c>
      <c r="D450" s="196" t="s">
        <v>258</v>
      </c>
      <c r="E450" s="197" t="s">
        <v>706</v>
      </c>
      <c r="F450" s="198" t="s">
        <v>707</v>
      </c>
      <c r="G450" s="199" t="s">
        <v>453</v>
      </c>
      <c r="H450" s="200">
        <v>1</v>
      </c>
      <c r="I450" s="201"/>
      <c r="J450" s="202">
        <f>ROUND(I450*H450,2)</f>
        <v>0</v>
      </c>
      <c r="K450" s="198" t="s">
        <v>38</v>
      </c>
      <c r="L450" s="62"/>
      <c r="M450" s="203" t="s">
        <v>38</v>
      </c>
      <c r="N450" s="204" t="s">
        <v>52</v>
      </c>
      <c r="O450" s="43"/>
      <c r="P450" s="205">
        <f>O450*H450</f>
        <v>0</v>
      </c>
      <c r="Q450" s="205">
        <v>0</v>
      </c>
      <c r="R450" s="205">
        <f>Q450*H450</f>
        <v>0</v>
      </c>
      <c r="S450" s="205">
        <v>0</v>
      </c>
      <c r="T450" s="206">
        <f>S450*H450</f>
        <v>0</v>
      </c>
      <c r="AR450" s="24" t="s">
        <v>262</v>
      </c>
      <c r="AT450" s="24" t="s">
        <v>258</v>
      </c>
      <c r="AU450" s="24" t="s">
        <v>90</v>
      </c>
      <c r="AY450" s="24" t="s">
        <v>256</v>
      </c>
      <c r="BE450" s="207">
        <f>IF(N450="základní",J450,0)</f>
        <v>0</v>
      </c>
      <c r="BF450" s="207">
        <f>IF(N450="snížená",J450,0)</f>
        <v>0</v>
      </c>
      <c r="BG450" s="207">
        <f>IF(N450="zákl. přenesená",J450,0)</f>
        <v>0</v>
      </c>
      <c r="BH450" s="207">
        <f>IF(N450="sníž. přenesená",J450,0)</f>
        <v>0</v>
      </c>
      <c r="BI450" s="207">
        <f>IF(N450="nulová",J450,0)</f>
        <v>0</v>
      </c>
      <c r="BJ450" s="24" t="s">
        <v>25</v>
      </c>
      <c r="BK450" s="207">
        <f>ROUND(I450*H450,2)</f>
        <v>0</v>
      </c>
      <c r="BL450" s="24" t="s">
        <v>262</v>
      </c>
      <c r="BM450" s="24" t="s">
        <v>708</v>
      </c>
    </row>
    <row r="451" spans="2:65" s="1" customFormat="1" ht="22.5" customHeight="1">
      <c r="B451" s="42"/>
      <c r="C451" s="196" t="s">
        <v>709</v>
      </c>
      <c r="D451" s="196" t="s">
        <v>258</v>
      </c>
      <c r="E451" s="197" t="s">
        <v>710</v>
      </c>
      <c r="F451" s="198" t="s">
        <v>711</v>
      </c>
      <c r="G451" s="199" t="s">
        <v>453</v>
      </c>
      <c r="H451" s="200">
        <v>1</v>
      </c>
      <c r="I451" s="201"/>
      <c r="J451" s="202">
        <f>ROUND(I451*H451,2)</f>
        <v>0</v>
      </c>
      <c r="K451" s="198" t="s">
        <v>38</v>
      </c>
      <c r="L451" s="62"/>
      <c r="M451" s="203" t="s">
        <v>38</v>
      </c>
      <c r="N451" s="204" t="s">
        <v>52</v>
      </c>
      <c r="O451" s="43"/>
      <c r="P451" s="205">
        <f>O451*H451</f>
        <v>0</v>
      </c>
      <c r="Q451" s="205">
        <v>0</v>
      </c>
      <c r="R451" s="205">
        <f>Q451*H451</f>
        <v>0</v>
      </c>
      <c r="S451" s="205">
        <v>0</v>
      </c>
      <c r="T451" s="206">
        <f>S451*H451</f>
        <v>0</v>
      </c>
      <c r="AR451" s="24" t="s">
        <v>262</v>
      </c>
      <c r="AT451" s="24" t="s">
        <v>258</v>
      </c>
      <c r="AU451" s="24" t="s">
        <v>90</v>
      </c>
      <c r="AY451" s="24" t="s">
        <v>256</v>
      </c>
      <c r="BE451" s="207">
        <f>IF(N451="základní",J451,0)</f>
        <v>0</v>
      </c>
      <c r="BF451" s="207">
        <f>IF(N451="snížená",J451,0)</f>
        <v>0</v>
      </c>
      <c r="BG451" s="207">
        <f>IF(N451="zákl. přenesená",J451,0)</f>
        <v>0</v>
      </c>
      <c r="BH451" s="207">
        <f>IF(N451="sníž. přenesená",J451,0)</f>
        <v>0</v>
      </c>
      <c r="BI451" s="207">
        <f>IF(N451="nulová",J451,0)</f>
        <v>0</v>
      </c>
      <c r="BJ451" s="24" t="s">
        <v>25</v>
      </c>
      <c r="BK451" s="207">
        <f>ROUND(I451*H451,2)</f>
        <v>0</v>
      </c>
      <c r="BL451" s="24" t="s">
        <v>262</v>
      </c>
      <c r="BM451" s="24" t="s">
        <v>712</v>
      </c>
    </row>
    <row r="452" spans="2:65" s="1" customFormat="1" ht="31.5" customHeight="1">
      <c r="B452" s="42"/>
      <c r="C452" s="196" t="s">
        <v>713</v>
      </c>
      <c r="D452" s="196" t="s">
        <v>258</v>
      </c>
      <c r="E452" s="197" t="s">
        <v>714</v>
      </c>
      <c r="F452" s="198" t="s">
        <v>715</v>
      </c>
      <c r="G452" s="199" t="s">
        <v>453</v>
      </c>
      <c r="H452" s="200">
        <v>9</v>
      </c>
      <c r="I452" s="201"/>
      <c r="J452" s="202">
        <f>ROUND(I452*H452,2)</f>
        <v>0</v>
      </c>
      <c r="K452" s="198" t="s">
        <v>38</v>
      </c>
      <c r="L452" s="62"/>
      <c r="M452" s="203" t="s">
        <v>38</v>
      </c>
      <c r="N452" s="204" t="s">
        <v>52</v>
      </c>
      <c r="O452" s="43"/>
      <c r="P452" s="205">
        <f>O452*H452</f>
        <v>0</v>
      </c>
      <c r="Q452" s="205">
        <v>0</v>
      </c>
      <c r="R452" s="205">
        <f>Q452*H452</f>
        <v>0</v>
      </c>
      <c r="S452" s="205">
        <v>0</v>
      </c>
      <c r="T452" s="206">
        <f>S452*H452</f>
        <v>0</v>
      </c>
      <c r="AR452" s="24" t="s">
        <v>262</v>
      </c>
      <c r="AT452" s="24" t="s">
        <v>258</v>
      </c>
      <c r="AU452" s="24" t="s">
        <v>90</v>
      </c>
      <c r="AY452" s="24" t="s">
        <v>256</v>
      </c>
      <c r="BE452" s="207">
        <f>IF(N452="základní",J452,0)</f>
        <v>0</v>
      </c>
      <c r="BF452" s="207">
        <f>IF(N452="snížená",J452,0)</f>
        <v>0</v>
      </c>
      <c r="BG452" s="207">
        <f>IF(N452="zákl. přenesená",J452,0)</f>
        <v>0</v>
      </c>
      <c r="BH452" s="207">
        <f>IF(N452="sníž. přenesená",J452,0)</f>
        <v>0</v>
      </c>
      <c r="BI452" s="207">
        <f>IF(N452="nulová",J452,0)</f>
        <v>0</v>
      </c>
      <c r="BJ452" s="24" t="s">
        <v>25</v>
      </c>
      <c r="BK452" s="207">
        <f>ROUND(I452*H452,2)</f>
        <v>0</v>
      </c>
      <c r="BL452" s="24" t="s">
        <v>262</v>
      </c>
      <c r="BM452" s="24" t="s">
        <v>716</v>
      </c>
    </row>
    <row r="453" spans="2:51" s="11" customFormat="1" ht="13.5">
      <c r="B453" s="208"/>
      <c r="C453" s="209"/>
      <c r="D453" s="210" t="s">
        <v>264</v>
      </c>
      <c r="E453" s="211" t="s">
        <v>38</v>
      </c>
      <c r="F453" s="212" t="s">
        <v>717</v>
      </c>
      <c r="G453" s="209"/>
      <c r="H453" s="213">
        <v>9</v>
      </c>
      <c r="I453" s="214"/>
      <c r="J453" s="209"/>
      <c r="K453" s="209"/>
      <c r="L453" s="215"/>
      <c r="M453" s="216"/>
      <c r="N453" s="217"/>
      <c r="O453" s="217"/>
      <c r="P453" s="217"/>
      <c r="Q453" s="217"/>
      <c r="R453" s="217"/>
      <c r="S453" s="217"/>
      <c r="T453" s="218"/>
      <c r="AT453" s="219" t="s">
        <v>264</v>
      </c>
      <c r="AU453" s="219" t="s">
        <v>90</v>
      </c>
      <c r="AV453" s="11" t="s">
        <v>90</v>
      </c>
      <c r="AW453" s="11" t="s">
        <v>45</v>
      </c>
      <c r="AX453" s="11" t="s">
        <v>81</v>
      </c>
      <c r="AY453" s="219" t="s">
        <v>256</v>
      </c>
    </row>
    <row r="454" spans="2:51" s="12" customFormat="1" ht="13.5">
      <c r="B454" s="220"/>
      <c r="C454" s="221"/>
      <c r="D454" s="210" t="s">
        <v>264</v>
      </c>
      <c r="E454" s="245" t="s">
        <v>38</v>
      </c>
      <c r="F454" s="246" t="s">
        <v>266</v>
      </c>
      <c r="G454" s="221"/>
      <c r="H454" s="247">
        <v>9</v>
      </c>
      <c r="I454" s="226"/>
      <c r="J454" s="221"/>
      <c r="K454" s="221"/>
      <c r="L454" s="227"/>
      <c r="M454" s="228"/>
      <c r="N454" s="229"/>
      <c r="O454" s="229"/>
      <c r="P454" s="229"/>
      <c r="Q454" s="229"/>
      <c r="R454" s="229"/>
      <c r="S454" s="229"/>
      <c r="T454" s="230"/>
      <c r="AT454" s="231" t="s">
        <v>264</v>
      </c>
      <c r="AU454" s="231" t="s">
        <v>90</v>
      </c>
      <c r="AV454" s="12" t="s">
        <v>262</v>
      </c>
      <c r="AW454" s="12" t="s">
        <v>45</v>
      </c>
      <c r="AX454" s="12" t="s">
        <v>25</v>
      </c>
      <c r="AY454" s="231" t="s">
        <v>256</v>
      </c>
    </row>
    <row r="455" spans="2:63" s="10" customFormat="1" ht="29.85" customHeight="1">
      <c r="B455" s="179"/>
      <c r="C455" s="180"/>
      <c r="D455" s="193" t="s">
        <v>80</v>
      </c>
      <c r="E455" s="194" t="s">
        <v>183</v>
      </c>
      <c r="F455" s="194" t="s">
        <v>718</v>
      </c>
      <c r="G455" s="180"/>
      <c r="H455" s="180"/>
      <c r="I455" s="183"/>
      <c r="J455" s="195">
        <f>BK455</f>
        <v>0</v>
      </c>
      <c r="K455" s="180"/>
      <c r="L455" s="185"/>
      <c r="M455" s="186"/>
      <c r="N455" s="187"/>
      <c r="O455" s="187"/>
      <c r="P455" s="188">
        <f>SUM(P456:P464)</f>
        <v>0</v>
      </c>
      <c r="Q455" s="187"/>
      <c r="R455" s="188">
        <f>SUM(R456:R464)</f>
        <v>0.6877200000000001</v>
      </c>
      <c r="S455" s="187"/>
      <c r="T455" s="189">
        <f>SUM(T456:T464)</f>
        <v>0</v>
      </c>
      <c r="AR455" s="190" t="s">
        <v>25</v>
      </c>
      <c r="AT455" s="191" t="s">
        <v>80</v>
      </c>
      <c r="AU455" s="191" t="s">
        <v>25</v>
      </c>
      <c r="AY455" s="190" t="s">
        <v>256</v>
      </c>
      <c r="BK455" s="192">
        <f>SUM(BK456:BK464)</f>
        <v>0</v>
      </c>
    </row>
    <row r="456" spans="2:65" s="1" customFormat="1" ht="22.5" customHeight="1">
      <c r="B456" s="42"/>
      <c r="C456" s="196" t="s">
        <v>719</v>
      </c>
      <c r="D456" s="196" t="s">
        <v>258</v>
      </c>
      <c r="E456" s="197" t="s">
        <v>720</v>
      </c>
      <c r="F456" s="198" t="s">
        <v>721</v>
      </c>
      <c r="G456" s="199" t="s">
        <v>722</v>
      </c>
      <c r="H456" s="200">
        <v>1</v>
      </c>
      <c r="I456" s="201"/>
      <c r="J456" s="202">
        <f>ROUND(I456*H456,2)</f>
        <v>0</v>
      </c>
      <c r="K456" s="198" t="s">
        <v>38</v>
      </c>
      <c r="L456" s="62"/>
      <c r="M456" s="203" t="s">
        <v>38</v>
      </c>
      <c r="N456" s="204" t="s">
        <v>52</v>
      </c>
      <c r="O456" s="43"/>
      <c r="P456" s="205">
        <f>O456*H456</f>
        <v>0</v>
      </c>
      <c r="Q456" s="205">
        <v>0</v>
      </c>
      <c r="R456" s="205">
        <f>Q456*H456</f>
        <v>0</v>
      </c>
      <c r="S456" s="205">
        <v>0</v>
      </c>
      <c r="T456" s="206">
        <f>S456*H456</f>
        <v>0</v>
      </c>
      <c r="AR456" s="24" t="s">
        <v>262</v>
      </c>
      <c r="AT456" s="24" t="s">
        <v>258</v>
      </c>
      <c r="AU456" s="24" t="s">
        <v>90</v>
      </c>
      <c r="AY456" s="24" t="s">
        <v>256</v>
      </c>
      <c r="BE456" s="207">
        <f>IF(N456="základní",J456,0)</f>
        <v>0</v>
      </c>
      <c r="BF456" s="207">
        <f>IF(N456="snížená",J456,0)</f>
        <v>0</v>
      </c>
      <c r="BG456" s="207">
        <f>IF(N456="zákl. přenesená",J456,0)</f>
        <v>0</v>
      </c>
      <c r="BH456" s="207">
        <f>IF(N456="sníž. přenesená",J456,0)</f>
        <v>0</v>
      </c>
      <c r="BI456" s="207">
        <f>IF(N456="nulová",J456,0)</f>
        <v>0</v>
      </c>
      <c r="BJ456" s="24" t="s">
        <v>25</v>
      </c>
      <c r="BK456" s="207">
        <f>ROUND(I456*H456,2)</f>
        <v>0</v>
      </c>
      <c r="BL456" s="24" t="s">
        <v>262</v>
      </c>
      <c r="BM456" s="24" t="s">
        <v>723</v>
      </c>
    </row>
    <row r="457" spans="2:65" s="1" customFormat="1" ht="22.5" customHeight="1">
      <c r="B457" s="42"/>
      <c r="C457" s="196" t="s">
        <v>724</v>
      </c>
      <c r="D457" s="196" t="s">
        <v>258</v>
      </c>
      <c r="E457" s="197" t="s">
        <v>725</v>
      </c>
      <c r="F457" s="198" t="s">
        <v>726</v>
      </c>
      <c r="G457" s="199" t="s">
        <v>372</v>
      </c>
      <c r="H457" s="200">
        <v>39</v>
      </c>
      <c r="I457" s="201"/>
      <c r="J457" s="202">
        <f>ROUND(I457*H457,2)</f>
        <v>0</v>
      </c>
      <c r="K457" s="198" t="s">
        <v>261</v>
      </c>
      <c r="L457" s="62"/>
      <c r="M457" s="203" t="s">
        <v>38</v>
      </c>
      <c r="N457" s="204" t="s">
        <v>52</v>
      </c>
      <c r="O457" s="43"/>
      <c r="P457" s="205">
        <f>O457*H457</f>
        <v>0</v>
      </c>
      <c r="Q457" s="205">
        <v>0.00482</v>
      </c>
      <c r="R457" s="205">
        <f>Q457*H457</f>
        <v>0.18797999999999998</v>
      </c>
      <c r="S457" s="205">
        <v>0</v>
      </c>
      <c r="T457" s="206">
        <f>S457*H457</f>
        <v>0</v>
      </c>
      <c r="AR457" s="24" t="s">
        <v>262</v>
      </c>
      <c r="AT457" s="24" t="s">
        <v>258</v>
      </c>
      <c r="AU457" s="24" t="s">
        <v>90</v>
      </c>
      <c r="AY457" s="24" t="s">
        <v>256</v>
      </c>
      <c r="BE457" s="207">
        <f>IF(N457="základní",J457,0)</f>
        <v>0</v>
      </c>
      <c r="BF457" s="207">
        <f>IF(N457="snížená",J457,0)</f>
        <v>0</v>
      </c>
      <c r="BG457" s="207">
        <f>IF(N457="zákl. přenesená",J457,0)</f>
        <v>0</v>
      </c>
      <c r="BH457" s="207">
        <f>IF(N457="sníž. přenesená",J457,0)</f>
        <v>0</v>
      </c>
      <c r="BI457" s="207">
        <f>IF(N457="nulová",J457,0)</f>
        <v>0</v>
      </c>
      <c r="BJ457" s="24" t="s">
        <v>25</v>
      </c>
      <c r="BK457" s="207">
        <f>ROUND(I457*H457,2)</f>
        <v>0</v>
      </c>
      <c r="BL457" s="24" t="s">
        <v>262</v>
      </c>
      <c r="BM457" s="24" t="s">
        <v>727</v>
      </c>
    </row>
    <row r="458" spans="2:51" s="11" customFormat="1" ht="13.5">
      <c r="B458" s="208"/>
      <c r="C458" s="209"/>
      <c r="D458" s="210" t="s">
        <v>264</v>
      </c>
      <c r="E458" s="211" t="s">
        <v>38</v>
      </c>
      <c r="F458" s="212" t="s">
        <v>728</v>
      </c>
      <c r="G458" s="209"/>
      <c r="H458" s="213">
        <v>39</v>
      </c>
      <c r="I458" s="214"/>
      <c r="J458" s="209"/>
      <c r="K458" s="209"/>
      <c r="L458" s="215"/>
      <c r="M458" s="216"/>
      <c r="N458" s="217"/>
      <c r="O458" s="217"/>
      <c r="P458" s="217"/>
      <c r="Q458" s="217"/>
      <c r="R458" s="217"/>
      <c r="S458" s="217"/>
      <c r="T458" s="218"/>
      <c r="AT458" s="219" t="s">
        <v>264</v>
      </c>
      <c r="AU458" s="219" t="s">
        <v>90</v>
      </c>
      <c r="AV458" s="11" t="s">
        <v>90</v>
      </c>
      <c r="AW458" s="11" t="s">
        <v>45</v>
      </c>
      <c r="AX458" s="11" t="s">
        <v>81</v>
      </c>
      <c r="AY458" s="219" t="s">
        <v>256</v>
      </c>
    </row>
    <row r="459" spans="2:51" s="12" customFormat="1" ht="13.5">
      <c r="B459" s="220"/>
      <c r="C459" s="221"/>
      <c r="D459" s="222" t="s">
        <v>264</v>
      </c>
      <c r="E459" s="223" t="s">
        <v>38</v>
      </c>
      <c r="F459" s="224" t="s">
        <v>266</v>
      </c>
      <c r="G459" s="221"/>
      <c r="H459" s="225">
        <v>39</v>
      </c>
      <c r="I459" s="226"/>
      <c r="J459" s="221"/>
      <c r="K459" s="221"/>
      <c r="L459" s="227"/>
      <c r="M459" s="228"/>
      <c r="N459" s="229"/>
      <c r="O459" s="229"/>
      <c r="P459" s="229"/>
      <c r="Q459" s="229"/>
      <c r="R459" s="229"/>
      <c r="S459" s="229"/>
      <c r="T459" s="230"/>
      <c r="AT459" s="231" t="s">
        <v>264</v>
      </c>
      <c r="AU459" s="231" t="s">
        <v>90</v>
      </c>
      <c r="AV459" s="12" t="s">
        <v>262</v>
      </c>
      <c r="AW459" s="12" t="s">
        <v>45</v>
      </c>
      <c r="AX459" s="12" t="s">
        <v>25</v>
      </c>
      <c r="AY459" s="231" t="s">
        <v>256</v>
      </c>
    </row>
    <row r="460" spans="2:65" s="1" customFormat="1" ht="22.5" customHeight="1">
      <c r="B460" s="42"/>
      <c r="C460" s="196" t="s">
        <v>729</v>
      </c>
      <c r="D460" s="196" t="s">
        <v>258</v>
      </c>
      <c r="E460" s="197" t="s">
        <v>730</v>
      </c>
      <c r="F460" s="198" t="s">
        <v>731</v>
      </c>
      <c r="G460" s="199" t="s">
        <v>453</v>
      </c>
      <c r="H460" s="200">
        <v>6</v>
      </c>
      <c r="I460" s="201"/>
      <c r="J460" s="202">
        <f>ROUND(I460*H460,2)</f>
        <v>0</v>
      </c>
      <c r="K460" s="198" t="s">
        <v>38</v>
      </c>
      <c r="L460" s="62"/>
      <c r="M460" s="203" t="s">
        <v>38</v>
      </c>
      <c r="N460" s="204" t="s">
        <v>52</v>
      </c>
      <c r="O460" s="43"/>
      <c r="P460" s="205">
        <f>O460*H460</f>
        <v>0</v>
      </c>
      <c r="Q460" s="205">
        <v>0.01082</v>
      </c>
      <c r="R460" s="205">
        <f>Q460*H460</f>
        <v>0.06492</v>
      </c>
      <c r="S460" s="205">
        <v>0</v>
      </c>
      <c r="T460" s="206">
        <f>S460*H460</f>
        <v>0</v>
      </c>
      <c r="AR460" s="24" t="s">
        <v>262</v>
      </c>
      <c r="AT460" s="24" t="s">
        <v>258</v>
      </c>
      <c r="AU460" s="24" t="s">
        <v>90</v>
      </c>
      <c r="AY460" s="24" t="s">
        <v>256</v>
      </c>
      <c r="BE460" s="207">
        <f>IF(N460="základní",J460,0)</f>
        <v>0</v>
      </c>
      <c r="BF460" s="207">
        <f>IF(N460="snížená",J460,0)</f>
        <v>0</v>
      </c>
      <c r="BG460" s="207">
        <f>IF(N460="zákl. přenesená",J460,0)</f>
        <v>0</v>
      </c>
      <c r="BH460" s="207">
        <f>IF(N460="sníž. přenesená",J460,0)</f>
        <v>0</v>
      </c>
      <c r="BI460" s="207">
        <f>IF(N460="nulová",J460,0)</f>
        <v>0</v>
      </c>
      <c r="BJ460" s="24" t="s">
        <v>25</v>
      </c>
      <c r="BK460" s="207">
        <f>ROUND(I460*H460,2)</f>
        <v>0</v>
      </c>
      <c r="BL460" s="24" t="s">
        <v>262</v>
      </c>
      <c r="BM460" s="24" t="s">
        <v>732</v>
      </c>
    </row>
    <row r="461" spans="2:65" s="1" customFormat="1" ht="44.25" customHeight="1">
      <c r="B461" s="42"/>
      <c r="C461" s="196" t="s">
        <v>733</v>
      </c>
      <c r="D461" s="196" t="s">
        <v>258</v>
      </c>
      <c r="E461" s="197" t="s">
        <v>734</v>
      </c>
      <c r="F461" s="198" t="s">
        <v>735</v>
      </c>
      <c r="G461" s="199" t="s">
        <v>736</v>
      </c>
      <c r="H461" s="200">
        <v>1</v>
      </c>
      <c r="I461" s="201"/>
      <c r="J461" s="202">
        <f>ROUND(I461*H461,2)</f>
        <v>0</v>
      </c>
      <c r="K461" s="198" t="s">
        <v>38</v>
      </c>
      <c r="L461" s="62"/>
      <c r="M461" s="203" t="s">
        <v>38</v>
      </c>
      <c r="N461" s="204" t="s">
        <v>52</v>
      </c>
      <c r="O461" s="43"/>
      <c r="P461" s="205">
        <f>O461*H461</f>
        <v>0</v>
      </c>
      <c r="Q461" s="205">
        <v>0</v>
      </c>
      <c r="R461" s="205">
        <f>Q461*H461</f>
        <v>0</v>
      </c>
      <c r="S461" s="205">
        <v>0</v>
      </c>
      <c r="T461" s="206">
        <f>S461*H461</f>
        <v>0</v>
      </c>
      <c r="AR461" s="24" t="s">
        <v>262</v>
      </c>
      <c r="AT461" s="24" t="s">
        <v>258</v>
      </c>
      <c r="AU461" s="24" t="s">
        <v>90</v>
      </c>
      <c r="AY461" s="24" t="s">
        <v>256</v>
      </c>
      <c r="BE461" s="207">
        <f>IF(N461="základní",J461,0)</f>
        <v>0</v>
      </c>
      <c r="BF461" s="207">
        <f>IF(N461="snížená",J461,0)</f>
        <v>0</v>
      </c>
      <c r="BG461" s="207">
        <f>IF(N461="zákl. přenesená",J461,0)</f>
        <v>0</v>
      </c>
      <c r="BH461" s="207">
        <f>IF(N461="sníž. přenesená",J461,0)</f>
        <v>0</v>
      </c>
      <c r="BI461" s="207">
        <f>IF(N461="nulová",J461,0)</f>
        <v>0</v>
      </c>
      <c r="BJ461" s="24" t="s">
        <v>25</v>
      </c>
      <c r="BK461" s="207">
        <f>ROUND(I461*H461,2)</f>
        <v>0</v>
      </c>
      <c r="BL461" s="24" t="s">
        <v>262</v>
      </c>
      <c r="BM461" s="24" t="s">
        <v>737</v>
      </c>
    </row>
    <row r="462" spans="2:65" s="1" customFormat="1" ht="22.5" customHeight="1">
      <c r="B462" s="42"/>
      <c r="C462" s="196" t="s">
        <v>738</v>
      </c>
      <c r="D462" s="196" t="s">
        <v>258</v>
      </c>
      <c r="E462" s="197" t="s">
        <v>739</v>
      </c>
      <c r="F462" s="198" t="s">
        <v>740</v>
      </c>
      <c r="G462" s="199" t="s">
        <v>453</v>
      </c>
      <c r="H462" s="200">
        <v>3</v>
      </c>
      <c r="I462" s="201"/>
      <c r="J462" s="202">
        <f>ROUND(I462*H462,2)</f>
        <v>0</v>
      </c>
      <c r="K462" s="198" t="s">
        <v>261</v>
      </c>
      <c r="L462" s="62"/>
      <c r="M462" s="203" t="s">
        <v>38</v>
      </c>
      <c r="N462" s="204" t="s">
        <v>52</v>
      </c>
      <c r="O462" s="43"/>
      <c r="P462" s="205">
        <f>O462*H462</f>
        <v>0</v>
      </c>
      <c r="Q462" s="205">
        <v>0.14494</v>
      </c>
      <c r="R462" s="205">
        <f>Q462*H462</f>
        <v>0.43482000000000004</v>
      </c>
      <c r="S462" s="205">
        <v>0</v>
      </c>
      <c r="T462" s="206">
        <f>S462*H462</f>
        <v>0</v>
      </c>
      <c r="AR462" s="24" t="s">
        <v>262</v>
      </c>
      <c r="AT462" s="24" t="s">
        <v>258</v>
      </c>
      <c r="AU462" s="24" t="s">
        <v>90</v>
      </c>
      <c r="AY462" s="24" t="s">
        <v>256</v>
      </c>
      <c r="BE462" s="207">
        <f>IF(N462="základní",J462,0)</f>
        <v>0</v>
      </c>
      <c r="BF462" s="207">
        <f>IF(N462="snížená",J462,0)</f>
        <v>0</v>
      </c>
      <c r="BG462" s="207">
        <f>IF(N462="zákl. přenesená",J462,0)</f>
        <v>0</v>
      </c>
      <c r="BH462" s="207">
        <f>IF(N462="sníž. přenesená",J462,0)</f>
        <v>0</v>
      </c>
      <c r="BI462" s="207">
        <f>IF(N462="nulová",J462,0)</f>
        <v>0</v>
      </c>
      <c r="BJ462" s="24" t="s">
        <v>25</v>
      </c>
      <c r="BK462" s="207">
        <f>ROUND(I462*H462,2)</f>
        <v>0</v>
      </c>
      <c r="BL462" s="24" t="s">
        <v>262</v>
      </c>
      <c r="BM462" s="24" t="s">
        <v>741</v>
      </c>
    </row>
    <row r="463" spans="2:65" s="1" customFormat="1" ht="22.5" customHeight="1">
      <c r="B463" s="42"/>
      <c r="C463" s="261" t="s">
        <v>742</v>
      </c>
      <c r="D463" s="261" t="s">
        <v>337</v>
      </c>
      <c r="E463" s="262" t="s">
        <v>743</v>
      </c>
      <c r="F463" s="263" t="s">
        <v>744</v>
      </c>
      <c r="G463" s="264" t="s">
        <v>453</v>
      </c>
      <c r="H463" s="265">
        <v>3</v>
      </c>
      <c r="I463" s="266"/>
      <c r="J463" s="267">
        <f>ROUND(I463*H463,2)</f>
        <v>0</v>
      </c>
      <c r="K463" s="263" t="s">
        <v>38</v>
      </c>
      <c r="L463" s="268"/>
      <c r="M463" s="269" t="s">
        <v>38</v>
      </c>
      <c r="N463" s="270" t="s">
        <v>52</v>
      </c>
      <c r="O463" s="43"/>
      <c r="P463" s="205">
        <f>O463*H463</f>
        <v>0</v>
      </c>
      <c r="Q463" s="205">
        <v>0</v>
      </c>
      <c r="R463" s="205">
        <f>Q463*H463</f>
        <v>0</v>
      </c>
      <c r="S463" s="205">
        <v>0</v>
      </c>
      <c r="T463" s="206">
        <f>S463*H463</f>
        <v>0</v>
      </c>
      <c r="AR463" s="24" t="s">
        <v>183</v>
      </c>
      <c r="AT463" s="24" t="s">
        <v>337</v>
      </c>
      <c r="AU463" s="24" t="s">
        <v>90</v>
      </c>
      <c r="AY463" s="24" t="s">
        <v>256</v>
      </c>
      <c r="BE463" s="207">
        <f>IF(N463="základní",J463,0)</f>
        <v>0</v>
      </c>
      <c r="BF463" s="207">
        <f>IF(N463="snížená",J463,0)</f>
        <v>0</v>
      </c>
      <c r="BG463" s="207">
        <f>IF(N463="zákl. přenesená",J463,0)</f>
        <v>0</v>
      </c>
      <c r="BH463" s="207">
        <f>IF(N463="sníž. přenesená",J463,0)</f>
        <v>0</v>
      </c>
      <c r="BI463" s="207">
        <f>IF(N463="nulová",J463,0)</f>
        <v>0</v>
      </c>
      <c r="BJ463" s="24" t="s">
        <v>25</v>
      </c>
      <c r="BK463" s="207">
        <f>ROUND(I463*H463,2)</f>
        <v>0</v>
      </c>
      <c r="BL463" s="24" t="s">
        <v>262</v>
      </c>
      <c r="BM463" s="24" t="s">
        <v>745</v>
      </c>
    </row>
    <row r="464" spans="2:65" s="1" customFormat="1" ht="22.5" customHeight="1">
      <c r="B464" s="42"/>
      <c r="C464" s="261" t="s">
        <v>746</v>
      </c>
      <c r="D464" s="261" t="s">
        <v>337</v>
      </c>
      <c r="E464" s="262" t="s">
        <v>747</v>
      </c>
      <c r="F464" s="263" t="s">
        <v>748</v>
      </c>
      <c r="G464" s="264" t="s">
        <v>453</v>
      </c>
      <c r="H464" s="265">
        <v>3</v>
      </c>
      <c r="I464" s="266"/>
      <c r="J464" s="267">
        <f>ROUND(I464*H464,2)</f>
        <v>0</v>
      </c>
      <c r="K464" s="263" t="s">
        <v>38</v>
      </c>
      <c r="L464" s="268"/>
      <c r="M464" s="269" t="s">
        <v>38</v>
      </c>
      <c r="N464" s="270" t="s">
        <v>52</v>
      </c>
      <c r="O464" s="43"/>
      <c r="P464" s="205">
        <f>O464*H464</f>
        <v>0</v>
      </c>
      <c r="Q464" s="205">
        <v>0</v>
      </c>
      <c r="R464" s="205">
        <f>Q464*H464</f>
        <v>0</v>
      </c>
      <c r="S464" s="205">
        <v>0</v>
      </c>
      <c r="T464" s="206">
        <f>S464*H464</f>
        <v>0</v>
      </c>
      <c r="AR464" s="24" t="s">
        <v>183</v>
      </c>
      <c r="AT464" s="24" t="s">
        <v>337</v>
      </c>
      <c r="AU464" s="24" t="s">
        <v>90</v>
      </c>
      <c r="AY464" s="24" t="s">
        <v>256</v>
      </c>
      <c r="BE464" s="207">
        <f>IF(N464="základní",J464,0)</f>
        <v>0</v>
      </c>
      <c r="BF464" s="207">
        <f>IF(N464="snížená",J464,0)</f>
        <v>0</v>
      </c>
      <c r="BG464" s="207">
        <f>IF(N464="zákl. přenesená",J464,0)</f>
        <v>0</v>
      </c>
      <c r="BH464" s="207">
        <f>IF(N464="sníž. přenesená",J464,0)</f>
        <v>0</v>
      </c>
      <c r="BI464" s="207">
        <f>IF(N464="nulová",J464,0)</f>
        <v>0</v>
      </c>
      <c r="BJ464" s="24" t="s">
        <v>25</v>
      </c>
      <c r="BK464" s="207">
        <f>ROUND(I464*H464,2)</f>
        <v>0</v>
      </c>
      <c r="BL464" s="24" t="s">
        <v>262</v>
      </c>
      <c r="BM464" s="24" t="s">
        <v>749</v>
      </c>
    </row>
    <row r="465" spans="2:63" s="10" customFormat="1" ht="29.85" customHeight="1">
      <c r="B465" s="179"/>
      <c r="C465" s="180"/>
      <c r="D465" s="193" t="s">
        <v>80</v>
      </c>
      <c r="E465" s="194" t="s">
        <v>301</v>
      </c>
      <c r="F465" s="194" t="s">
        <v>750</v>
      </c>
      <c r="G465" s="180"/>
      <c r="H465" s="180"/>
      <c r="I465" s="183"/>
      <c r="J465" s="195">
        <f>BK465</f>
        <v>0</v>
      </c>
      <c r="K465" s="180"/>
      <c r="L465" s="185"/>
      <c r="M465" s="186"/>
      <c r="N465" s="187"/>
      <c r="O465" s="187"/>
      <c r="P465" s="188">
        <f>SUM(P466:P596)</f>
        <v>0</v>
      </c>
      <c r="Q465" s="187"/>
      <c r="R465" s="188">
        <f>SUM(R466:R596)</f>
        <v>6.35589</v>
      </c>
      <c r="S465" s="187"/>
      <c r="T465" s="189">
        <f>SUM(T466:T596)</f>
        <v>166.43028999999999</v>
      </c>
      <c r="AR465" s="190" t="s">
        <v>25</v>
      </c>
      <c r="AT465" s="191" t="s">
        <v>80</v>
      </c>
      <c r="AU465" s="191" t="s">
        <v>25</v>
      </c>
      <c r="AY465" s="190" t="s">
        <v>256</v>
      </c>
      <c r="BK465" s="192">
        <f>SUM(BK466:BK596)</f>
        <v>0</v>
      </c>
    </row>
    <row r="466" spans="2:65" s="1" customFormat="1" ht="31.5" customHeight="1">
      <c r="B466" s="42"/>
      <c r="C466" s="196" t="s">
        <v>751</v>
      </c>
      <c r="D466" s="196" t="s">
        <v>258</v>
      </c>
      <c r="E466" s="197" t="s">
        <v>752</v>
      </c>
      <c r="F466" s="198" t="s">
        <v>753</v>
      </c>
      <c r="G466" s="199" t="s">
        <v>372</v>
      </c>
      <c r="H466" s="200">
        <v>32</v>
      </c>
      <c r="I466" s="201"/>
      <c r="J466" s="202">
        <f>ROUND(I466*H466,2)</f>
        <v>0</v>
      </c>
      <c r="K466" s="198" t="s">
        <v>261</v>
      </c>
      <c r="L466" s="62"/>
      <c r="M466" s="203" t="s">
        <v>38</v>
      </c>
      <c r="N466" s="204" t="s">
        <v>52</v>
      </c>
      <c r="O466" s="43"/>
      <c r="P466" s="205">
        <f>O466*H466</f>
        <v>0</v>
      </c>
      <c r="Q466" s="205">
        <v>0</v>
      </c>
      <c r="R466" s="205">
        <f>Q466*H466</f>
        <v>0</v>
      </c>
      <c r="S466" s="205">
        <v>0</v>
      </c>
      <c r="T466" s="206">
        <f>S466*H466</f>
        <v>0</v>
      </c>
      <c r="AR466" s="24" t="s">
        <v>262</v>
      </c>
      <c r="AT466" s="24" t="s">
        <v>258</v>
      </c>
      <c r="AU466" s="24" t="s">
        <v>90</v>
      </c>
      <c r="AY466" s="24" t="s">
        <v>256</v>
      </c>
      <c r="BE466" s="207">
        <f>IF(N466="základní",J466,0)</f>
        <v>0</v>
      </c>
      <c r="BF466" s="207">
        <f>IF(N466="snížená",J466,0)</f>
        <v>0</v>
      </c>
      <c r="BG466" s="207">
        <f>IF(N466="zákl. přenesená",J466,0)</f>
        <v>0</v>
      </c>
      <c r="BH466" s="207">
        <f>IF(N466="sníž. přenesená",J466,0)</f>
        <v>0</v>
      </c>
      <c r="BI466" s="207">
        <f>IF(N466="nulová",J466,0)</f>
        <v>0</v>
      </c>
      <c r="BJ466" s="24" t="s">
        <v>25</v>
      </c>
      <c r="BK466" s="207">
        <f>ROUND(I466*H466,2)</f>
        <v>0</v>
      </c>
      <c r="BL466" s="24" t="s">
        <v>262</v>
      </c>
      <c r="BM466" s="24" t="s">
        <v>754</v>
      </c>
    </row>
    <row r="467" spans="2:51" s="11" customFormat="1" ht="13.5">
      <c r="B467" s="208"/>
      <c r="C467" s="209"/>
      <c r="D467" s="210" t="s">
        <v>264</v>
      </c>
      <c r="E467" s="211" t="s">
        <v>38</v>
      </c>
      <c r="F467" s="212" t="s">
        <v>755</v>
      </c>
      <c r="G467" s="209"/>
      <c r="H467" s="213">
        <v>32</v>
      </c>
      <c r="I467" s="214"/>
      <c r="J467" s="209"/>
      <c r="K467" s="209"/>
      <c r="L467" s="215"/>
      <c r="M467" s="216"/>
      <c r="N467" s="217"/>
      <c r="O467" s="217"/>
      <c r="P467" s="217"/>
      <c r="Q467" s="217"/>
      <c r="R467" s="217"/>
      <c r="S467" s="217"/>
      <c r="T467" s="218"/>
      <c r="AT467" s="219" t="s">
        <v>264</v>
      </c>
      <c r="AU467" s="219" t="s">
        <v>90</v>
      </c>
      <c r="AV467" s="11" t="s">
        <v>90</v>
      </c>
      <c r="AW467" s="11" t="s">
        <v>45</v>
      </c>
      <c r="AX467" s="11" t="s">
        <v>81</v>
      </c>
      <c r="AY467" s="219" t="s">
        <v>256</v>
      </c>
    </row>
    <row r="468" spans="2:51" s="12" customFormat="1" ht="13.5">
      <c r="B468" s="220"/>
      <c r="C468" s="221"/>
      <c r="D468" s="222" t="s">
        <v>264</v>
      </c>
      <c r="E468" s="223" t="s">
        <v>38</v>
      </c>
      <c r="F468" s="224" t="s">
        <v>266</v>
      </c>
      <c r="G468" s="221"/>
      <c r="H468" s="225">
        <v>32</v>
      </c>
      <c r="I468" s="226"/>
      <c r="J468" s="221"/>
      <c r="K468" s="221"/>
      <c r="L468" s="227"/>
      <c r="M468" s="228"/>
      <c r="N468" s="229"/>
      <c r="O468" s="229"/>
      <c r="P468" s="229"/>
      <c r="Q468" s="229"/>
      <c r="R468" s="229"/>
      <c r="S468" s="229"/>
      <c r="T468" s="230"/>
      <c r="AT468" s="231" t="s">
        <v>264</v>
      </c>
      <c r="AU468" s="231" t="s">
        <v>90</v>
      </c>
      <c r="AV468" s="12" t="s">
        <v>262</v>
      </c>
      <c r="AW468" s="12" t="s">
        <v>45</v>
      </c>
      <c r="AX468" s="12" t="s">
        <v>25</v>
      </c>
      <c r="AY468" s="231" t="s">
        <v>256</v>
      </c>
    </row>
    <row r="469" spans="2:65" s="1" customFormat="1" ht="31.5" customHeight="1">
      <c r="B469" s="42"/>
      <c r="C469" s="196" t="s">
        <v>756</v>
      </c>
      <c r="D469" s="196" t="s">
        <v>258</v>
      </c>
      <c r="E469" s="197" t="s">
        <v>757</v>
      </c>
      <c r="F469" s="198" t="s">
        <v>758</v>
      </c>
      <c r="G469" s="199" t="s">
        <v>759</v>
      </c>
      <c r="H469" s="200">
        <v>64</v>
      </c>
      <c r="I469" s="201"/>
      <c r="J469" s="202">
        <f>ROUND(I469*H469,2)</f>
        <v>0</v>
      </c>
      <c r="K469" s="198" t="s">
        <v>38</v>
      </c>
      <c r="L469" s="62"/>
      <c r="M469" s="203" t="s">
        <v>38</v>
      </c>
      <c r="N469" s="204" t="s">
        <v>52</v>
      </c>
      <c r="O469" s="43"/>
      <c r="P469" s="205">
        <f>O469*H469</f>
        <v>0</v>
      </c>
      <c r="Q469" s="205">
        <v>0</v>
      </c>
      <c r="R469" s="205">
        <f>Q469*H469</f>
        <v>0</v>
      </c>
      <c r="S469" s="205">
        <v>0</v>
      </c>
      <c r="T469" s="206">
        <f>S469*H469</f>
        <v>0</v>
      </c>
      <c r="AR469" s="24" t="s">
        <v>262</v>
      </c>
      <c r="AT469" s="24" t="s">
        <v>258</v>
      </c>
      <c r="AU469" s="24" t="s">
        <v>90</v>
      </c>
      <c r="AY469" s="24" t="s">
        <v>256</v>
      </c>
      <c r="BE469" s="207">
        <f>IF(N469="základní",J469,0)</f>
        <v>0</v>
      </c>
      <c r="BF469" s="207">
        <f>IF(N469="snížená",J469,0)</f>
        <v>0</v>
      </c>
      <c r="BG469" s="207">
        <f>IF(N469="zákl. přenesená",J469,0)</f>
        <v>0</v>
      </c>
      <c r="BH469" s="207">
        <f>IF(N469="sníž. přenesená",J469,0)</f>
        <v>0</v>
      </c>
      <c r="BI469" s="207">
        <f>IF(N469="nulová",J469,0)</f>
        <v>0</v>
      </c>
      <c r="BJ469" s="24" t="s">
        <v>25</v>
      </c>
      <c r="BK469" s="207">
        <f>ROUND(I469*H469,2)</f>
        <v>0</v>
      </c>
      <c r="BL469" s="24" t="s">
        <v>262</v>
      </c>
      <c r="BM469" s="24" t="s">
        <v>760</v>
      </c>
    </row>
    <row r="470" spans="2:65" s="1" customFormat="1" ht="44.25" customHeight="1">
      <c r="B470" s="42"/>
      <c r="C470" s="196" t="s">
        <v>761</v>
      </c>
      <c r="D470" s="196" t="s">
        <v>258</v>
      </c>
      <c r="E470" s="197" t="s">
        <v>762</v>
      </c>
      <c r="F470" s="198" t="s">
        <v>763</v>
      </c>
      <c r="G470" s="199" t="s">
        <v>372</v>
      </c>
      <c r="H470" s="200">
        <v>33</v>
      </c>
      <c r="I470" s="201"/>
      <c r="J470" s="202">
        <f>ROUND(I470*H470,2)</f>
        <v>0</v>
      </c>
      <c r="K470" s="198" t="s">
        <v>261</v>
      </c>
      <c r="L470" s="62"/>
      <c r="M470" s="203" t="s">
        <v>38</v>
      </c>
      <c r="N470" s="204" t="s">
        <v>52</v>
      </c>
      <c r="O470" s="43"/>
      <c r="P470" s="205">
        <f>O470*H470</f>
        <v>0</v>
      </c>
      <c r="Q470" s="205">
        <v>0.08088</v>
      </c>
      <c r="R470" s="205">
        <f>Q470*H470</f>
        <v>2.66904</v>
      </c>
      <c r="S470" s="205">
        <v>0</v>
      </c>
      <c r="T470" s="206">
        <f>S470*H470</f>
        <v>0</v>
      </c>
      <c r="AR470" s="24" t="s">
        <v>262</v>
      </c>
      <c r="AT470" s="24" t="s">
        <v>258</v>
      </c>
      <c r="AU470" s="24" t="s">
        <v>90</v>
      </c>
      <c r="AY470" s="24" t="s">
        <v>256</v>
      </c>
      <c r="BE470" s="207">
        <f>IF(N470="základní",J470,0)</f>
        <v>0</v>
      </c>
      <c r="BF470" s="207">
        <f>IF(N470="snížená",J470,0)</f>
        <v>0</v>
      </c>
      <c r="BG470" s="207">
        <f>IF(N470="zákl. přenesená",J470,0)</f>
        <v>0</v>
      </c>
      <c r="BH470" s="207">
        <f>IF(N470="sníž. přenesená",J470,0)</f>
        <v>0</v>
      </c>
      <c r="BI470" s="207">
        <f>IF(N470="nulová",J470,0)</f>
        <v>0</v>
      </c>
      <c r="BJ470" s="24" t="s">
        <v>25</v>
      </c>
      <c r="BK470" s="207">
        <f>ROUND(I470*H470,2)</f>
        <v>0</v>
      </c>
      <c r="BL470" s="24" t="s">
        <v>262</v>
      </c>
      <c r="BM470" s="24" t="s">
        <v>764</v>
      </c>
    </row>
    <row r="471" spans="2:51" s="11" customFormat="1" ht="13.5">
      <c r="B471" s="208"/>
      <c r="C471" s="209"/>
      <c r="D471" s="210" t="s">
        <v>264</v>
      </c>
      <c r="E471" s="211" t="s">
        <v>38</v>
      </c>
      <c r="F471" s="212" t="s">
        <v>429</v>
      </c>
      <c r="G471" s="209"/>
      <c r="H471" s="213">
        <v>33</v>
      </c>
      <c r="I471" s="214"/>
      <c r="J471" s="209"/>
      <c r="K471" s="209"/>
      <c r="L471" s="215"/>
      <c r="M471" s="216"/>
      <c r="N471" s="217"/>
      <c r="O471" s="217"/>
      <c r="P471" s="217"/>
      <c r="Q471" s="217"/>
      <c r="R471" s="217"/>
      <c r="S471" s="217"/>
      <c r="T471" s="218"/>
      <c r="AT471" s="219" t="s">
        <v>264</v>
      </c>
      <c r="AU471" s="219" t="s">
        <v>90</v>
      </c>
      <c r="AV471" s="11" t="s">
        <v>90</v>
      </c>
      <c r="AW471" s="11" t="s">
        <v>45</v>
      </c>
      <c r="AX471" s="11" t="s">
        <v>81</v>
      </c>
      <c r="AY471" s="219" t="s">
        <v>256</v>
      </c>
    </row>
    <row r="472" spans="2:51" s="12" customFormat="1" ht="13.5">
      <c r="B472" s="220"/>
      <c r="C472" s="221"/>
      <c r="D472" s="222" t="s">
        <v>264</v>
      </c>
      <c r="E472" s="223" t="s">
        <v>38</v>
      </c>
      <c r="F472" s="224" t="s">
        <v>266</v>
      </c>
      <c r="G472" s="221"/>
      <c r="H472" s="225">
        <v>33</v>
      </c>
      <c r="I472" s="226"/>
      <c r="J472" s="221"/>
      <c r="K472" s="221"/>
      <c r="L472" s="227"/>
      <c r="M472" s="228"/>
      <c r="N472" s="229"/>
      <c r="O472" s="229"/>
      <c r="P472" s="229"/>
      <c r="Q472" s="229"/>
      <c r="R472" s="229"/>
      <c r="S472" s="229"/>
      <c r="T472" s="230"/>
      <c r="AT472" s="231" t="s">
        <v>264</v>
      </c>
      <c r="AU472" s="231" t="s">
        <v>90</v>
      </c>
      <c r="AV472" s="12" t="s">
        <v>262</v>
      </c>
      <c r="AW472" s="12" t="s">
        <v>45</v>
      </c>
      <c r="AX472" s="12" t="s">
        <v>25</v>
      </c>
      <c r="AY472" s="231" t="s">
        <v>256</v>
      </c>
    </row>
    <row r="473" spans="2:65" s="1" customFormat="1" ht="31.5" customHeight="1">
      <c r="B473" s="42"/>
      <c r="C473" s="196" t="s">
        <v>765</v>
      </c>
      <c r="D473" s="196" t="s">
        <v>258</v>
      </c>
      <c r="E473" s="197" t="s">
        <v>766</v>
      </c>
      <c r="F473" s="198" t="s">
        <v>767</v>
      </c>
      <c r="G473" s="199" t="s">
        <v>129</v>
      </c>
      <c r="H473" s="200">
        <v>431</v>
      </c>
      <c r="I473" s="201"/>
      <c r="J473" s="202">
        <f>ROUND(I473*H473,2)</f>
        <v>0</v>
      </c>
      <c r="K473" s="198" t="s">
        <v>261</v>
      </c>
      <c r="L473" s="62"/>
      <c r="M473" s="203" t="s">
        <v>38</v>
      </c>
      <c r="N473" s="204" t="s">
        <v>52</v>
      </c>
      <c r="O473" s="43"/>
      <c r="P473" s="205">
        <f>O473*H473</f>
        <v>0</v>
      </c>
      <c r="Q473" s="205">
        <v>0.00069</v>
      </c>
      <c r="R473" s="205">
        <f>Q473*H473</f>
        <v>0.29739</v>
      </c>
      <c r="S473" s="205">
        <v>0</v>
      </c>
      <c r="T473" s="206">
        <f>S473*H473</f>
        <v>0</v>
      </c>
      <c r="AR473" s="24" t="s">
        <v>262</v>
      </c>
      <c r="AT473" s="24" t="s">
        <v>258</v>
      </c>
      <c r="AU473" s="24" t="s">
        <v>90</v>
      </c>
      <c r="AY473" s="24" t="s">
        <v>256</v>
      </c>
      <c r="BE473" s="207">
        <f>IF(N473="základní",J473,0)</f>
        <v>0</v>
      </c>
      <c r="BF473" s="207">
        <f>IF(N473="snížená",J473,0)</f>
        <v>0</v>
      </c>
      <c r="BG473" s="207">
        <f>IF(N473="zákl. přenesená",J473,0)</f>
        <v>0</v>
      </c>
      <c r="BH473" s="207">
        <f>IF(N473="sníž. přenesená",J473,0)</f>
        <v>0</v>
      </c>
      <c r="BI473" s="207">
        <f>IF(N473="nulová",J473,0)</f>
        <v>0</v>
      </c>
      <c r="BJ473" s="24" t="s">
        <v>25</v>
      </c>
      <c r="BK473" s="207">
        <f>ROUND(I473*H473,2)</f>
        <v>0</v>
      </c>
      <c r="BL473" s="24" t="s">
        <v>262</v>
      </c>
      <c r="BM473" s="24" t="s">
        <v>768</v>
      </c>
    </row>
    <row r="474" spans="2:51" s="11" customFormat="1" ht="13.5">
      <c r="B474" s="208"/>
      <c r="C474" s="209"/>
      <c r="D474" s="210" t="s">
        <v>264</v>
      </c>
      <c r="E474" s="211" t="s">
        <v>38</v>
      </c>
      <c r="F474" s="212" t="s">
        <v>769</v>
      </c>
      <c r="G474" s="209"/>
      <c r="H474" s="213">
        <v>431</v>
      </c>
      <c r="I474" s="214"/>
      <c r="J474" s="209"/>
      <c r="K474" s="209"/>
      <c r="L474" s="215"/>
      <c r="M474" s="216"/>
      <c r="N474" s="217"/>
      <c r="O474" s="217"/>
      <c r="P474" s="217"/>
      <c r="Q474" s="217"/>
      <c r="R474" s="217"/>
      <c r="S474" s="217"/>
      <c r="T474" s="218"/>
      <c r="AT474" s="219" t="s">
        <v>264</v>
      </c>
      <c r="AU474" s="219" t="s">
        <v>90</v>
      </c>
      <c r="AV474" s="11" t="s">
        <v>90</v>
      </c>
      <c r="AW474" s="11" t="s">
        <v>45</v>
      </c>
      <c r="AX474" s="11" t="s">
        <v>81</v>
      </c>
      <c r="AY474" s="219" t="s">
        <v>256</v>
      </c>
    </row>
    <row r="475" spans="2:51" s="12" customFormat="1" ht="13.5">
      <c r="B475" s="220"/>
      <c r="C475" s="221"/>
      <c r="D475" s="222" t="s">
        <v>264</v>
      </c>
      <c r="E475" s="223" t="s">
        <v>38</v>
      </c>
      <c r="F475" s="224" t="s">
        <v>266</v>
      </c>
      <c r="G475" s="221"/>
      <c r="H475" s="225">
        <v>431</v>
      </c>
      <c r="I475" s="226"/>
      <c r="J475" s="221"/>
      <c r="K475" s="221"/>
      <c r="L475" s="227"/>
      <c r="M475" s="228"/>
      <c r="N475" s="229"/>
      <c r="O475" s="229"/>
      <c r="P475" s="229"/>
      <c r="Q475" s="229"/>
      <c r="R475" s="229"/>
      <c r="S475" s="229"/>
      <c r="T475" s="230"/>
      <c r="AT475" s="231" t="s">
        <v>264</v>
      </c>
      <c r="AU475" s="231" t="s">
        <v>90</v>
      </c>
      <c r="AV475" s="12" t="s">
        <v>262</v>
      </c>
      <c r="AW475" s="12" t="s">
        <v>45</v>
      </c>
      <c r="AX475" s="12" t="s">
        <v>25</v>
      </c>
      <c r="AY475" s="231" t="s">
        <v>256</v>
      </c>
    </row>
    <row r="476" spans="2:65" s="1" customFormat="1" ht="31.5" customHeight="1">
      <c r="B476" s="42"/>
      <c r="C476" s="196" t="s">
        <v>770</v>
      </c>
      <c r="D476" s="196" t="s">
        <v>258</v>
      </c>
      <c r="E476" s="197" t="s">
        <v>771</v>
      </c>
      <c r="F476" s="198" t="s">
        <v>772</v>
      </c>
      <c r="G476" s="199" t="s">
        <v>372</v>
      </c>
      <c r="H476" s="200">
        <v>4</v>
      </c>
      <c r="I476" s="201"/>
      <c r="J476" s="202">
        <f>ROUND(I476*H476,2)</f>
        <v>0</v>
      </c>
      <c r="K476" s="198" t="s">
        <v>261</v>
      </c>
      <c r="L476" s="62"/>
      <c r="M476" s="203" t="s">
        <v>38</v>
      </c>
      <c r="N476" s="204" t="s">
        <v>52</v>
      </c>
      <c r="O476" s="43"/>
      <c r="P476" s="205">
        <f>O476*H476</f>
        <v>0</v>
      </c>
      <c r="Q476" s="205">
        <v>0.64202</v>
      </c>
      <c r="R476" s="205">
        <f>Q476*H476</f>
        <v>2.56808</v>
      </c>
      <c r="S476" s="205">
        <v>0</v>
      </c>
      <c r="T476" s="206">
        <f>S476*H476</f>
        <v>0</v>
      </c>
      <c r="AR476" s="24" t="s">
        <v>262</v>
      </c>
      <c r="AT476" s="24" t="s">
        <v>258</v>
      </c>
      <c r="AU476" s="24" t="s">
        <v>90</v>
      </c>
      <c r="AY476" s="24" t="s">
        <v>256</v>
      </c>
      <c r="BE476" s="207">
        <f>IF(N476="základní",J476,0)</f>
        <v>0</v>
      </c>
      <c r="BF476" s="207">
        <f>IF(N476="snížená",J476,0)</f>
        <v>0</v>
      </c>
      <c r="BG476" s="207">
        <f>IF(N476="zákl. přenesená",J476,0)</f>
        <v>0</v>
      </c>
      <c r="BH476" s="207">
        <f>IF(N476="sníž. přenesená",J476,0)</f>
        <v>0</v>
      </c>
      <c r="BI476" s="207">
        <f>IF(N476="nulová",J476,0)</f>
        <v>0</v>
      </c>
      <c r="BJ476" s="24" t="s">
        <v>25</v>
      </c>
      <c r="BK476" s="207">
        <f>ROUND(I476*H476,2)</f>
        <v>0</v>
      </c>
      <c r="BL476" s="24" t="s">
        <v>262</v>
      </c>
      <c r="BM476" s="24" t="s">
        <v>773</v>
      </c>
    </row>
    <row r="477" spans="2:65" s="1" customFormat="1" ht="31.5" customHeight="1">
      <c r="B477" s="42"/>
      <c r="C477" s="196" t="s">
        <v>774</v>
      </c>
      <c r="D477" s="196" t="s">
        <v>258</v>
      </c>
      <c r="E477" s="197" t="s">
        <v>775</v>
      </c>
      <c r="F477" s="198" t="s">
        <v>776</v>
      </c>
      <c r="G477" s="199" t="s">
        <v>372</v>
      </c>
      <c r="H477" s="200">
        <v>1</v>
      </c>
      <c r="I477" s="201"/>
      <c r="J477" s="202">
        <f>ROUND(I477*H477,2)</f>
        <v>0</v>
      </c>
      <c r="K477" s="198" t="s">
        <v>261</v>
      </c>
      <c r="L477" s="62"/>
      <c r="M477" s="203" t="s">
        <v>38</v>
      </c>
      <c r="N477" s="204" t="s">
        <v>52</v>
      </c>
      <c r="O477" s="43"/>
      <c r="P477" s="205">
        <f>O477*H477</f>
        <v>0</v>
      </c>
      <c r="Q477" s="205">
        <v>0.14138</v>
      </c>
      <c r="R477" s="205">
        <f>Q477*H477</f>
        <v>0.14138</v>
      </c>
      <c r="S477" s="205">
        <v>0</v>
      </c>
      <c r="T477" s="206">
        <f>S477*H477</f>
        <v>0</v>
      </c>
      <c r="AR477" s="24" t="s">
        <v>262</v>
      </c>
      <c r="AT477" s="24" t="s">
        <v>258</v>
      </c>
      <c r="AU477" s="24" t="s">
        <v>90</v>
      </c>
      <c r="AY477" s="24" t="s">
        <v>256</v>
      </c>
      <c r="BE477" s="207">
        <f>IF(N477="základní",J477,0)</f>
        <v>0</v>
      </c>
      <c r="BF477" s="207">
        <f>IF(N477="snížená",J477,0)</f>
        <v>0</v>
      </c>
      <c r="BG477" s="207">
        <f>IF(N477="zákl. přenesená",J477,0)</f>
        <v>0</v>
      </c>
      <c r="BH477" s="207">
        <f>IF(N477="sníž. přenesená",J477,0)</f>
        <v>0</v>
      </c>
      <c r="BI477" s="207">
        <f>IF(N477="nulová",J477,0)</f>
        <v>0</v>
      </c>
      <c r="BJ477" s="24" t="s">
        <v>25</v>
      </c>
      <c r="BK477" s="207">
        <f>ROUND(I477*H477,2)</f>
        <v>0</v>
      </c>
      <c r="BL477" s="24" t="s">
        <v>262</v>
      </c>
      <c r="BM477" s="24" t="s">
        <v>777</v>
      </c>
    </row>
    <row r="478" spans="2:65" s="1" customFormat="1" ht="22.5" customHeight="1">
      <c r="B478" s="42"/>
      <c r="C478" s="196" t="s">
        <v>778</v>
      </c>
      <c r="D478" s="196" t="s">
        <v>258</v>
      </c>
      <c r="E478" s="197" t="s">
        <v>779</v>
      </c>
      <c r="F478" s="198" t="s">
        <v>780</v>
      </c>
      <c r="G478" s="199" t="s">
        <v>129</v>
      </c>
      <c r="H478" s="200">
        <v>405.356</v>
      </c>
      <c r="I478" s="201"/>
      <c r="J478" s="202">
        <f>ROUND(I478*H478,2)</f>
        <v>0</v>
      </c>
      <c r="K478" s="198" t="s">
        <v>261</v>
      </c>
      <c r="L478" s="62"/>
      <c r="M478" s="203" t="s">
        <v>38</v>
      </c>
      <c r="N478" s="204" t="s">
        <v>52</v>
      </c>
      <c r="O478" s="43"/>
      <c r="P478" s="205">
        <f>O478*H478</f>
        <v>0</v>
      </c>
      <c r="Q478" s="205">
        <v>0</v>
      </c>
      <c r="R478" s="205">
        <f>Q478*H478</f>
        <v>0</v>
      </c>
      <c r="S478" s="205">
        <v>0</v>
      </c>
      <c r="T478" s="206">
        <f>S478*H478</f>
        <v>0</v>
      </c>
      <c r="AR478" s="24" t="s">
        <v>262</v>
      </c>
      <c r="AT478" s="24" t="s">
        <v>258</v>
      </c>
      <c r="AU478" s="24" t="s">
        <v>90</v>
      </c>
      <c r="AY478" s="24" t="s">
        <v>256</v>
      </c>
      <c r="BE478" s="207">
        <f>IF(N478="základní",J478,0)</f>
        <v>0</v>
      </c>
      <c r="BF478" s="207">
        <f>IF(N478="snížená",J478,0)</f>
        <v>0</v>
      </c>
      <c r="BG478" s="207">
        <f>IF(N478="zákl. přenesená",J478,0)</f>
        <v>0</v>
      </c>
      <c r="BH478" s="207">
        <f>IF(N478="sníž. přenesená",J478,0)</f>
        <v>0</v>
      </c>
      <c r="BI478" s="207">
        <f>IF(N478="nulová",J478,0)</f>
        <v>0</v>
      </c>
      <c r="BJ478" s="24" t="s">
        <v>25</v>
      </c>
      <c r="BK478" s="207">
        <f>ROUND(I478*H478,2)</f>
        <v>0</v>
      </c>
      <c r="BL478" s="24" t="s">
        <v>262</v>
      </c>
      <c r="BM478" s="24" t="s">
        <v>781</v>
      </c>
    </row>
    <row r="479" spans="2:51" s="11" customFormat="1" ht="13.5">
      <c r="B479" s="208"/>
      <c r="C479" s="209"/>
      <c r="D479" s="210" t="s">
        <v>264</v>
      </c>
      <c r="E479" s="211" t="s">
        <v>38</v>
      </c>
      <c r="F479" s="212" t="s">
        <v>782</v>
      </c>
      <c r="G479" s="209"/>
      <c r="H479" s="213">
        <v>40.448</v>
      </c>
      <c r="I479" s="214"/>
      <c r="J479" s="209"/>
      <c r="K479" s="209"/>
      <c r="L479" s="215"/>
      <c r="M479" s="216"/>
      <c r="N479" s="217"/>
      <c r="O479" s="217"/>
      <c r="P479" s="217"/>
      <c r="Q479" s="217"/>
      <c r="R479" s="217"/>
      <c r="S479" s="217"/>
      <c r="T479" s="218"/>
      <c r="AT479" s="219" t="s">
        <v>264</v>
      </c>
      <c r="AU479" s="219" t="s">
        <v>90</v>
      </c>
      <c r="AV479" s="11" t="s">
        <v>90</v>
      </c>
      <c r="AW479" s="11" t="s">
        <v>45</v>
      </c>
      <c r="AX479" s="11" t="s">
        <v>81</v>
      </c>
      <c r="AY479" s="219" t="s">
        <v>256</v>
      </c>
    </row>
    <row r="480" spans="2:51" s="11" customFormat="1" ht="13.5">
      <c r="B480" s="208"/>
      <c r="C480" s="209"/>
      <c r="D480" s="210" t="s">
        <v>264</v>
      </c>
      <c r="E480" s="211" t="s">
        <v>38</v>
      </c>
      <c r="F480" s="212" t="s">
        <v>783</v>
      </c>
      <c r="G480" s="209"/>
      <c r="H480" s="213">
        <v>34.443</v>
      </c>
      <c r="I480" s="214"/>
      <c r="J480" s="209"/>
      <c r="K480" s="209"/>
      <c r="L480" s="215"/>
      <c r="M480" s="216"/>
      <c r="N480" s="217"/>
      <c r="O480" s="217"/>
      <c r="P480" s="217"/>
      <c r="Q480" s="217"/>
      <c r="R480" s="217"/>
      <c r="S480" s="217"/>
      <c r="T480" s="218"/>
      <c r="AT480" s="219" t="s">
        <v>264</v>
      </c>
      <c r="AU480" s="219" t="s">
        <v>90</v>
      </c>
      <c r="AV480" s="11" t="s">
        <v>90</v>
      </c>
      <c r="AW480" s="11" t="s">
        <v>45</v>
      </c>
      <c r="AX480" s="11" t="s">
        <v>81</v>
      </c>
      <c r="AY480" s="219" t="s">
        <v>256</v>
      </c>
    </row>
    <row r="481" spans="2:51" s="11" customFormat="1" ht="13.5">
      <c r="B481" s="208"/>
      <c r="C481" s="209"/>
      <c r="D481" s="210" t="s">
        <v>264</v>
      </c>
      <c r="E481" s="211" t="s">
        <v>38</v>
      </c>
      <c r="F481" s="212" t="s">
        <v>784</v>
      </c>
      <c r="G481" s="209"/>
      <c r="H481" s="213">
        <v>67.985</v>
      </c>
      <c r="I481" s="214"/>
      <c r="J481" s="209"/>
      <c r="K481" s="209"/>
      <c r="L481" s="215"/>
      <c r="M481" s="216"/>
      <c r="N481" s="217"/>
      <c r="O481" s="217"/>
      <c r="P481" s="217"/>
      <c r="Q481" s="217"/>
      <c r="R481" s="217"/>
      <c r="S481" s="217"/>
      <c r="T481" s="218"/>
      <c r="AT481" s="219" t="s">
        <v>264</v>
      </c>
      <c r="AU481" s="219" t="s">
        <v>90</v>
      </c>
      <c r="AV481" s="11" t="s">
        <v>90</v>
      </c>
      <c r="AW481" s="11" t="s">
        <v>45</v>
      </c>
      <c r="AX481" s="11" t="s">
        <v>81</v>
      </c>
      <c r="AY481" s="219" t="s">
        <v>256</v>
      </c>
    </row>
    <row r="482" spans="2:51" s="11" customFormat="1" ht="13.5">
      <c r="B482" s="208"/>
      <c r="C482" s="209"/>
      <c r="D482" s="210" t="s">
        <v>264</v>
      </c>
      <c r="E482" s="211" t="s">
        <v>38</v>
      </c>
      <c r="F482" s="212" t="s">
        <v>785</v>
      </c>
      <c r="G482" s="209"/>
      <c r="H482" s="213">
        <v>43.92</v>
      </c>
      <c r="I482" s="214"/>
      <c r="J482" s="209"/>
      <c r="K482" s="209"/>
      <c r="L482" s="215"/>
      <c r="M482" s="216"/>
      <c r="N482" s="217"/>
      <c r="O482" s="217"/>
      <c r="P482" s="217"/>
      <c r="Q482" s="217"/>
      <c r="R482" s="217"/>
      <c r="S482" s="217"/>
      <c r="T482" s="218"/>
      <c r="AT482" s="219" t="s">
        <v>264</v>
      </c>
      <c r="AU482" s="219" t="s">
        <v>90</v>
      </c>
      <c r="AV482" s="11" t="s">
        <v>90</v>
      </c>
      <c r="AW482" s="11" t="s">
        <v>45</v>
      </c>
      <c r="AX482" s="11" t="s">
        <v>81</v>
      </c>
      <c r="AY482" s="219" t="s">
        <v>256</v>
      </c>
    </row>
    <row r="483" spans="2:51" s="11" customFormat="1" ht="13.5">
      <c r="B483" s="208"/>
      <c r="C483" s="209"/>
      <c r="D483" s="210" t="s">
        <v>264</v>
      </c>
      <c r="E483" s="211" t="s">
        <v>38</v>
      </c>
      <c r="F483" s="212" t="s">
        <v>786</v>
      </c>
      <c r="G483" s="209"/>
      <c r="H483" s="213">
        <v>129.76</v>
      </c>
      <c r="I483" s="214"/>
      <c r="J483" s="209"/>
      <c r="K483" s="209"/>
      <c r="L483" s="215"/>
      <c r="M483" s="216"/>
      <c r="N483" s="217"/>
      <c r="O483" s="217"/>
      <c r="P483" s="217"/>
      <c r="Q483" s="217"/>
      <c r="R483" s="217"/>
      <c r="S483" s="217"/>
      <c r="T483" s="218"/>
      <c r="AT483" s="219" t="s">
        <v>264</v>
      </c>
      <c r="AU483" s="219" t="s">
        <v>90</v>
      </c>
      <c r="AV483" s="11" t="s">
        <v>90</v>
      </c>
      <c r="AW483" s="11" t="s">
        <v>45</v>
      </c>
      <c r="AX483" s="11" t="s">
        <v>81</v>
      </c>
      <c r="AY483" s="219" t="s">
        <v>256</v>
      </c>
    </row>
    <row r="484" spans="2:51" s="11" customFormat="1" ht="13.5">
      <c r="B484" s="208"/>
      <c r="C484" s="209"/>
      <c r="D484" s="210" t="s">
        <v>264</v>
      </c>
      <c r="E484" s="211" t="s">
        <v>38</v>
      </c>
      <c r="F484" s="212" t="s">
        <v>787</v>
      </c>
      <c r="G484" s="209"/>
      <c r="H484" s="213">
        <v>88.8</v>
      </c>
      <c r="I484" s="214"/>
      <c r="J484" s="209"/>
      <c r="K484" s="209"/>
      <c r="L484" s="215"/>
      <c r="M484" s="216"/>
      <c r="N484" s="217"/>
      <c r="O484" s="217"/>
      <c r="P484" s="217"/>
      <c r="Q484" s="217"/>
      <c r="R484" s="217"/>
      <c r="S484" s="217"/>
      <c r="T484" s="218"/>
      <c r="AT484" s="219" t="s">
        <v>264</v>
      </c>
      <c r="AU484" s="219" t="s">
        <v>90</v>
      </c>
      <c r="AV484" s="11" t="s">
        <v>90</v>
      </c>
      <c r="AW484" s="11" t="s">
        <v>45</v>
      </c>
      <c r="AX484" s="11" t="s">
        <v>81</v>
      </c>
      <c r="AY484" s="219" t="s">
        <v>256</v>
      </c>
    </row>
    <row r="485" spans="2:51" s="12" customFormat="1" ht="13.5">
      <c r="B485" s="220"/>
      <c r="C485" s="221"/>
      <c r="D485" s="222" t="s">
        <v>264</v>
      </c>
      <c r="E485" s="223" t="s">
        <v>38</v>
      </c>
      <c r="F485" s="224" t="s">
        <v>266</v>
      </c>
      <c r="G485" s="221"/>
      <c r="H485" s="225">
        <v>405.356</v>
      </c>
      <c r="I485" s="226"/>
      <c r="J485" s="221"/>
      <c r="K485" s="221"/>
      <c r="L485" s="227"/>
      <c r="M485" s="228"/>
      <c r="N485" s="229"/>
      <c r="O485" s="229"/>
      <c r="P485" s="229"/>
      <c r="Q485" s="229"/>
      <c r="R485" s="229"/>
      <c r="S485" s="229"/>
      <c r="T485" s="230"/>
      <c r="AT485" s="231" t="s">
        <v>264</v>
      </c>
      <c r="AU485" s="231" t="s">
        <v>90</v>
      </c>
      <c r="AV485" s="12" t="s">
        <v>262</v>
      </c>
      <c r="AW485" s="12" t="s">
        <v>45</v>
      </c>
      <c r="AX485" s="12" t="s">
        <v>25</v>
      </c>
      <c r="AY485" s="231" t="s">
        <v>256</v>
      </c>
    </row>
    <row r="486" spans="2:65" s="1" customFormat="1" ht="31.5" customHeight="1">
      <c r="B486" s="42"/>
      <c r="C486" s="196" t="s">
        <v>788</v>
      </c>
      <c r="D486" s="196" t="s">
        <v>258</v>
      </c>
      <c r="E486" s="197" t="s">
        <v>789</v>
      </c>
      <c r="F486" s="198" t="s">
        <v>790</v>
      </c>
      <c r="G486" s="199" t="s">
        <v>129</v>
      </c>
      <c r="H486" s="200">
        <v>48642.72</v>
      </c>
      <c r="I486" s="201"/>
      <c r="J486" s="202">
        <f>ROUND(I486*H486,2)</f>
        <v>0</v>
      </c>
      <c r="K486" s="198" t="s">
        <v>261</v>
      </c>
      <c r="L486" s="62"/>
      <c r="M486" s="203" t="s">
        <v>38</v>
      </c>
      <c r="N486" s="204" t="s">
        <v>52</v>
      </c>
      <c r="O486" s="43"/>
      <c r="P486" s="205">
        <f>O486*H486</f>
        <v>0</v>
      </c>
      <c r="Q486" s="205">
        <v>0</v>
      </c>
      <c r="R486" s="205">
        <f>Q486*H486</f>
        <v>0</v>
      </c>
      <c r="S486" s="205">
        <v>0</v>
      </c>
      <c r="T486" s="206">
        <f>S486*H486</f>
        <v>0</v>
      </c>
      <c r="AR486" s="24" t="s">
        <v>262</v>
      </c>
      <c r="AT486" s="24" t="s">
        <v>258</v>
      </c>
      <c r="AU486" s="24" t="s">
        <v>90</v>
      </c>
      <c r="AY486" s="24" t="s">
        <v>256</v>
      </c>
      <c r="BE486" s="207">
        <f>IF(N486="základní",J486,0)</f>
        <v>0</v>
      </c>
      <c r="BF486" s="207">
        <f>IF(N486="snížená",J486,0)</f>
        <v>0</v>
      </c>
      <c r="BG486" s="207">
        <f>IF(N486="zákl. přenesená",J486,0)</f>
        <v>0</v>
      </c>
      <c r="BH486" s="207">
        <f>IF(N486="sníž. přenesená",J486,0)</f>
        <v>0</v>
      </c>
      <c r="BI486" s="207">
        <f>IF(N486="nulová",J486,0)</f>
        <v>0</v>
      </c>
      <c r="BJ486" s="24" t="s">
        <v>25</v>
      </c>
      <c r="BK486" s="207">
        <f>ROUND(I486*H486,2)</f>
        <v>0</v>
      </c>
      <c r="BL486" s="24" t="s">
        <v>262</v>
      </c>
      <c r="BM486" s="24" t="s">
        <v>791</v>
      </c>
    </row>
    <row r="487" spans="2:51" s="11" customFormat="1" ht="13.5">
      <c r="B487" s="208"/>
      <c r="C487" s="209"/>
      <c r="D487" s="222" t="s">
        <v>264</v>
      </c>
      <c r="E487" s="271" t="s">
        <v>38</v>
      </c>
      <c r="F487" s="248" t="s">
        <v>792</v>
      </c>
      <c r="G487" s="209"/>
      <c r="H487" s="249">
        <v>48642.72</v>
      </c>
      <c r="I487" s="214"/>
      <c r="J487" s="209"/>
      <c r="K487" s="209"/>
      <c r="L487" s="215"/>
      <c r="M487" s="216"/>
      <c r="N487" s="217"/>
      <c r="O487" s="217"/>
      <c r="P487" s="217"/>
      <c r="Q487" s="217"/>
      <c r="R487" s="217"/>
      <c r="S487" s="217"/>
      <c r="T487" s="218"/>
      <c r="AT487" s="219" t="s">
        <v>264</v>
      </c>
      <c r="AU487" s="219" t="s">
        <v>90</v>
      </c>
      <c r="AV487" s="11" t="s">
        <v>90</v>
      </c>
      <c r="AW487" s="11" t="s">
        <v>45</v>
      </c>
      <c r="AX487" s="11" t="s">
        <v>25</v>
      </c>
      <c r="AY487" s="219" t="s">
        <v>256</v>
      </c>
    </row>
    <row r="488" spans="2:65" s="1" customFormat="1" ht="31.5" customHeight="1">
      <c r="B488" s="42"/>
      <c r="C488" s="196" t="s">
        <v>793</v>
      </c>
      <c r="D488" s="196" t="s">
        <v>258</v>
      </c>
      <c r="E488" s="197" t="s">
        <v>794</v>
      </c>
      <c r="F488" s="198" t="s">
        <v>795</v>
      </c>
      <c r="G488" s="199" t="s">
        <v>129</v>
      </c>
      <c r="H488" s="200">
        <v>405.356</v>
      </c>
      <c r="I488" s="201"/>
      <c r="J488" s="202">
        <f>ROUND(I488*H488,2)</f>
        <v>0</v>
      </c>
      <c r="K488" s="198" t="s">
        <v>261</v>
      </c>
      <c r="L488" s="62"/>
      <c r="M488" s="203" t="s">
        <v>38</v>
      </c>
      <c r="N488" s="204" t="s">
        <v>52</v>
      </c>
      <c r="O488" s="43"/>
      <c r="P488" s="205">
        <f>O488*H488</f>
        <v>0</v>
      </c>
      <c r="Q488" s="205">
        <v>0</v>
      </c>
      <c r="R488" s="205">
        <f>Q488*H488</f>
        <v>0</v>
      </c>
      <c r="S488" s="205">
        <v>0</v>
      </c>
      <c r="T488" s="206">
        <f>S488*H488</f>
        <v>0</v>
      </c>
      <c r="AR488" s="24" t="s">
        <v>262</v>
      </c>
      <c r="AT488" s="24" t="s">
        <v>258</v>
      </c>
      <c r="AU488" s="24" t="s">
        <v>90</v>
      </c>
      <c r="AY488" s="24" t="s">
        <v>256</v>
      </c>
      <c r="BE488" s="207">
        <f>IF(N488="základní",J488,0)</f>
        <v>0</v>
      </c>
      <c r="BF488" s="207">
        <f>IF(N488="snížená",J488,0)</f>
        <v>0</v>
      </c>
      <c r="BG488" s="207">
        <f>IF(N488="zákl. přenesená",J488,0)</f>
        <v>0</v>
      </c>
      <c r="BH488" s="207">
        <f>IF(N488="sníž. přenesená",J488,0)</f>
        <v>0</v>
      </c>
      <c r="BI488" s="207">
        <f>IF(N488="nulová",J488,0)</f>
        <v>0</v>
      </c>
      <c r="BJ488" s="24" t="s">
        <v>25</v>
      </c>
      <c r="BK488" s="207">
        <f>ROUND(I488*H488,2)</f>
        <v>0</v>
      </c>
      <c r="BL488" s="24" t="s">
        <v>262</v>
      </c>
      <c r="BM488" s="24" t="s">
        <v>796</v>
      </c>
    </row>
    <row r="489" spans="2:65" s="1" customFormat="1" ht="22.5" customHeight="1">
      <c r="B489" s="42"/>
      <c r="C489" s="196" t="s">
        <v>35</v>
      </c>
      <c r="D489" s="196" t="s">
        <v>258</v>
      </c>
      <c r="E489" s="197" t="s">
        <v>797</v>
      </c>
      <c r="F489" s="198" t="s">
        <v>798</v>
      </c>
      <c r="G489" s="199" t="s">
        <v>129</v>
      </c>
      <c r="H489" s="200">
        <v>405.356</v>
      </c>
      <c r="I489" s="201"/>
      <c r="J489" s="202">
        <f>ROUND(I489*H489,2)</f>
        <v>0</v>
      </c>
      <c r="K489" s="198" t="s">
        <v>261</v>
      </c>
      <c r="L489" s="62"/>
      <c r="M489" s="203" t="s">
        <v>38</v>
      </c>
      <c r="N489" s="204" t="s">
        <v>52</v>
      </c>
      <c r="O489" s="43"/>
      <c r="P489" s="205">
        <f>O489*H489</f>
        <v>0</v>
      </c>
      <c r="Q489" s="205">
        <v>0</v>
      </c>
      <c r="R489" s="205">
        <f>Q489*H489</f>
        <v>0</v>
      </c>
      <c r="S489" s="205">
        <v>0</v>
      </c>
      <c r="T489" s="206">
        <f>S489*H489</f>
        <v>0</v>
      </c>
      <c r="AR489" s="24" t="s">
        <v>262</v>
      </c>
      <c r="AT489" s="24" t="s">
        <v>258</v>
      </c>
      <c r="AU489" s="24" t="s">
        <v>90</v>
      </c>
      <c r="AY489" s="24" t="s">
        <v>256</v>
      </c>
      <c r="BE489" s="207">
        <f>IF(N489="základní",J489,0)</f>
        <v>0</v>
      </c>
      <c r="BF489" s="207">
        <f>IF(N489="snížená",J489,0)</f>
        <v>0</v>
      </c>
      <c r="BG489" s="207">
        <f>IF(N489="zákl. přenesená",J489,0)</f>
        <v>0</v>
      </c>
      <c r="BH489" s="207">
        <f>IF(N489="sníž. přenesená",J489,0)</f>
        <v>0</v>
      </c>
      <c r="BI489" s="207">
        <f>IF(N489="nulová",J489,0)</f>
        <v>0</v>
      </c>
      <c r="BJ489" s="24" t="s">
        <v>25</v>
      </c>
      <c r="BK489" s="207">
        <f>ROUND(I489*H489,2)</f>
        <v>0</v>
      </c>
      <c r="BL489" s="24" t="s">
        <v>262</v>
      </c>
      <c r="BM489" s="24" t="s">
        <v>799</v>
      </c>
    </row>
    <row r="490" spans="2:65" s="1" customFormat="1" ht="22.5" customHeight="1">
      <c r="B490" s="42"/>
      <c r="C490" s="196" t="s">
        <v>800</v>
      </c>
      <c r="D490" s="196" t="s">
        <v>258</v>
      </c>
      <c r="E490" s="197" t="s">
        <v>801</v>
      </c>
      <c r="F490" s="198" t="s">
        <v>802</v>
      </c>
      <c r="G490" s="199" t="s">
        <v>129</v>
      </c>
      <c r="H490" s="200">
        <v>48642.72</v>
      </c>
      <c r="I490" s="201"/>
      <c r="J490" s="202">
        <f>ROUND(I490*H490,2)</f>
        <v>0</v>
      </c>
      <c r="K490" s="198" t="s">
        <v>261</v>
      </c>
      <c r="L490" s="62"/>
      <c r="M490" s="203" t="s">
        <v>38</v>
      </c>
      <c r="N490" s="204" t="s">
        <v>52</v>
      </c>
      <c r="O490" s="43"/>
      <c r="P490" s="205">
        <f>O490*H490</f>
        <v>0</v>
      </c>
      <c r="Q490" s="205">
        <v>0</v>
      </c>
      <c r="R490" s="205">
        <f>Q490*H490</f>
        <v>0</v>
      </c>
      <c r="S490" s="205">
        <v>0</v>
      </c>
      <c r="T490" s="206">
        <f>S490*H490</f>
        <v>0</v>
      </c>
      <c r="AR490" s="24" t="s">
        <v>262</v>
      </c>
      <c r="AT490" s="24" t="s">
        <v>258</v>
      </c>
      <c r="AU490" s="24" t="s">
        <v>90</v>
      </c>
      <c r="AY490" s="24" t="s">
        <v>256</v>
      </c>
      <c r="BE490" s="207">
        <f>IF(N490="základní",J490,0)</f>
        <v>0</v>
      </c>
      <c r="BF490" s="207">
        <f>IF(N490="snížená",J490,0)</f>
        <v>0</v>
      </c>
      <c r="BG490" s="207">
        <f>IF(N490="zákl. přenesená",J490,0)</f>
        <v>0</v>
      </c>
      <c r="BH490" s="207">
        <f>IF(N490="sníž. přenesená",J490,0)</f>
        <v>0</v>
      </c>
      <c r="BI490" s="207">
        <f>IF(N490="nulová",J490,0)</f>
        <v>0</v>
      </c>
      <c r="BJ490" s="24" t="s">
        <v>25</v>
      </c>
      <c r="BK490" s="207">
        <f>ROUND(I490*H490,2)</f>
        <v>0</v>
      </c>
      <c r="BL490" s="24" t="s">
        <v>262</v>
      </c>
      <c r="BM490" s="24" t="s">
        <v>803</v>
      </c>
    </row>
    <row r="491" spans="2:51" s="11" customFormat="1" ht="13.5">
      <c r="B491" s="208"/>
      <c r="C491" s="209"/>
      <c r="D491" s="210" t="s">
        <v>264</v>
      </c>
      <c r="E491" s="211" t="s">
        <v>38</v>
      </c>
      <c r="F491" s="212" t="s">
        <v>792</v>
      </c>
      <c r="G491" s="209"/>
      <c r="H491" s="213">
        <v>48642.72</v>
      </c>
      <c r="I491" s="214"/>
      <c r="J491" s="209"/>
      <c r="K491" s="209"/>
      <c r="L491" s="215"/>
      <c r="M491" s="216"/>
      <c r="N491" s="217"/>
      <c r="O491" s="217"/>
      <c r="P491" s="217"/>
      <c r="Q491" s="217"/>
      <c r="R491" s="217"/>
      <c r="S491" s="217"/>
      <c r="T491" s="218"/>
      <c r="AT491" s="219" t="s">
        <v>264</v>
      </c>
      <c r="AU491" s="219" t="s">
        <v>90</v>
      </c>
      <c r="AV491" s="11" t="s">
        <v>90</v>
      </c>
      <c r="AW491" s="11" t="s">
        <v>45</v>
      </c>
      <c r="AX491" s="11" t="s">
        <v>81</v>
      </c>
      <c r="AY491" s="219" t="s">
        <v>256</v>
      </c>
    </row>
    <row r="492" spans="2:51" s="12" customFormat="1" ht="13.5">
      <c r="B492" s="220"/>
      <c r="C492" s="221"/>
      <c r="D492" s="222" t="s">
        <v>264</v>
      </c>
      <c r="E492" s="223" t="s">
        <v>38</v>
      </c>
      <c r="F492" s="224" t="s">
        <v>266</v>
      </c>
      <c r="G492" s="221"/>
      <c r="H492" s="225">
        <v>48642.72</v>
      </c>
      <c r="I492" s="226"/>
      <c r="J492" s="221"/>
      <c r="K492" s="221"/>
      <c r="L492" s="227"/>
      <c r="M492" s="228"/>
      <c r="N492" s="229"/>
      <c r="O492" s="229"/>
      <c r="P492" s="229"/>
      <c r="Q492" s="229"/>
      <c r="R492" s="229"/>
      <c r="S492" s="229"/>
      <c r="T492" s="230"/>
      <c r="AT492" s="231" t="s">
        <v>264</v>
      </c>
      <c r="AU492" s="231" t="s">
        <v>90</v>
      </c>
      <c r="AV492" s="12" t="s">
        <v>262</v>
      </c>
      <c r="AW492" s="12" t="s">
        <v>45</v>
      </c>
      <c r="AX492" s="12" t="s">
        <v>25</v>
      </c>
      <c r="AY492" s="231" t="s">
        <v>256</v>
      </c>
    </row>
    <row r="493" spans="2:65" s="1" customFormat="1" ht="22.5" customHeight="1">
      <c r="B493" s="42"/>
      <c r="C493" s="196" t="s">
        <v>804</v>
      </c>
      <c r="D493" s="196" t="s">
        <v>258</v>
      </c>
      <c r="E493" s="197" t="s">
        <v>805</v>
      </c>
      <c r="F493" s="198" t="s">
        <v>806</v>
      </c>
      <c r="G493" s="199" t="s">
        <v>129</v>
      </c>
      <c r="H493" s="200">
        <v>405.356</v>
      </c>
      <c r="I493" s="201"/>
      <c r="J493" s="202">
        <f aca="true" t="shared" si="0" ref="J493:J498">ROUND(I493*H493,2)</f>
        <v>0</v>
      </c>
      <c r="K493" s="198" t="s">
        <v>261</v>
      </c>
      <c r="L493" s="62"/>
      <c r="M493" s="203" t="s">
        <v>38</v>
      </c>
      <c r="N493" s="204" t="s">
        <v>52</v>
      </c>
      <c r="O493" s="43"/>
      <c r="P493" s="205">
        <f aca="true" t="shared" si="1" ref="P493:P498">O493*H493</f>
        <v>0</v>
      </c>
      <c r="Q493" s="205">
        <v>0</v>
      </c>
      <c r="R493" s="205">
        <f aca="true" t="shared" si="2" ref="R493:R498">Q493*H493</f>
        <v>0</v>
      </c>
      <c r="S493" s="205">
        <v>0</v>
      </c>
      <c r="T493" s="206">
        <f aca="true" t="shared" si="3" ref="T493:T498">S493*H493</f>
        <v>0</v>
      </c>
      <c r="AR493" s="24" t="s">
        <v>262</v>
      </c>
      <c r="AT493" s="24" t="s">
        <v>258</v>
      </c>
      <c r="AU493" s="24" t="s">
        <v>90</v>
      </c>
      <c r="AY493" s="24" t="s">
        <v>256</v>
      </c>
      <c r="BE493" s="207">
        <f aca="true" t="shared" si="4" ref="BE493:BE498">IF(N493="základní",J493,0)</f>
        <v>0</v>
      </c>
      <c r="BF493" s="207">
        <f aca="true" t="shared" si="5" ref="BF493:BF498">IF(N493="snížená",J493,0)</f>
        <v>0</v>
      </c>
      <c r="BG493" s="207">
        <f aca="true" t="shared" si="6" ref="BG493:BG498">IF(N493="zákl. přenesená",J493,0)</f>
        <v>0</v>
      </c>
      <c r="BH493" s="207">
        <f aca="true" t="shared" si="7" ref="BH493:BH498">IF(N493="sníž. přenesená",J493,0)</f>
        <v>0</v>
      </c>
      <c r="BI493" s="207">
        <f aca="true" t="shared" si="8" ref="BI493:BI498">IF(N493="nulová",J493,0)</f>
        <v>0</v>
      </c>
      <c r="BJ493" s="24" t="s">
        <v>25</v>
      </c>
      <c r="BK493" s="207">
        <f aca="true" t="shared" si="9" ref="BK493:BK498">ROUND(I493*H493,2)</f>
        <v>0</v>
      </c>
      <c r="BL493" s="24" t="s">
        <v>262</v>
      </c>
      <c r="BM493" s="24" t="s">
        <v>807</v>
      </c>
    </row>
    <row r="494" spans="2:65" s="1" customFormat="1" ht="22.5" customHeight="1">
      <c r="B494" s="42"/>
      <c r="C494" s="196" t="s">
        <v>808</v>
      </c>
      <c r="D494" s="196" t="s">
        <v>258</v>
      </c>
      <c r="E494" s="197" t="s">
        <v>809</v>
      </c>
      <c r="F494" s="198" t="s">
        <v>810</v>
      </c>
      <c r="G494" s="199" t="s">
        <v>453</v>
      </c>
      <c r="H494" s="200">
        <v>3</v>
      </c>
      <c r="I494" s="201"/>
      <c r="J494" s="202">
        <f t="shared" si="0"/>
        <v>0</v>
      </c>
      <c r="K494" s="198" t="s">
        <v>261</v>
      </c>
      <c r="L494" s="62"/>
      <c r="M494" s="203" t="s">
        <v>38</v>
      </c>
      <c r="N494" s="204" t="s">
        <v>52</v>
      </c>
      <c r="O494" s="43"/>
      <c r="P494" s="205">
        <f t="shared" si="1"/>
        <v>0</v>
      </c>
      <c r="Q494" s="205">
        <v>0</v>
      </c>
      <c r="R494" s="205">
        <f t="shared" si="2"/>
        <v>0</v>
      </c>
      <c r="S494" s="205">
        <v>0</v>
      </c>
      <c r="T494" s="206">
        <f t="shared" si="3"/>
        <v>0</v>
      </c>
      <c r="AR494" s="24" t="s">
        <v>262</v>
      </c>
      <c r="AT494" s="24" t="s">
        <v>258</v>
      </c>
      <c r="AU494" s="24" t="s">
        <v>90</v>
      </c>
      <c r="AY494" s="24" t="s">
        <v>256</v>
      </c>
      <c r="BE494" s="207">
        <f t="shared" si="4"/>
        <v>0</v>
      </c>
      <c r="BF494" s="207">
        <f t="shared" si="5"/>
        <v>0</v>
      </c>
      <c r="BG494" s="207">
        <f t="shared" si="6"/>
        <v>0</v>
      </c>
      <c r="BH494" s="207">
        <f t="shared" si="7"/>
        <v>0</v>
      </c>
      <c r="BI494" s="207">
        <f t="shared" si="8"/>
        <v>0</v>
      </c>
      <c r="BJ494" s="24" t="s">
        <v>25</v>
      </c>
      <c r="BK494" s="207">
        <f t="shared" si="9"/>
        <v>0</v>
      </c>
      <c r="BL494" s="24" t="s">
        <v>262</v>
      </c>
      <c r="BM494" s="24" t="s">
        <v>811</v>
      </c>
    </row>
    <row r="495" spans="2:65" s="1" customFormat="1" ht="22.5" customHeight="1">
      <c r="B495" s="42"/>
      <c r="C495" s="196" t="s">
        <v>812</v>
      </c>
      <c r="D495" s="196" t="s">
        <v>258</v>
      </c>
      <c r="E495" s="197" t="s">
        <v>813</v>
      </c>
      <c r="F495" s="198" t="s">
        <v>814</v>
      </c>
      <c r="G495" s="199" t="s">
        <v>453</v>
      </c>
      <c r="H495" s="200">
        <v>180</v>
      </c>
      <c r="I495" s="201"/>
      <c r="J495" s="202">
        <f t="shared" si="0"/>
        <v>0</v>
      </c>
      <c r="K495" s="198" t="s">
        <v>261</v>
      </c>
      <c r="L495" s="62"/>
      <c r="M495" s="203" t="s">
        <v>38</v>
      </c>
      <c r="N495" s="204" t="s">
        <v>52</v>
      </c>
      <c r="O495" s="43"/>
      <c r="P495" s="205">
        <f t="shared" si="1"/>
        <v>0</v>
      </c>
      <c r="Q495" s="205">
        <v>0</v>
      </c>
      <c r="R495" s="205">
        <f t="shared" si="2"/>
        <v>0</v>
      </c>
      <c r="S495" s="205">
        <v>0</v>
      </c>
      <c r="T495" s="206">
        <f t="shared" si="3"/>
        <v>0</v>
      </c>
      <c r="AR495" s="24" t="s">
        <v>262</v>
      </c>
      <c r="AT495" s="24" t="s">
        <v>258</v>
      </c>
      <c r="AU495" s="24" t="s">
        <v>90</v>
      </c>
      <c r="AY495" s="24" t="s">
        <v>256</v>
      </c>
      <c r="BE495" s="207">
        <f t="shared" si="4"/>
        <v>0</v>
      </c>
      <c r="BF495" s="207">
        <f t="shared" si="5"/>
        <v>0</v>
      </c>
      <c r="BG495" s="207">
        <f t="shared" si="6"/>
        <v>0</v>
      </c>
      <c r="BH495" s="207">
        <f t="shared" si="7"/>
        <v>0</v>
      </c>
      <c r="BI495" s="207">
        <f t="shared" si="8"/>
        <v>0</v>
      </c>
      <c r="BJ495" s="24" t="s">
        <v>25</v>
      </c>
      <c r="BK495" s="207">
        <f t="shared" si="9"/>
        <v>0</v>
      </c>
      <c r="BL495" s="24" t="s">
        <v>262</v>
      </c>
      <c r="BM495" s="24" t="s">
        <v>815</v>
      </c>
    </row>
    <row r="496" spans="2:65" s="1" customFormat="1" ht="22.5" customHeight="1">
      <c r="B496" s="42"/>
      <c r="C496" s="196" t="s">
        <v>816</v>
      </c>
      <c r="D496" s="196" t="s">
        <v>258</v>
      </c>
      <c r="E496" s="197" t="s">
        <v>817</v>
      </c>
      <c r="F496" s="198" t="s">
        <v>818</v>
      </c>
      <c r="G496" s="199" t="s">
        <v>453</v>
      </c>
      <c r="H496" s="200">
        <v>3</v>
      </c>
      <c r="I496" s="201"/>
      <c r="J496" s="202">
        <f t="shared" si="0"/>
        <v>0</v>
      </c>
      <c r="K496" s="198" t="s">
        <v>261</v>
      </c>
      <c r="L496" s="62"/>
      <c r="M496" s="203" t="s">
        <v>38</v>
      </c>
      <c r="N496" s="204" t="s">
        <v>52</v>
      </c>
      <c r="O496" s="43"/>
      <c r="P496" s="205">
        <f t="shared" si="1"/>
        <v>0</v>
      </c>
      <c r="Q496" s="205">
        <v>0</v>
      </c>
      <c r="R496" s="205">
        <f t="shared" si="2"/>
        <v>0</v>
      </c>
      <c r="S496" s="205">
        <v>0</v>
      </c>
      <c r="T496" s="206">
        <f t="shared" si="3"/>
        <v>0</v>
      </c>
      <c r="AR496" s="24" t="s">
        <v>262</v>
      </c>
      <c r="AT496" s="24" t="s">
        <v>258</v>
      </c>
      <c r="AU496" s="24" t="s">
        <v>90</v>
      </c>
      <c r="AY496" s="24" t="s">
        <v>256</v>
      </c>
      <c r="BE496" s="207">
        <f t="shared" si="4"/>
        <v>0</v>
      </c>
      <c r="BF496" s="207">
        <f t="shared" si="5"/>
        <v>0</v>
      </c>
      <c r="BG496" s="207">
        <f t="shared" si="6"/>
        <v>0</v>
      </c>
      <c r="BH496" s="207">
        <f t="shared" si="7"/>
        <v>0</v>
      </c>
      <c r="BI496" s="207">
        <f t="shared" si="8"/>
        <v>0</v>
      </c>
      <c r="BJ496" s="24" t="s">
        <v>25</v>
      </c>
      <c r="BK496" s="207">
        <f t="shared" si="9"/>
        <v>0</v>
      </c>
      <c r="BL496" s="24" t="s">
        <v>262</v>
      </c>
      <c r="BM496" s="24" t="s">
        <v>819</v>
      </c>
    </row>
    <row r="497" spans="2:65" s="1" customFormat="1" ht="31.5" customHeight="1">
      <c r="B497" s="42"/>
      <c r="C497" s="196" t="s">
        <v>820</v>
      </c>
      <c r="D497" s="196" t="s">
        <v>258</v>
      </c>
      <c r="E497" s="197" t="s">
        <v>821</v>
      </c>
      <c r="F497" s="198" t="s">
        <v>822</v>
      </c>
      <c r="G497" s="199" t="s">
        <v>129</v>
      </c>
      <c r="H497" s="200">
        <v>200</v>
      </c>
      <c r="I497" s="201"/>
      <c r="J497" s="202">
        <f t="shared" si="0"/>
        <v>0</v>
      </c>
      <c r="K497" s="198" t="s">
        <v>261</v>
      </c>
      <c r="L497" s="62"/>
      <c r="M497" s="203" t="s">
        <v>38</v>
      </c>
      <c r="N497" s="204" t="s">
        <v>52</v>
      </c>
      <c r="O497" s="43"/>
      <c r="P497" s="205">
        <f t="shared" si="1"/>
        <v>0</v>
      </c>
      <c r="Q497" s="205">
        <v>0.00013</v>
      </c>
      <c r="R497" s="205">
        <f t="shared" si="2"/>
        <v>0.026</v>
      </c>
      <c r="S497" s="205">
        <v>0</v>
      </c>
      <c r="T497" s="206">
        <f t="shared" si="3"/>
        <v>0</v>
      </c>
      <c r="AR497" s="24" t="s">
        <v>262</v>
      </c>
      <c r="AT497" s="24" t="s">
        <v>258</v>
      </c>
      <c r="AU497" s="24" t="s">
        <v>90</v>
      </c>
      <c r="AY497" s="24" t="s">
        <v>256</v>
      </c>
      <c r="BE497" s="207">
        <f t="shared" si="4"/>
        <v>0</v>
      </c>
      <c r="BF497" s="207">
        <f t="shared" si="5"/>
        <v>0</v>
      </c>
      <c r="BG497" s="207">
        <f t="shared" si="6"/>
        <v>0</v>
      </c>
      <c r="BH497" s="207">
        <f t="shared" si="7"/>
        <v>0</v>
      </c>
      <c r="BI497" s="207">
        <f t="shared" si="8"/>
        <v>0</v>
      </c>
      <c r="BJ497" s="24" t="s">
        <v>25</v>
      </c>
      <c r="BK497" s="207">
        <f t="shared" si="9"/>
        <v>0</v>
      </c>
      <c r="BL497" s="24" t="s">
        <v>262</v>
      </c>
      <c r="BM497" s="24" t="s">
        <v>823</v>
      </c>
    </row>
    <row r="498" spans="2:65" s="1" customFormat="1" ht="22.5" customHeight="1">
      <c r="B498" s="42"/>
      <c r="C498" s="196" t="s">
        <v>824</v>
      </c>
      <c r="D498" s="196" t="s">
        <v>258</v>
      </c>
      <c r="E498" s="197" t="s">
        <v>825</v>
      </c>
      <c r="F498" s="198" t="s">
        <v>826</v>
      </c>
      <c r="G498" s="199" t="s">
        <v>129</v>
      </c>
      <c r="H498" s="200">
        <v>1200</v>
      </c>
      <c r="I498" s="201"/>
      <c r="J498" s="202">
        <f t="shared" si="0"/>
        <v>0</v>
      </c>
      <c r="K498" s="198" t="s">
        <v>261</v>
      </c>
      <c r="L498" s="62"/>
      <c r="M498" s="203" t="s">
        <v>38</v>
      </c>
      <c r="N498" s="204" t="s">
        <v>52</v>
      </c>
      <c r="O498" s="43"/>
      <c r="P498" s="205">
        <f t="shared" si="1"/>
        <v>0</v>
      </c>
      <c r="Q498" s="205">
        <v>4E-05</v>
      </c>
      <c r="R498" s="205">
        <f t="shared" si="2"/>
        <v>0.048</v>
      </c>
      <c r="S498" s="205">
        <v>0</v>
      </c>
      <c r="T498" s="206">
        <f t="shared" si="3"/>
        <v>0</v>
      </c>
      <c r="AR498" s="24" t="s">
        <v>262</v>
      </c>
      <c r="AT498" s="24" t="s">
        <v>258</v>
      </c>
      <c r="AU498" s="24" t="s">
        <v>90</v>
      </c>
      <c r="AY498" s="24" t="s">
        <v>256</v>
      </c>
      <c r="BE498" s="207">
        <f t="shared" si="4"/>
        <v>0</v>
      </c>
      <c r="BF498" s="207">
        <f t="shared" si="5"/>
        <v>0</v>
      </c>
      <c r="BG498" s="207">
        <f t="shared" si="6"/>
        <v>0</v>
      </c>
      <c r="BH498" s="207">
        <f t="shared" si="7"/>
        <v>0</v>
      </c>
      <c r="BI498" s="207">
        <f t="shared" si="8"/>
        <v>0</v>
      </c>
      <c r="BJ498" s="24" t="s">
        <v>25</v>
      </c>
      <c r="BK498" s="207">
        <f t="shared" si="9"/>
        <v>0</v>
      </c>
      <c r="BL498" s="24" t="s">
        <v>262</v>
      </c>
      <c r="BM498" s="24" t="s">
        <v>827</v>
      </c>
    </row>
    <row r="499" spans="2:51" s="11" customFormat="1" ht="13.5">
      <c r="B499" s="208"/>
      <c r="C499" s="209"/>
      <c r="D499" s="222" t="s">
        <v>264</v>
      </c>
      <c r="E499" s="271" t="s">
        <v>38</v>
      </c>
      <c r="F499" s="248" t="s">
        <v>828</v>
      </c>
      <c r="G499" s="209"/>
      <c r="H499" s="249">
        <v>1200</v>
      </c>
      <c r="I499" s="214"/>
      <c r="J499" s="209"/>
      <c r="K499" s="209"/>
      <c r="L499" s="215"/>
      <c r="M499" s="216"/>
      <c r="N499" s="217"/>
      <c r="O499" s="217"/>
      <c r="P499" s="217"/>
      <c r="Q499" s="217"/>
      <c r="R499" s="217"/>
      <c r="S499" s="217"/>
      <c r="T499" s="218"/>
      <c r="AT499" s="219" t="s">
        <v>264</v>
      </c>
      <c r="AU499" s="219" t="s">
        <v>90</v>
      </c>
      <c r="AV499" s="11" t="s">
        <v>90</v>
      </c>
      <c r="AW499" s="11" t="s">
        <v>45</v>
      </c>
      <c r="AX499" s="11" t="s">
        <v>25</v>
      </c>
      <c r="AY499" s="219" t="s">
        <v>256</v>
      </c>
    </row>
    <row r="500" spans="2:65" s="1" customFormat="1" ht="22.5" customHeight="1">
      <c r="B500" s="42"/>
      <c r="C500" s="196" t="s">
        <v>829</v>
      </c>
      <c r="D500" s="196" t="s">
        <v>258</v>
      </c>
      <c r="E500" s="197" t="s">
        <v>830</v>
      </c>
      <c r="F500" s="198" t="s">
        <v>831</v>
      </c>
      <c r="G500" s="199" t="s">
        <v>832</v>
      </c>
      <c r="H500" s="200">
        <v>1</v>
      </c>
      <c r="I500" s="201"/>
      <c r="J500" s="202">
        <f>ROUND(I500*H500,2)</f>
        <v>0</v>
      </c>
      <c r="K500" s="198" t="s">
        <v>38</v>
      </c>
      <c r="L500" s="62"/>
      <c r="M500" s="203" t="s">
        <v>38</v>
      </c>
      <c r="N500" s="204" t="s">
        <v>52</v>
      </c>
      <c r="O500" s="43"/>
      <c r="P500" s="205">
        <f>O500*H500</f>
        <v>0</v>
      </c>
      <c r="Q500" s="205">
        <v>0</v>
      </c>
      <c r="R500" s="205">
        <f>Q500*H500</f>
        <v>0</v>
      </c>
      <c r="S500" s="205">
        <v>0</v>
      </c>
      <c r="T500" s="206">
        <f>S500*H500</f>
        <v>0</v>
      </c>
      <c r="AR500" s="24" t="s">
        <v>262</v>
      </c>
      <c r="AT500" s="24" t="s">
        <v>258</v>
      </c>
      <c r="AU500" s="24" t="s">
        <v>90</v>
      </c>
      <c r="AY500" s="24" t="s">
        <v>256</v>
      </c>
      <c r="BE500" s="207">
        <f>IF(N500="základní",J500,0)</f>
        <v>0</v>
      </c>
      <c r="BF500" s="207">
        <f>IF(N500="snížená",J500,0)</f>
        <v>0</v>
      </c>
      <c r="BG500" s="207">
        <f>IF(N500="zákl. přenesená",J500,0)</f>
        <v>0</v>
      </c>
      <c r="BH500" s="207">
        <f>IF(N500="sníž. přenesená",J500,0)</f>
        <v>0</v>
      </c>
      <c r="BI500" s="207">
        <f>IF(N500="nulová",J500,0)</f>
        <v>0</v>
      </c>
      <c r="BJ500" s="24" t="s">
        <v>25</v>
      </c>
      <c r="BK500" s="207">
        <f>ROUND(I500*H500,2)</f>
        <v>0</v>
      </c>
      <c r="BL500" s="24" t="s">
        <v>262</v>
      </c>
      <c r="BM500" s="24" t="s">
        <v>833</v>
      </c>
    </row>
    <row r="501" spans="2:65" s="1" customFormat="1" ht="22.5" customHeight="1">
      <c r="B501" s="42"/>
      <c r="C501" s="196" t="s">
        <v>834</v>
      </c>
      <c r="D501" s="196" t="s">
        <v>258</v>
      </c>
      <c r="E501" s="197" t="s">
        <v>835</v>
      </c>
      <c r="F501" s="198" t="s">
        <v>836</v>
      </c>
      <c r="G501" s="199" t="s">
        <v>282</v>
      </c>
      <c r="H501" s="200">
        <v>47.428</v>
      </c>
      <c r="I501" s="201"/>
      <c r="J501" s="202">
        <f>ROUND(I501*H501,2)</f>
        <v>0</v>
      </c>
      <c r="K501" s="198" t="s">
        <v>261</v>
      </c>
      <c r="L501" s="62"/>
      <c r="M501" s="203" t="s">
        <v>38</v>
      </c>
      <c r="N501" s="204" t="s">
        <v>52</v>
      </c>
      <c r="O501" s="43"/>
      <c r="P501" s="205">
        <f>O501*H501</f>
        <v>0</v>
      </c>
      <c r="Q501" s="205">
        <v>0</v>
      </c>
      <c r="R501" s="205">
        <f>Q501*H501</f>
        <v>0</v>
      </c>
      <c r="S501" s="205">
        <v>2.1</v>
      </c>
      <c r="T501" s="206">
        <f>S501*H501</f>
        <v>99.5988</v>
      </c>
      <c r="AR501" s="24" t="s">
        <v>262</v>
      </c>
      <c r="AT501" s="24" t="s">
        <v>258</v>
      </c>
      <c r="AU501" s="24" t="s">
        <v>90</v>
      </c>
      <c r="AY501" s="24" t="s">
        <v>256</v>
      </c>
      <c r="BE501" s="207">
        <f>IF(N501="základní",J501,0)</f>
        <v>0</v>
      </c>
      <c r="BF501" s="207">
        <f>IF(N501="snížená",J501,0)</f>
        <v>0</v>
      </c>
      <c r="BG501" s="207">
        <f>IF(N501="zákl. přenesená",J501,0)</f>
        <v>0</v>
      </c>
      <c r="BH501" s="207">
        <f>IF(N501="sníž. přenesená",J501,0)</f>
        <v>0</v>
      </c>
      <c r="BI501" s="207">
        <f>IF(N501="nulová",J501,0)</f>
        <v>0</v>
      </c>
      <c r="BJ501" s="24" t="s">
        <v>25</v>
      </c>
      <c r="BK501" s="207">
        <f>ROUND(I501*H501,2)</f>
        <v>0</v>
      </c>
      <c r="BL501" s="24" t="s">
        <v>262</v>
      </c>
      <c r="BM501" s="24" t="s">
        <v>837</v>
      </c>
    </row>
    <row r="502" spans="2:51" s="11" customFormat="1" ht="13.5">
      <c r="B502" s="208"/>
      <c r="C502" s="209"/>
      <c r="D502" s="222" t="s">
        <v>264</v>
      </c>
      <c r="E502" s="271" t="s">
        <v>38</v>
      </c>
      <c r="F502" s="248" t="s">
        <v>838</v>
      </c>
      <c r="G502" s="209"/>
      <c r="H502" s="249">
        <v>47.428</v>
      </c>
      <c r="I502" s="214"/>
      <c r="J502" s="209"/>
      <c r="K502" s="209"/>
      <c r="L502" s="215"/>
      <c r="M502" s="216"/>
      <c r="N502" s="217"/>
      <c r="O502" s="217"/>
      <c r="P502" s="217"/>
      <c r="Q502" s="217"/>
      <c r="R502" s="217"/>
      <c r="S502" s="217"/>
      <c r="T502" s="218"/>
      <c r="AT502" s="219" t="s">
        <v>264</v>
      </c>
      <c r="AU502" s="219" t="s">
        <v>90</v>
      </c>
      <c r="AV502" s="11" t="s">
        <v>90</v>
      </c>
      <c r="AW502" s="11" t="s">
        <v>45</v>
      </c>
      <c r="AX502" s="11" t="s">
        <v>25</v>
      </c>
      <c r="AY502" s="219" t="s">
        <v>256</v>
      </c>
    </row>
    <row r="503" spans="2:65" s="1" customFormat="1" ht="31.5" customHeight="1">
      <c r="B503" s="42"/>
      <c r="C503" s="196" t="s">
        <v>839</v>
      </c>
      <c r="D503" s="196" t="s">
        <v>258</v>
      </c>
      <c r="E503" s="197" t="s">
        <v>840</v>
      </c>
      <c r="F503" s="198" t="s">
        <v>841</v>
      </c>
      <c r="G503" s="199" t="s">
        <v>282</v>
      </c>
      <c r="H503" s="200">
        <v>21.079</v>
      </c>
      <c r="I503" s="201"/>
      <c r="J503" s="202">
        <f>ROUND(I503*H503,2)</f>
        <v>0</v>
      </c>
      <c r="K503" s="198" t="s">
        <v>261</v>
      </c>
      <c r="L503" s="62"/>
      <c r="M503" s="203" t="s">
        <v>38</v>
      </c>
      <c r="N503" s="204" t="s">
        <v>52</v>
      </c>
      <c r="O503" s="43"/>
      <c r="P503" s="205">
        <f>O503*H503</f>
        <v>0</v>
      </c>
      <c r="Q503" s="205">
        <v>0</v>
      </c>
      <c r="R503" s="205">
        <f>Q503*H503</f>
        <v>0</v>
      </c>
      <c r="S503" s="205">
        <v>2.2</v>
      </c>
      <c r="T503" s="206">
        <f>S503*H503</f>
        <v>46.3738</v>
      </c>
      <c r="AR503" s="24" t="s">
        <v>262</v>
      </c>
      <c r="AT503" s="24" t="s">
        <v>258</v>
      </c>
      <c r="AU503" s="24" t="s">
        <v>90</v>
      </c>
      <c r="AY503" s="24" t="s">
        <v>256</v>
      </c>
      <c r="BE503" s="207">
        <f>IF(N503="základní",J503,0)</f>
        <v>0</v>
      </c>
      <c r="BF503" s="207">
        <f>IF(N503="snížená",J503,0)</f>
        <v>0</v>
      </c>
      <c r="BG503" s="207">
        <f>IF(N503="zákl. přenesená",J503,0)</f>
        <v>0</v>
      </c>
      <c r="BH503" s="207">
        <f>IF(N503="sníž. přenesená",J503,0)</f>
        <v>0</v>
      </c>
      <c r="BI503" s="207">
        <f>IF(N503="nulová",J503,0)</f>
        <v>0</v>
      </c>
      <c r="BJ503" s="24" t="s">
        <v>25</v>
      </c>
      <c r="BK503" s="207">
        <f>ROUND(I503*H503,2)</f>
        <v>0</v>
      </c>
      <c r="BL503" s="24" t="s">
        <v>262</v>
      </c>
      <c r="BM503" s="24" t="s">
        <v>842</v>
      </c>
    </row>
    <row r="504" spans="2:51" s="11" customFormat="1" ht="13.5">
      <c r="B504" s="208"/>
      <c r="C504" s="209"/>
      <c r="D504" s="222" t="s">
        <v>264</v>
      </c>
      <c r="E504" s="271" t="s">
        <v>38</v>
      </c>
      <c r="F504" s="248" t="s">
        <v>843</v>
      </c>
      <c r="G504" s="209"/>
      <c r="H504" s="249">
        <v>21.079</v>
      </c>
      <c r="I504" s="214"/>
      <c r="J504" s="209"/>
      <c r="K504" s="209"/>
      <c r="L504" s="215"/>
      <c r="M504" s="216"/>
      <c r="N504" s="217"/>
      <c r="O504" s="217"/>
      <c r="P504" s="217"/>
      <c r="Q504" s="217"/>
      <c r="R504" s="217"/>
      <c r="S504" s="217"/>
      <c r="T504" s="218"/>
      <c r="AT504" s="219" t="s">
        <v>264</v>
      </c>
      <c r="AU504" s="219" t="s">
        <v>90</v>
      </c>
      <c r="AV504" s="11" t="s">
        <v>90</v>
      </c>
      <c r="AW504" s="11" t="s">
        <v>45</v>
      </c>
      <c r="AX504" s="11" t="s">
        <v>25</v>
      </c>
      <c r="AY504" s="219" t="s">
        <v>256</v>
      </c>
    </row>
    <row r="505" spans="2:65" s="1" customFormat="1" ht="31.5" customHeight="1">
      <c r="B505" s="42"/>
      <c r="C505" s="196" t="s">
        <v>844</v>
      </c>
      <c r="D505" s="196" t="s">
        <v>258</v>
      </c>
      <c r="E505" s="197" t="s">
        <v>845</v>
      </c>
      <c r="F505" s="198" t="s">
        <v>846</v>
      </c>
      <c r="G505" s="199" t="s">
        <v>282</v>
      </c>
      <c r="H505" s="200">
        <v>3.744</v>
      </c>
      <c r="I505" s="201"/>
      <c r="J505" s="202">
        <f>ROUND(I505*H505,2)</f>
        <v>0</v>
      </c>
      <c r="K505" s="198" t="s">
        <v>261</v>
      </c>
      <c r="L505" s="62"/>
      <c r="M505" s="203" t="s">
        <v>38</v>
      </c>
      <c r="N505" s="204" t="s">
        <v>52</v>
      </c>
      <c r="O505" s="43"/>
      <c r="P505" s="205">
        <f>O505*H505</f>
        <v>0</v>
      </c>
      <c r="Q505" s="205">
        <v>0</v>
      </c>
      <c r="R505" s="205">
        <f>Q505*H505</f>
        <v>0</v>
      </c>
      <c r="S505" s="205">
        <v>1.6</v>
      </c>
      <c r="T505" s="206">
        <f>S505*H505</f>
        <v>5.990400000000001</v>
      </c>
      <c r="AR505" s="24" t="s">
        <v>262</v>
      </c>
      <c r="AT505" s="24" t="s">
        <v>258</v>
      </c>
      <c r="AU505" s="24" t="s">
        <v>90</v>
      </c>
      <c r="AY505" s="24" t="s">
        <v>256</v>
      </c>
      <c r="BE505" s="207">
        <f>IF(N505="základní",J505,0)</f>
        <v>0</v>
      </c>
      <c r="BF505" s="207">
        <f>IF(N505="snížená",J505,0)</f>
        <v>0</v>
      </c>
      <c r="BG505" s="207">
        <f>IF(N505="zákl. přenesená",J505,0)</f>
        <v>0</v>
      </c>
      <c r="BH505" s="207">
        <f>IF(N505="sníž. přenesená",J505,0)</f>
        <v>0</v>
      </c>
      <c r="BI505" s="207">
        <f>IF(N505="nulová",J505,0)</f>
        <v>0</v>
      </c>
      <c r="BJ505" s="24" t="s">
        <v>25</v>
      </c>
      <c r="BK505" s="207">
        <f>ROUND(I505*H505,2)</f>
        <v>0</v>
      </c>
      <c r="BL505" s="24" t="s">
        <v>262</v>
      </c>
      <c r="BM505" s="24" t="s">
        <v>847</v>
      </c>
    </row>
    <row r="506" spans="2:51" s="11" customFormat="1" ht="13.5">
      <c r="B506" s="208"/>
      <c r="C506" s="209"/>
      <c r="D506" s="222" t="s">
        <v>264</v>
      </c>
      <c r="E506" s="271" t="s">
        <v>38</v>
      </c>
      <c r="F506" s="248" t="s">
        <v>848</v>
      </c>
      <c r="G506" s="209"/>
      <c r="H506" s="249">
        <v>3.744</v>
      </c>
      <c r="I506" s="214"/>
      <c r="J506" s="209"/>
      <c r="K506" s="209"/>
      <c r="L506" s="215"/>
      <c r="M506" s="216"/>
      <c r="N506" s="217"/>
      <c r="O506" s="217"/>
      <c r="P506" s="217"/>
      <c r="Q506" s="217"/>
      <c r="R506" s="217"/>
      <c r="S506" s="217"/>
      <c r="T506" s="218"/>
      <c r="AT506" s="219" t="s">
        <v>264</v>
      </c>
      <c r="AU506" s="219" t="s">
        <v>90</v>
      </c>
      <c r="AV506" s="11" t="s">
        <v>90</v>
      </c>
      <c r="AW506" s="11" t="s">
        <v>45</v>
      </c>
      <c r="AX506" s="11" t="s">
        <v>25</v>
      </c>
      <c r="AY506" s="219" t="s">
        <v>256</v>
      </c>
    </row>
    <row r="507" spans="2:65" s="1" customFormat="1" ht="22.5" customHeight="1">
      <c r="B507" s="42"/>
      <c r="C507" s="196" t="s">
        <v>849</v>
      </c>
      <c r="D507" s="196" t="s">
        <v>258</v>
      </c>
      <c r="E507" s="197" t="s">
        <v>850</v>
      </c>
      <c r="F507" s="198" t="s">
        <v>851</v>
      </c>
      <c r="G507" s="199" t="s">
        <v>129</v>
      </c>
      <c r="H507" s="200">
        <v>41.6</v>
      </c>
      <c r="I507" s="201"/>
      <c r="J507" s="202">
        <f>ROUND(I507*H507,2)</f>
        <v>0</v>
      </c>
      <c r="K507" s="198" t="s">
        <v>261</v>
      </c>
      <c r="L507" s="62"/>
      <c r="M507" s="203" t="s">
        <v>38</v>
      </c>
      <c r="N507" s="204" t="s">
        <v>52</v>
      </c>
      <c r="O507" s="43"/>
      <c r="P507" s="205">
        <f>O507*H507</f>
        <v>0</v>
      </c>
      <c r="Q507" s="205">
        <v>0</v>
      </c>
      <c r="R507" s="205">
        <f>Q507*H507</f>
        <v>0</v>
      </c>
      <c r="S507" s="205">
        <v>0</v>
      </c>
      <c r="T507" s="206">
        <f>S507*H507</f>
        <v>0</v>
      </c>
      <c r="AR507" s="24" t="s">
        <v>262</v>
      </c>
      <c r="AT507" s="24" t="s">
        <v>258</v>
      </c>
      <c r="AU507" s="24" t="s">
        <v>90</v>
      </c>
      <c r="AY507" s="24" t="s">
        <v>256</v>
      </c>
      <c r="BE507" s="207">
        <f>IF(N507="základní",J507,0)</f>
        <v>0</v>
      </c>
      <c r="BF507" s="207">
        <f>IF(N507="snížená",J507,0)</f>
        <v>0</v>
      </c>
      <c r="BG507" s="207">
        <f>IF(N507="zákl. přenesená",J507,0)</f>
        <v>0</v>
      </c>
      <c r="BH507" s="207">
        <f>IF(N507="sníž. přenesená",J507,0)</f>
        <v>0</v>
      </c>
      <c r="BI507" s="207">
        <f>IF(N507="nulová",J507,0)</f>
        <v>0</v>
      </c>
      <c r="BJ507" s="24" t="s">
        <v>25</v>
      </c>
      <c r="BK507" s="207">
        <f>ROUND(I507*H507,2)</f>
        <v>0</v>
      </c>
      <c r="BL507" s="24" t="s">
        <v>262</v>
      </c>
      <c r="BM507" s="24" t="s">
        <v>852</v>
      </c>
    </row>
    <row r="508" spans="2:47" s="1" customFormat="1" ht="54">
      <c r="B508" s="42"/>
      <c r="C508" s="64"/>
      <c r="D508" s="210" t="s">
        <v>298</v>
      </c>
      <c r="E508" s="64"/>
      <c r="F508" s="243" t="s">
        <v>853</v>
      </c>
      <c r="G508" s="64"/>
      <c r="H508" s="64"/>
      <c r="I508" s="166"/>
      <c r="J508" s="64"/>
      <c r="K508" s="64"/>
      <c r="L508" s="62"/>
      <c r="M508" s="244"/>
      <c r="N508" s="43"/>
      <c r="O508" s="43"/>
      <c r="P508" s="43"/>
      <c r="Q508" s="43"/>
      <c r="R508" s="43"/>
      <c r="S508" s="43"/>
      <c r="T508" s="79"/>
      <c r="AT508" s="24" t="s">
        <v>298</v>
      </c>
      <c r="AU508" s="24" t="s">
        <v>90</v>
      </c>
    </row>
    <row r="509" spans="2:51" s="11" customFormat="1" ht="13.5">
      <c r="B509" s="208"/>
      <c r="C509" s="209"/>
      <c r="D509" s="222" t="s">
        <v>264</v>
      </c>
      <c r="E509" s="271" t="s">
        <v>38</v>
      </c>
      <c r="F509" s="248" t="s">
        <v>854</v>
      </c>
      <c r="G509" s="209"/>
      <c r="H509" s="249">
        <v>41.6</v>
      </c>
      <c r="I509" s="214"/>
      <c r="J509" s="209"/>
      <c r="K509" s="209"/>
      <c r="L509" s="215"/>
      <c r="M509" s="216"/>
      <c r="N509" s="217"/>
      <c r="O509" s="217"/>
      <c r="P509" s="217"/>
      <c r="Q509" s="217"/>
      <c r="R509" s="217"/>
      <c r="S509" s="217"/>
      <c r="T509" s="218"/>
      <c r="AT509" s="219" t="s">
        <v>264</v>
      </c>
      <c r="AU509" s="219" t="s">
        <v>90</v>
      </c>
      <c r="AV509" s="11" t="s">
        <v>90</v>
      </c>
      <c r="AW509" s="11" t="s">
        <v>45</v>
      </c>
      <c r="AX509" s="11" t="s">
        <v>25</v>
      </c>
      <c r="AY509" s="219" t="s">
        <v>256</v>
      </c>
    </row>
    <row r="510" spans="2:65" s="1" customFormat="1" ht="22.5" customHeight="1">
      <c r="B510" s="42"/>
      <c r="C510" s="196" t="s">
        <v>855</v>
      </c>
      <c r="D510" s="196" t="s">
        <v>258</v>
      </c>
      <c r="E510" s="197" t="s">
        <v>856</v>
      </c>
      <c r="F510" s="198" t="s">
        <v>857</v>
      </c>
      <c r="G510" s="199" t="s">
        <v>129</v>
      </c>
      <c r="H510" s="200">
        <v>291.2</v>
      </c>
      <c r="I510" s="201"/>
      <c r="J510" s="202">
        <f>ROUND(I510*H510,2)</f>
        <v>0</v>
      </c>
      <c r="K510" s="198" t="s">
        <v>261</v>
      </c>
      <c r="L510" s="62"/>
      <c r="M510" s="203" t="s">
        <v>38</v>
      </c>
      <c r="N510" s="204" t="s">
        <v>52</v>
      </c>
      <c r="O510" s="43"/>
      <c r="P510" s="205">
        <f>O510*H510</f>
        <v>0</v>
      </c>
      <c r="Q510" s="205">
        <v>0</v>
      </c>
      <c r="R510" s="205">
        <f>Q510*H510</f>
        <v>0</v>
      </c>
      <c r="S510" s="205">
        <v>0</v>
      </c>
      <c r="T510" s="206">
        <f>S510*H510</f>
        <v>0</v>
      </c>
      <c r="AR510" s="24" t="s">
        <v>262</v>
      </c>
      <c r="AT510" s="24" t="s">
        <v>258</v>
      </c>
      <c r="AU510" s="24" t="s">
        <v>90</v>
      </c>
      <c r="AY510" s="24" t="s">
        <v>256</v>
      </c>
      <c r="BE510" s="207">
        <f>IF(N510="základní",J510,0)</f>
        <v>0</v>
      </c>
      <c r="BF510" s="207">
        <f>IF(N510="snížená",J510,0)</f>
        <v>0</v>
      </c>
      <c r="BG510" s="207">
        <f>IF(N510="zákl. přenesená",J510,0)</f>
        <v>0</v>
      </c>
      <c r="BH510" s="207">
        <f>IF(N510="sníž. přenesená",J510,0)</f>
        <v>0</v>
      </c>
      <c r="BI510" s="207">
        <f>IF(N510="nulová",J510,0)</f>
        <v>0</v>
      </c>
      <c r="BJ510" s="24" t="s">
        <v>25</v>
      </c>
      <c r="BK510" s="207">
        <f>ROUND(I510*H510,2)</f>
        <v>0</v>
      </c>
      <c r="BL510" s="24" t="s">
        <v>262</v>
      </c>
      <c r="BM510" s="24" t="s">
        <v>858</v>
      </c>
    </row>
    <row r="511" spans="2:47" s="1" customFormat="1" ht="54">
      <c r="B511" s="42"/>
      <c r="C511" s="64"/>
      <c r="D511" s="210" t="s">
        <v>298</v>
      </c>
      <c r="E511" s="64"/>
      <c r="F511" s="243" t="s">
        <v>853</v>
      </c>
      <c r="G511" s="64"/>
      <c r="H511" s="64"/>
      <c r="I511" s="166"/>
      <c r="J511" s="64"/>
      <c r="K511" s="64"/>
      <c r="L511" s="62"/>
      <c r="M511" s="244"/>
      <c r="N511" s="43"/>
      <c r="O511" s="43"/>
      <c r="P511" s="43"/>
      <c r="Q511" s="43"/>
      <c r="R511" s="43"/>
      <c r="S511" s="43"/>
      <c r="T511" s="79"/>
      <c r="AT511" s="24" t="s">
        <v>298</v>
      </c>
      <c r="AU511" s="24" t="s">
        <v>90</v>
      </c>
    </row>
    <row r="512" spans="2:51" s="11" customFormat="1" ht="13.5">
      <c r="B512" s="208"/>
      <c r="C512" s="209"/>
      <c r="D512" s="222" t="s">
        <v>264</v>
      </c>
      <c r="E512" s="209"/>
      <c r="F512" s="248" t="s">
        <v>859</v>
      </c>
      <c r="G512" s="209"/>
      <c r="H512" s="249">
        <v>291.2</v>
      </c>
      <c r="I512" s="214"/>
      <c r="J512" s="209"/>
      <c r="K512" s="209"/>
      <c r="L512" s="215"/>
      <c r="M512" s="216"/>
      <c r="N512" s="217"/>
      <c r="O512" s="217"/>
      <c r="P512" s="217"/>
      <c r="Q512" s="217"/>
      <c r="R512" s="217"/>
      <c r="S512" s="217"/>
      <c r="T512" s="218"/>
      <c r="AT512" s="219" t="s">
        <v>264</v>
      </c>
      <c r="AU512" s="219" t="s">
        <v>90</v>
      </c>
      <c r="AV512" s="11" t="s">
        <v>90</v>
      </c>
      <c r="AW512" s="11" t="s">
        <v>6</v>
      </c>
      <c r="AX512" s="11" t="s">
        <v>25</v>
      </c>
      <c r="AY512" s="219" t="s">
        <v>256</v>
      </c>
    </row>
    <row r="513" spans="2:65" s="1" customFormat="1" ht="22.5" customHeight="1">
      <c r="B513" s="42"/>
      <c r="C513" s="196" t="s">
        <v>860</v>
      </c>
      <c r="D513" s="196" t="s">
        <v>258</v>
      </c>
      <c r="E513" s="197" t="s">
        <v>861</v>
      </c>
      <c r="F513" s="198" t="s">
        <v>862</v>
      </c>
      <c r="G513" s="199" t="s">
        <v>453</v>
      </c>
      <c r="H513" s="200">
        <v>1</v>
      </c>
      <c r="I513" s="201"/>
      <c r="J513" s="202">
        <f>ROUND(I513*H513,2)</f>
        <v>0</v>
      </c>
      <c r="K513" s="198" t="s">
        <v>38</v>
      </c>
      <c r="L513" s="62"/>
      <c r="M513" s="203" t="s">
        <v>38</v>
      </c>
      <c r="N513" s="204" t="s">
        <v>52</v>
      </c>
      <c r="O513" s="43"/>
      <c r="P513" s="205">
        <f>O513*H513</f>
        <v>0</v>
      </c>
      <c r="Q513" s="205">
        <v>0</v>
      </c>
      <c r="R513" s="205">
        <f>Q513*H513</f>
        <v>0</v>
      </c>
      <c r="S513" s="205">
        <v>0</v>
      </c>
      <c r="T513" s="206">
        <f>S513*H513</f>
        <v>0</v>
      </c>
      <c r="AR513" s="24" t="s">
        <v>262</v>
      </c>
      <c r="AT513" s="24" t="s">
        <v>258</v>
      </c>
      <c r="AU513" s="24" t="s">
        <v>90</v>
      </c>
      <c r="AY513" s="24" t="s">
        <v>256</v>
      </c>
      <c r="BE513" s="207">
        <f>IF(N513="základní",J513,0)</f>
        <v>0</v>
      </c>
      <c r="BF513" s="207">
        <f>IF(N513="snížená",J513,0)</f>
        <v>0</v>
      </c>
      <c r="BG513" s="207">
        <f>IF(N513="zákl. přenesená",J513,0)</f>
        <v>0</v>
      </c>
      <c r="BH513" s="207">
        <f>IF(N513="sníž. přenesená",J513,0)</f>
        <v>0</v>
      </c>
      <c r="BI513" s="207">
        <f>IF(N513="nulová",J513,0)</f>
        <v>0</v>
      </c>
      <c r="BJ513" s="24" t="s">
        <v>25</v>
      </c>
      <c r="BK513" s="207">
        <f>ROUND(I513*H513,2)</f>
        <v>0</v>
      </c>
      <c r="BL513" s="24" t="s">
        <v>262</v>
      </c>
      <c r="BM513" s="24" t="s">
        <v>863</v>
      </c>
    </row>
    <row r="514" spans="2:51" s="11" customFormat="1" ht="27">
      <c r="B514" s="208"/>
      <c r="C514" s="209"/>
      <c r="D514" s="210" t="s">
        <v>264</v>
      </c>
      <c r="E514" s="211" t="s">
        <v>38</v>
      </c>
      <c r="F514" s="212" t="s">
        <v>864</v>
      </c>
      <c r="G514" s="209"/>
      <c r="H514" s="213">
        <v>1</v>
      </c>
      <c r="I514" s="214"/>
      <c r="J514" s="209"/>
      <c r="K514" s="209"/>
      <c r="L514" s="215"/>
      <c r="M514" s="216"/>
      <c r="N514" s="217"/>
      <c r="O514" s="217"/>
      <c r="P514" s="217"/>
      <c r="Q514" s="217"/>
      <c r="R514" s="217"/>
      <c r="S514" s="217"/>
      <c r="T514" s="218"/>
      <c r="AT514" s="219" t="s">
        <v>264</v>
      </c>
      <c r="AU514" s="219" t="s">
        <v>90</v>
      </c>
      <c r="AV514" s="11" t="s">
        <v>90</v>
      </c>
      <c r="AW514" s="11" t="s">
        <v>45</v>
      </c>
      <c r="AX514" s="11" t="s">
        <v>81</v>
      </c>
      <c r="AY514" s="219" t="s">
        <v>256</v>
      </c>
    </row>
    <row r="515" spans="2:51" s="12" customFormat="1" ht="13.5">
      <c r="B515" s="220"/>
      <c r="C515" s="221"/>
      <c r="D515" s="222" t="s">
        <v>264</v>
      </c>
      <c r="E515" s="223" t="s">
        <v>38</v>
      </c>
      <c r="F515" s="224" t="s">
        <v>266</v>
      </c>
      <c r="G515" s="221"/>
      <c r="H515" s="225">
        <v>1</v>
      </c>
      <c r="I515" s="226"/>
      <c r="J515" s="221"/>
      <c r="K515" s="221"/>
      <c r="L515" s="227"/>
      <c r="M515" s="228"/>
      <c r="N515" s="229"/>
      <c r="O515" s="229"/>
      <c r="P515" s="229"/>
      <c r="Q515" s="229"/>
      <c r="R515" s="229"/>
      <c r="S515" s="229"/>
      <c r="T515" s="230"/>
      <c r="AT515" s="231" t="s">
        <v>264</v>
      </c>
      <c r="AU515" s="231" t="s">
        <v>90</v>
      </c>
      <c r="AV515" s="12" t="s">
        <v>262</v>
      </c>
      <c r="AW515" s="12" t="s">
        <v>45</v>
      </c>
      <c r="AX515" s="12" t="s">
        <v>25</v>
      </c>
      <c r="AY515" s="231" t="s">
        <v>256</v>
      </c>
    </row>
    <row r="516" spans="2:65" s="1" customFormat="1" ht="22.5" customHeight="1">
      <c r="B516" s="42"/>
      <c r="C516" s="196" t="s">
        <v>865</v>
      </c>
      <c r="D516" s="196" t="s">
        <v>258</v>
      </c>
      <c r="E516" s="197" t="s">
        <v>866</v>
      </c>
      <c r="F516" s="198" t="s">
        <v>867</v>
      </c>
      <c r="G516" s="199" t="s">
        <v>759</v>
      </c>
      <c r="H516" s="200">
        <v>75</v>
      </c>
      <c r="I516" s="201"/>
      <c r="J516" s="202">
        <f>ROUND(I516*H516,2)</f>
        <v>0</v>
      </c>
      <c r="K516" s="198" t="s">
        <v>38</v>
      </c>
      <c r="L516" s="62"/>
      <c r="M516" s="203" t="s">
        <v>38</v>
      </c>
      <c r="N516" s="204" t="s">
        <v>52</v>
      </c>
      <c r="O516" s="43"/>
      <c r="P516" s="205">
        <f>O516*H516</f>
        <v>0</v>
      </c>
      <c r="Q516" s="205">
        <v>0</v>
      </c>
      <c r="R516" s="205">
        <f>Q516*H516</f>
        <v>0</v>
      </c>
      <c r="S516" s="205">
        <v>0</v>
      </c>
      <c r="T516" s="206">
        <f>S516*H516</f>
        <v>0</v>
      </c>
      <c r="AR516" s="24" t="s">
        <v>262</v>
      </c>
      <c r="AT516" s="24" t="s">
        <v>258</v>
      </c>
      <c r="AU516" s="24" t="s">
        <v>90</v>
      </c>
      <c r="AY516" s="24" t="s">
        <v>256</v>
      </c>
      <c r="BE516" s="207">
        <f>IF(N516="základní",J516,0)</f>
        <v>0</v>
      </c>
      <c r="BF516" s="207">
        <f>IF(N516="snížená",J516,0)</f>
        <v>0</v>
      </c>
      <c r="BG516" s="207">
        <f>IF(N516="zákl. přenesená",J516,0)</f>
        <v>0</v>
      </c>
      <c r="BH516" s="207">
        <f>IF(N516="sníž. přenesená",J516,0)</f>
        <v>0</v>
      </c>
      <c r="BI516" s="207">
        <f>IF(N516="nulová",J516,0)</f>
        <v>0</v>
      </c>
      <c r="BJ516" s="24" t="s">
        <v>25</v>
      </c>
      <c r="BK516" s="207">
        <f>ROUND(I516*H516,2)</f>
        <v>0</v>
      </c>
      <c r="BL516" s="24" t="s">
        <v>262</v>
      </c>
      <c r="BM516" s="24" t="s">
        <v>868</v>
      </c>
    </row>
    <row r="517" spans="2:65" s="1" customFormat="1" ht="22.5" customHeight="1">
      <c r="B517" s="42"/>
      <c r="C517" s="196" t="s">
        <v>869</v>
      </c>
      <c r="D517" s="196" t="s">
        <v>258</v>
      </c>
      <c r="E517" s="197" t="s">
        <v>870</v>
      </c>
      <c r="F517" s="198" t="s">
        <v>871</v>
      </c>
      <c r="G517" s="199" t="s">
        <v>722</v>
      </c>
      <c r="H517" s="200">
        <v>1</v>
      </c>
      <c r="I517" s="201"/>
      <c r="J517" s="202">
        <f>ROUND(I517*H517,2)</f>
        <v>0</v>
      </c>
      <c r="K517" s="198" t="s">
        <v>38</v>
      </c>
      <c r="L517" s="62"/>
      <c r="M517" s="203" t="s">
        <v>38</v>
      </c>
      <c r="N517" s="204" t="s">
        <v>52</v>
      </c>
      <c r="O517" s="43"/>
      <c r="P517" s="205">
        <f>O517*H517</f>
        <v>0</v>
      </c>
      <c r="Q517" s="205">
        <v>0</v>
      </c>
      <c r="R517" s="205">
        <f>Q517*H517</f>
        <v>0</v>
      </c>
      <c r="S517" s="205">
        <v>0</v>
      </c>
      <c r="T517" s="206">
        <f>S517*H517</f>
        <v>0</v>
      </c>
      <c r="AR517" s="24" t="s">
        <v>262</v>
      </c>
      <c r="AT517" s="24" t="s">
        <v>258</v>
      </c>
      <c r="AU517" s="24" t="s">
        <v>90</v>
      </c>
      <c r="AY517" s="24" t="s">
        <v>256</v>
      </c>
      <c r="BE517" s="207">
        <f>IF(N517="základní",J517,0)</f>
        <v>0</v>
      </c>
      <c r="BF517" s="207">
        <f>IF(N517="snížená",J517,0)</f>
        <v>0</v>
      </c>
      <c r="BG517" s="207">
        <f>IF(N517="zákl. přenesená",J517,0)</f>
        <v>0</v>
      </c>
      <c r="BH517" s="207">
        <f>IF(N517="sníž. přenesená",J517,0)</f>
        <v>0</v>
      </c>
      <c r="BI517" s="207">
        <f>IF(N517="nulová",J517,0)</f>
        <v>0</v>
      </c>
      <c r="BJ517" s="24" t="s">
        <v>25</v>
      </c>
      <c r="BK517" s="207">
        <f>ROUND(I517*H517,2)</f>
        <v>0</v>
      </c>
      <c r="BL517" s="24" t="s">
        <v>262</v>
      </c>
      <c r="BM517" s="24" t="s">
        <v>872</v>
      </c>
    </row>
    <row r="518" spans="2:65" s="1" customFormat="1" ht="22.5" customHeight="1">
      <c r="B518" s="42"/>
      <c r="C518" s="196" t="s">
        <v>873</v>
      </c>
      <c r="D518" s="196" t="s">
        <v>258</v>
      </c>
      <c r="E518" s="197" t="s">
        <v>874</v>
      </c>
      <c r="F518" s="198" t="s">
        <v>875</v>
      </c>
      <c r="G518" s="199" t="s">
        <v>722</v>
      </c>
      <c r="H518" s="200">
        <v>1</v>
      </c>
      <c r="I518" s="201"/>
      <c r="J518" s="202">
        <f>ROUND(I518*H518,2)</f>
        <v>0</v>
      </c>
      <c r="K518" s="198" t="s">
        <v>38</v>
      </c>
      <c r="L518" s="62"/>
      <c r="M518" s="203" t="s">
        <v>38</v>
      </c>
      <c r="N518" s="204" t="s">
        <v>52</v>
      </c>
      <c r="O518" s="43"/>
      <c r="P518" s="205">
        <f>O518*H518</f>
        <v>0</v>
      </c>
      <c r="Q518" s="205">
        <v>0</v>
      </c>
      <c r="R518" s="205">
        <f>Q518*H518</f>
        <v>0</v>
      </c>
      <c r="S518" s="205">
        <v>0</v>
      </c>
      <c r="T518" s="206">
        <f>S518*H518</f>
        <v>0</v>
      </c>
      <c r="AR518" s="24" t="s">
        <v>262</v>
      </c>
      <c r="AT518" s="24" t="s">
        <v>258</v>
      </c>
      <c r="AU518" s="24" t="s">
        <v>90</v>
      </c>
      <c r="AY518" s="24" t="s">
        <v>256</v>
      </c>
      <c r="BE518" s="207">
        <f>IF(N518="základní",J518,0)</f>
        <v>0</v>
      </c>
      <c r="BF518" s="207">
        <f>IF(N518="snížená",J518,0)</f>
        <v>0</v>
      </c>
      <c r="BG518" s="207">
        <f>IF(N518="zákl. přenesená",J518,0)</f>
        <v>0</v>
      </c>
      <c r="BH518" s="207">
        <f>IF(N518="sníž. přenesená",J518,0)</f>
        <v>0</v>
      </c>
      <c r="BI518" s="207">
        <f>IF(N518="nulová",J518,0)</f>
        <v>0</v>
      </c>
      <c r="BJ518" s="24" t="s">
        <v>25</v>
      </c>
      <c r="BK518" s="207">
        <f>ROUND(I518*H518,2)</f>
        <v>0</v>
      </c>
      <c r="BL518" s="24" t="s">
        <v>262</v>
      </c>
      <c r="BM518" s="24" t="s">
        <v>876</v>
      </c>
    </row>
    <row r="519" spans="2:65" s="1" customFormat="1" ht="22.5" customHeight="1">
      <c r="B519" s="42"/>
      <c r="C519" s="196" t="s">
        <v>877</v>
      </c>
      <c r="D519" s="196" t="s">
        <v>258</v>
      </c>
      <c r="E519" s="197" t="s">
        <v>878</v>
      </c>
      <c r="F519" s="198" t="s">
        <v>879</v>
      </c>
      <c r="G519" s="199" t="s">
        <v>722</v>
      </c>
      <c r="H519" s="200">
        <v>1</v>
      </c>
      <c r="I519" s="201"/>
      <c r="J519" s="202">
        <f>ROUND(I519*H519,2)</f>
        <v>0</v>
      </c>
      <c r="K519" s="198" t="s">
        <v>38</v>
      </c>
      <c r="L519" s="62"/>
      <c r="M519" s="203" t="s">
        <v>38</v>
      </c>
      <c r="N519" s="204" t="s">
        <v>52</v>
      </c>
      <c r="O519" s="43"/>
      <c r="P519" s="205">
        <f>O519*H519</f>
        <v>0</v>
      </c>
      <c r="Q519" s="205">
        <v>0</v>
      </c>
      <c r="R519" s="205">
        <f>Q519*H519</f>
        <v>0</v>
      </c>
      <c r="S519" s="205">
        <v>0</v>
      </c>
      <c r="T519" s="206">
        <f>S519*H519</f>
        <v>0</v>
      </c>
      <c r="AR519" s="24" t="s">
        <v>262</v>
      </c>
      <c r="AT519" s="24" t="s">
        <v>258</v>
      </c>
      <c r="AU519" s="24" t="s">
        <v>90</v>
      </c>
      <c r="AY519" s="24" t="s">
        <v>256</v>
      </c>
      <c r="BE519" s="207">
        <f>IF(N519="základní",J519,0)</f>
        <v>0</v>
      </c>
      <c r="BF519" s="207">
        <f>IF(N519="snížená",J519,0)</f>
        <v>0</v>
      </c>
      <c r="BG519" s="207">
        <f>IF(N519="zákl. přenesená",J519,0)</f>
        <v>0</v>
      </c>
      <c r="BH519" s="207">
        <f>IF(N519="sníž. přenesená",J519,0)</f>
        <v>0</v>
      </c>
      <c r="BI519" s="207">
        <f>IF(N519="nulová",J519,0)</f>
        <v>0</v>
      </c>
      <c r="BJ519" s="24" t="s">
        <v>25</v>
      </c>
      <c r="BK519" s="207">
        <f>ROUND(I519*H519,2)</f>
        <v>0</v>
      </c>
      <c r="BL519" s="24" t="s">
        <v>262</v>
      </c>
      <c r="BM519" s="24" t="s">
        <v>880</v>
      </c>
    </row>
    <row r="520" spans="2:65" s="1" customFormat="1" ht="22.5" customHeight="1">
      <c r="B520" s="42"/>
      <c r="C520" s="196" t="s">
        <v>881</v>
      </c>
      <c r="D520" s="196" t="s">
        <v>258</v>
      </c>
      <c r="E520" s="197" t="s">
        <v>882</v>
      </c>
      <c r="F520" s="198" t="s">
        <v>883</v>
      </c>
      <c r="G520" s="199" t="s">
        <v>453</v>
      </c>
      <c r="H520" s="200">
        <v>1</v>
      </c>
      <c r="I520" s="201"/>
      <c r="J520" s="202">
        <f>ROUND(I520*H520,2)</f>
        <v>0</v>
      </c>
      <c r="K520" s="198" t="s">
        <v>38</v>
      </c>
      <c r="L520" s="62"/>
      <c r="M520" s="203" t="s">
        <v>38</v>
      </c>
      <c r="N520" s="204" t="s">
        <v>52</v>
      </c>
      <c r="O520" s="43"/>
      <c r="P520" s="205">
        <f>O520*H520</f>
        <v>0</v>
      </c>
      <c r="Q520" s="205">
        <v>0</v>
      </c>
      <c r="R520" s="205">
        <f>Q520*H520</f>
        <v>0</v>
      </c>
      <c r="S520" s="205">
        <v>0</v>
      </c>
      <c r="T520" s="206">
        <f>S520*H520</f>
        <v>0</v>
      </c>
      <c r="AR520" s="24" t="s">
        <v>262</v>
      </c>
      <c r="AT520" s="24" t="s">
        <v>258</v>
      </c>
      <c r="AU520" s="24" t="s">
        <v>90</v>
      </c>
      <c r="AY520" s="24" t="s">
        <v>256</v>
      </c>
      <c r="BE520" s="207">
        <f>IF(N520="základní",J520,0)</f>
        <v>0</v>
      </c>
      <c r="BF520" s="207">
        <f>IF(N520="snížená",J520,0)</f>
        <v>0</v>
      </c>
      <c r="BG520" s="207">
        <f>IF(N520="zákl. přenesená",J520,0)</f>
        <v>0</v>
      </c>
      <c r="BH520" s="207">
        <f>IF(N520="sníž. přenesená",J520,0)</f>
        <v>0</v>
      </c>
      <c r="BI520" s="207">
        <f>IF(N520="nulová",J520,0)</f>
        <v>0</v>
      </c>
      <c r="BJ520" s="24" t="s">
        <v>25</v>
      </c>
      <c r="BK520" s="207">
        <f>ROUND(I520*H520,2)</f>
        <v>0</v>
      </c>
      <c r="BL520" s="24" t="s">
        <v>262</v>
      </c>
      <c r="BM520" s="24" t="s">
        <v>884</v>
      </c>
    </row>
    <row r="521" spans="2:51" s="11" customFormat="1" ht="27">
      <c r="B521" s="208"/>
      <c r="C521" s="209"/>
      <c r="D521" s="210" t="s">
        <v>264</v>
      </c>
      <c r="E521" s="211" t="s">
        <v>38</v>
      </c>
      <c r="F521" s="212" t="s">
        <v>885</v>
      </c>
      <c r="G521" s="209"/>
      <c r="H521" s="213">
        <v>1</v>
      </c>
      <c r="I521" s="214"/>
      <c r="J521" s="209"/>
      <c r="K521" s="209"/>
      <c r="L521" s="215"/>
      <c r="M521" s="216"/>
      <c r="N521" s="217"/>
      <c r="O521" s="217"/>
      <c r="P521" s="217"/>
      <c r="Q521" s="217"/>
      <c r="R521" s="217"/>
      <c r="S521" s="217"/>
      <c r="T521" s="218"/>
      <c r="AT521" s="219" t="s">
        <v>264</v>
      </c>
      <c r="AU521" s="219" t="s">
        <v>90</v>
      </c>
      <c r="AV521" s="11" t="s">
        <v>90</v>
      </c>
      <c r="AW521" s="11" t="s">
        <v>45</v>
      </c>
      <c r="AX521" s="11" t="s">
        <v>81</v>
      </c>
      <c r="AY521" s="219" t="s">
        <v>256</v>
      </c>
    </row>
    <row r="522" spans="2:51" s="12" customFormat="1" ht="13.5">
      <c r="B522" s="220"/>
      <c r="C522" s="221"/>
      <c r="D522" s="222" t="s">
        <v>264</v>
      </c>
      <c r="E522" s="223" t="s">
        <v>38</v>
      </c>
      <c r="F522" s="224" t="s">
        <v>266</v>
      </c>
      <c r="G522" s="221"/>
      <c r="H522" s="225">
        <v>1</v>
      </c>
      <c r="I522" s="226"/>
      <c r="J522" s="221"/>
      <c r="K522" s="221"/>
      <c r="L522" s="227"/>
      <c r="M522" s="228"/>
      <c r="N522" s="229"/>
      <c r="O522" s="229"/>
      <c r="P522" s="229"/>
      <c r="Q522" s="229"/>
      <c r="R522" s="229"/>
      <c r="S522" s="229"/>
      <c r="T522" s="230"/>
      <c r="AT522" s="231" t="s">
        <v>264</v>
      </c>
      <c r="AU522" s="231" t="s">
        <v>90</v>
      </c>
      <c r="AV522" s="12" t="s">
        <v>262</v>
      </c>
      <c r="AW522" s="12" t="s">
        <v>45</v>
      </c>
      <c r="AX522" s="12" t="s">
        <v>25</v>
      </c>
      <c r="AY522" s="231" t="s">
        <v>256</v>
      </c>
    </row>
    <row r="523" spans="2:65" s="1" customFormat="1" ht="22.5" customHeight="1">
      <c r="B523" s="42"/>
      <c r="C523" s="196" t="s">
        <v>886</v>
      </c>
      <c r="D523" s="196" t="s">
        <v>258</v>
      </c>
      <c r="E523" s="197" t="s">
        <v>887</v>
      </c>
      <c r="F523" s="198" t="s">
        <v>888</v>
      </c>
      <c r="G523" s="199" t="s">
        <v>453</v>
      </c>
      <c r="H523" s="200">
        <v>1</v>
      </c>
      <c r="I523" s="201"/>
      <c r="J523" s="202">
        <f>ROUND(I523*H523,2)</f>
        <v>0</v>
      </c>
      <c r="K523" s="198" t="s">
        <v>38</v>
      </c>
      <c r="L523" s="62"/>
      <c r="M523" s="203" t="s">
        <v>38</v>
      </c>
      <c r="N523" s="204" t="s">
        <v>52</v>
      </c>
      <c r="O523" s="43"/>
      <c r="P523" s="205">
        <f>O523*H523</f>
        <v>0</v>
      </c>
      <c r="Q523" s="205">
        <v>0</v>
      </c>
      <c r="R523" s="205">
        <f>Q523*H523</f>
        <v>0</v>
      </c>
      <c r="S523" s="205">
        <v>0</v>
      </c>
      <c r="T523" s="206">
        <f>S523*H523</f>
        <v>0</v>
      </c>
      <c r="AR523" s="24" t="s">
        <v>262</v>
      </c>
      <c r="AT523" s="24" t="s">
        <v>258</v>
      </c>
      <c r="AU523" s="24" t="s">
        <v>90</v>
      </c>
      <c r="AY523" s="24" t="s">
        <v>256</v>
      </c>
      <c r="BE523" s="207">
        <f>IF(N523="základní",J523,0)</f>
        <v>0</v>
      </c>
      <c r="BF523" s="207">
        <f>IF(N523="snížená",J523,0)</f>
        <v>0</v>
      </c>
      <c r="BG523" s="207">
        <f>IF(N523="zákl. přenesená",J523,0)</f>
        <v>0</v>
      </c>
      <c r="BH523" s="207">
        <f>IF(N523="sníž. přenesená",J523,0)</f>
        <v>0</v>
      </c>
      <c r="BI523" s="207">
        <f>IF(N523="nulová",J523,0)</f>
        <v>0</v>
      </c>
      <c r="BJ523" s="24" t="s">
        <v>25</v>
      </c>
      <c r="BK523" s="207">
        <f>ROUND(I523*H523,2)</f>
        <v>0</v>
      </c>
      <c r="BL523" s="24" t="s">
        <v>262</v>
      </c>
      <c r="BM523" s="24" t="s">
        <v>889</v>
      </c>
    </row>
    <row r="524" spans="2:51" s="11" customFormat="1" ht="27">
      <c r="B524" s="208"/>
      <c r="C524" s="209"/>
      <c r="D524" s="210" t="s">
        <v>264</v>
      </c>
      <c r="E524" s="211" t="s">
        <v>38</v>
      </c>
      <c r="F524" s="212" t="s">
        <v>890</v>
      </c>
      <c r="G524" s="209"/>
      <c r="H524" s="213">
        <v>1</v>
      </c>
      <c r="I524" s="214"/>
      <c r="J524" s="209"/>
      <c r="K524" s="209"/>
      <c r="L524" s="215"/>
      <c r="M524" s="216"/>
      <c r="N524" s="217"/>
      <c r="O524" s="217"/>
      <c r="P524" s="217"/>
      <c r="Q524" s="217"/>
      <c r="R524" s="217"/>
      <c r="S524" s="217"/>
      <c r="T524" s="218"/>
      <c r="AT524" s="219" t="s">
        <v>264</v>
      </c>
      <c r="AU524" s="219" t="s">
        <v>90</v>
      </c>
      <c r="AV524" s="11" t="s">
        <v>90</v>
      </c>
      <c r="AW524" s="11" t="s">
        <v>45</v>
      </c>
      <c r="AX524" s="11" t="s">
        <v>81</v>
      </c>
      <c r="AY524" s="219" t="s">
        <v>256</v>
      </c>
    </row>
    <row r="525" spans="2:51" s="12" customFormat="1" ht="13.5">
      <c r="B525" s="220"/>
      <c r="C525" s="221"/>
      <c r="D525" s="222" t="s">
        <v>264</v>
      </c>
      <c r="E525" s="223" t="s">
        <v>38</v>
      </c>
      <c r="F525" s="224" t="s">
        <v>266</v>
      </c>
      <c r="G525" s="221"/>
      <c r="H525" s="225">
        <v>1</v>
      </c>
      <c r="I525" s="226"/>
      <c r="J525" s="221"/>
      <c r="K525" s="221"/>
      <c r="L525" s="227"/>
      <c r="M525" s="228"/>
      <c r="N525" s="229"/>
      <c r="O525" s="229"/>
      <c r="P525" s="229"/>
      <c r="Q525" s="229"/>
      <c r="R525" s="229"/>
      <c r="S525" s="229"/>
      <c r="T525" s="230"/>
      <c r="AT525" s="231" t="s">
        <v>264</v>
      </c>
      <c r="AU525" s="231" t="s">
        <v>90</v>
      </c>
      <c r="AV525" s="12" t="s">
        <v>262</v>
      </c>
      <c r="AW525" s="12" t="s">
        <v>45</v>
      </c>
      <c r="AX525" s="12" t="s">
        <v>25</v>
      </c>
      <c r="AY525" s="231" t="s">
        <v>256</v>
      </c>
    </row>
    <row r="526" spans="2:65" s="1" customFormat="1" ht="22.5" customHeight="1">
      <c r="B526" s="42"/>
      <c r="C526" s="196" t="s">
        <v>891</v>
      </c>
      <c r="D526" s="196" t="s">
        <v>258</v>
      </c>
      <c r="E526" s="197" t="s">
        <v>892</v>
      </c>
      <c r="F526" s="198" t="s">
        <v>893</v>
      </c>
      <c r="G526" s="199" t="s">
        <v>453</v>
      </c>
      <c r="H526" s="200">
        <v>1</v>
      </c>
      <c r="I526" s="201"/>
      <c r="J526" s="202">
        <f>ROUND(I526*H526,2)</f>
        <v>0</v>
      </c>
      <c r="K526" s="198" t="s">
        <v>38</v>
      </c>
      <c r="L526" s="62"/>
      <c r="M526" s="203" t="s">
        <v>38</v>
      </c>
      <c r="N526" s="204" t="s">
        <v>52</v>
      </c>
      <c r="O526" s="43"/>
      <c r="P526" s="205">
        <f>O526*H526</f>
        <v>0</v>
      </c>
      <c r="Q526" s="205">
        <v>0</v>
      </c>
      <c r="R526" s="205">
        <f>Q526*H526</f>
        <v>0</v>
      </c>
      <c r="S526" s="205">
        <v>0</v>
      </c>
      <c r="T526" s="206">
        <f>S526*H526</f>
        <v>0</v>
      </c>
      <c r="AR526" s="24" t="s">
        <v>262</v>
      </c>
      <c r="AT526" s="24" t="s">
        <v>258</v>
      </c>
      <c r="AU526" s="24" t="s">
        <v>90</v>
      </c>
      <c r="AY526" s="24" t="s">
        <v>256</v>
      </c>
      <c r="BE526" s="207">
        <f>IF(N526="základní",J526,0)</f>
        <v>0</v>
      </c>
      <c r="BF526" s="207">
        <f>IF(N526="snížená",J526,0)</f>
        <v>0</v>
      </c>
      <c r="BG526" s="207">
        <f>IF(N526="zákl. přenesená",J526,0)</f>
        <v>0</v>
      </c>
      <c r="BH526" s="207">
        <f>IF(N526="sníž. přenesená",J526,0)</f>
        <v>0</v>
      </c>
      <c r="BI526" s="207">
        <f>IF(N526="nulová",J526,0)</f>
        <v>0</v>
      </c>
      <c r="BJ526" s="24" t="s">
        <v>25</v>
      </c>
      <c r="BK526" s="207">
        <f>ROUND(I526*H526,2)</f>
        <v>0</v>
      </c>
      <c r="BL526" s="24" t="s">
        <v>262</v>
      </c>
      <c r="BM526" s="24" t="s">
        <v>894</v>
      </c>
    </row>
    <row r="527" spans="2:51" s="11" customFormat="1" ht="27">
      <c r="B527" s="208"/>
      <c r="C527" s="209"/>
      <c r="D527" s="210" t="s">
        <v>264</v>
      </c>
      <c r="E527" s="211" t="s">
        <v>38</v>
      </c>
      <c r="F527" s="212" t="s">
        <v>895</v>
      </c>
      <c r="G527" s="209"/>
      <c r="H527" s="213">
        <v>1</v>
      </c>
      <c r="I527" s="214"/>
      <c r="J527" s="209"/>
      <c r="K527" s="209"/>
      <c r="L527" s="215"/>
      <c r="M527" s="216"/>
      <c r="N527" s="217"/>
      <c r="O527" s="217"/>
      <c r="P527" s="217"/>
      <c r="Q527" s="217"/>
      <c r="R527" s="217"/>
      <c r="S527" s="217"/>
      <c r="T527" s="218"/>
      <c r="AT527" s="219" t="s">
        <v>264</v>
      </c>
      <c r="AU527" s="219" t="s">
        <v>90</v>
      </c>
      <c r="AV527" s="11" t="s">
        <v>90</v>
      </c>
      <c r="AW527" s="11" t="s">
        <v>45</v>
      </c>
      <c r="AX527" s="11" t="s">
        <v>81</v>
      </c>
      <c r="AY527" s="219" t="s">
        <v>256</v>
      </c>
    </row>
    <row r="528" spans="2:51" s="12" customFormat="1" ht="13.5">
      <c r="B528" s="220"/>
      <c r="C528" s="221"/>
      <c r="D528" s="222" t="s">
        <v>264</v>
      </c>
      <c r="E528" s="223" t="s">
        <v>38</v>
      </c>
      <c r="F528" s="224" t="s">
        <v>266</v>
      </c>
      <c r="G528" s="221"/>
      <c r="H528" s="225">
        <v>1</v>
      </c>
      <c r="I528" s="226"/>
      <c r="J528" s="221"/>
      <c r="K528" s="221"/>
      <c r="L528" s="227"/>
      <c r="M528" s="228"/>
      <c r="N528" s="229"/>
      <c r="O528" s="229"/>
      <c r="P528" s="229"/>
      <c r="Q528" s="229"/>
      <c r="R528" s="229"/>
      <c r="S528" s="229"/>
      <c r="T528" s="230"/>
      <c r="AT528" s="231" t="s">
        <v>264</v>
      </c>
      <c r="AU528" s="231" t="s">
        <v>90</v>
      </c>
      <c r="AV528" s="12" t="s">
        <v>262</v>
      </c>
      <c r="AW528" s="12" t="s">
        <v>45</v>
      </c>
      <c r="AX528" s="12" t="s">
        <v>25</v>
      </c>
      <c r="AY528" s="231" t="s">
        <v>256</v>
      </c>
    </row>
    <row r="529" spans="2:65" s="1" customFormat="1" ht="22.5" customHeight="1">
      <c r="B529" s="42"/>
      <c r="C529" s="196" t="s">
        <v>896</v>
      </c>
      <c r="D529" s="196" t="s">
        <v>258</v>
      </c>
      <c r="E529" s="197" t="s">
        <v>897</v>
      </c>
      <c r="F529" s="198" t="s">
        <v>898</v>
      </c>
      <c r="G529" s="199" t="s">
        <v>453</v>
      </c>
      <c r="H529" s="200">
        <v>1</v>
      </c>
      <c r="I529" s="201"/>
      <c r="J529" s="202">
        <f>ROUND(I529*H529,2)</f>
        <v>0</v>
      </c>
      <c r="K529" s="198" t="s">
        <v>38</v>
      </c>
      <c r="L529" s="62"/>
      <c r="M529" s="203" t="s">
        <v>38</v>
      </c>
      <c r="N529" s="204" t="s">
        <v>52</v>
      </c>
      <c r="O529" s="43"/>
      <c r="P529" s="205">
        <f>O529*H529</f>
        <v>0</v>
      </c>
      <c r="Q529" s="205">
        <v>0</v>
      </c>
      <c r="R529" s="205">
        <f>Q529*H529</f>
        <v>0</v>
      </c>
      <c r="S529" s="205">
        <v>0</v>
      </c>
      <c r="T529" s="206">
        <f>S529*H529</f>
        <v>0</v>
      </c>
      <c r="AR529" s="24" t="s">
        <v>262</v>
      </c>
      <c r="AT529" s="24" t="s">
        <v>258</v>
      </c>
      <c r="AU529" s="24" t="s">
        <v>90</v>
      </c>
      <c r="AY529" s="24" t="s">
        <v>256</v>
      </c>
      <c r="BE529" s="207">
        <f>IF(N529="základní",J529,0)</f>
        <v>0</v>
      </c>
      <c r="BF529" s="207">
        <f>IF(N529="snížená",J529,0)</f>
        <v>0</v>
      </c>
      <c r="BG529" s="207">
        <f>IF(N529="zákl. přenesená",J529,0)</f>
        <v>0</v>
      </c>
      <c r="BH529" s="207">
        <f>IF(N529="sníž. přenesená",J529,0)</f>
        <v>0</v>
      </c>
      <c r="BI529" s="207">
        <f>IF(N529="nulová",J529,0)</f>
        <v>0</v>
      </c>
      <c r="BJ529" s="24" t="s">
        <v>25</v>
      </c>
      <c r="BK529" s="207">
        <f>ROUND(I529*H529,2)</f>
        <v>0</v>
      </c>
      <c r="BL529" s="24" t="s">
        <v>262</v>
      </c>
      <c r="BM529" s="24" t="s">
        <v>899</v>
      </c>
    </row>
    <row r="530" spans="2:51" s="11" customFormat="1" ht="27">
      <c r="B530" s="208"/>
      <c r="C530" s="209"/>
      <c r="D530" s="210" t="s">
        <v>264</v>
      </c>
      <c r="E530" s="211" t="s">
        <v>38</v>
      </c>
      <c r="F530" s="212" t="s">
        <v>900</v>
      </c>
      <c r="G530" s="209"/>
      <c r="H530" s="213">
        <v>1</v>
      </c>
      <c r="I530" s="214"/>
      <c r="J530" s="209"/>
      <c r="K530" s="209"/>
      <c r="L530" s="215"/>
      <c r="M530" s="216"/>
      <c r="N530" s="217"/>
      <c r="O530" s="217"/>
      <c r="P530" s="217"/>
      <c r="Q530" s="217"/>
      <c r="R530" s="217"/>
      <c r="S530" s="217"/>
      <c r="T530" s="218"/>
      <c r="AT530" s="219" t="s">
        <v>264</v>
      </c>
      <c r="AU530" s="219" t="s">
        <v>90</v>
      </c>
      <c r="AV530" s="11" t="s">
        <v>90</v>
      </c>
      <c r="AW530" s="11" t="s">
        <v>45</v>
      </c>
      <c r="AX530" s="11" t="s">
        <v>81</v>
      </c>
      <c r="AY530" s="219" t="s">
        <v>256</v>
      </c>
    </row>
    <row r="531" spans="2:51" s="12" customFormat="1" ht="13.5">
      <c r="B531" s="220"/>
      <c r="C531" s="221"/>
      <c r="D531" s="222" t="s">
        <v>264</v>
      </c>
      <c r="E531" s="223" t="s">
        <v>38</v>
      </c>
      <c r="F531" s="224" t="s">
        <v>266</v>
      </c>
      <c r="G531" s="221"/>
      <c r="H531" s="225">
        <v>1</v>
      </c>
      <c r="I531" s="226"/>
      <c r="J531" s="221"/>
      <c r="K531" s="221"/>
      <c r="L531" s="227"/>
      <c r="M531" s="228"/>
      <c r="N531" s="229"/>
      <c r="O531" s="229"/>
      <c r="P531" s="229"/>
      <c r="Q531" s="229"/>
      <c r="R531" s="229"/>
      <c r="S531" s="229"/>
      <c r="T531" s="230"/>
      <c r="AT531" s="231" t="s">
        <v>264</v>
      </c>
      <c r="AU531" s="231" t="s">
        <v>90</v>
      </c>
      <c r="AV531" s="12" t="s">
        <v>262</v>
      </c>
      <c r="AW531" s="12" t="s">
        <v>45</v>
      </c>
      <c r="AX531" s="12" t="s">
        <v>25</v>
      </c>
      <c r="AY531" s="231" t="s">
        <v>256</v>
      </c>
    </row>
    <row r="532" spans="2:65" s="1" customFormat="1" ht="22.5" customHeight="1">
      <c r="B532" s="42"/>
      <c r="C532" s="196" t="s">
        <v>901</v>
      </c>
      <c r="D532" s="196" t="s">
        <v>258</v>
      </c>
      <c r="E532" s="197" t="s">
        <v>902</v>
      </c>
      <c r="F532" s="198" t="s">
        <v>903</v>
      </c>
      <c r="G532" s="199" t="s">
        <v>453</v>
      </c>
      <c r="H532" s="200">
        <v>10</v>
      </c>
      <c r="I532" s="201"/>
      <c r="J532" s="202">
        <f>ROUND(I532*H532,2)</f>
        <v>0</v>
      </c>
      <c r="K532" s="198" t="s">
        <v>38</v>
      </c>
      <c r="L532" s="62"/>
      <c r="M532" s="203" t="s">
        <v>38</v>
      </c>
      <c r="N532" s="204" t="s">
        <v>52</v>
      </c>
      <c r="O532" s="43"/>
      <c r="P532" s="205">
        <f>O532*H532</f>
        <v>0</v>
      </c>
      <c r="Q532" s="205">
        <v>0</v>
      </c>
      <c r="R532" s="205">
        <f>Q532*H532</f>
        <v>0</v>
      </c>
      <c r="S532" s="205">
        <v>0</v>
      </c>
      <c r="T532" s="206">
        <f>S532*H532</f>
        <v>0</v>
      </c>
      <c r="AR532" s="24" t="s">
        <v>262</v>
      </c>
      <c r="AT532" s="24" t="s">
        <v>258</v>
      </c>
      <c r="AU532" s="24" t="s">
        <v>90</v>
      </c>
      <c r="AY532" s="24" t="s">
        <v>256</v>
      </c>
      <c r="BE532" s="207">
        <f>IF(N532="základní",J532,0)</f>
        <v>0</v>
      </c>
      <c r="BF532" s="207">
        <f>IF(N532="snížená",J532,0)</f>
        <v>0</v>
      </c>
      <c r="BG532" s="207">
        <f>IF(N532="zákl. přenesená",J532,0)</f>
        <v>0</v>
      </c>
      <c r="BH532" s="207">
        <f>IF(N532="sníž. přenesená",J532,0)</f>
        <v>0</v>
      </c>
      <c r="BI532" s="207">
        <f>IF(N532="nulová",J532,0)</f>
        <v>0</v>
      </c>
      <c r="BJ532" s="24" t="s">
        <v>25</v>
      </c>
      <c r="BK532" s="207">
        <f>ROUND(I532*H532,2)</f>
        <v>0</v>
      </c>
      <c r="BL532" s="24" t="s">
        <v>262</v>
      </c>
      <c r="BM532" s="24" t="s">
        <v>904</v>
      </c>
    </row>
    <row r="533" spans="2:51" s="11" customFormat="1" ht="27">
      <c r="B533" s="208"/>
      <c r="C533" s="209"/>
      <c r="D533" s="210" t="s">
        <v>264</v>
      </c>
      <c r="E533" s="211" t="s">
        <v>38</v>
      </c>
      <c r="F533" s="212" t="s">
        <v>905</v>
      </c>
      <c r="G533" s="209"/>
      <c r="H533" s="213">
        <v>10</v>
      </c>
      <c r="I533" s="214"/>
      <c r="J533" s="209"/>
      <c r="K533" s="209"/>
      <c r="L533" s="215"/>
      <c r="M533" s="216"/>
      <c r="N533" s="217"/>
      <c r="O533" s="217"/>
      <c r="P533" s="217"/>
      <c r="Q533" s="217"/>
      <c r="R533" s="217"/>
      <c r="S533" s="217"/>
      <c r="T533" s="218"/>
      <c r="AT533" s="219" t="s">
        <v>264</v>
      </c>
      <c r="AU533" s="219" t="s">
        <v>90</v>
      </c>
      <c r="AV533" s="11" t="s">
        <v>90</v>
      </c>
      <c r="AW533" s="11" t="s">
        <v>45</v>
      </c>
      <c r="AX533" s="11" t="s">
        <v>81</v>
      </c>
      <c r="AY533" s="219" t="s">
        <v>256</v>
      </c>
    </row>
    <row r="534" spans="2:51" s="12" customFormat="1" ht="13.5">
      <c r="B534" s="220"/>
      <c r="C534" s="221"/>
      <c r="D534" s="222" t="s">
        <v>264</v>
      </c>
      <c r="E534" s="223" t="s">
        <v>38</v>
      </c>
      <c r="F534" s="224" t="s">
        <v>266</v>
      </c>
      <c r="G534" s="221"/>
      <c r="H534" s="225">
        <v>10</v>
      </c>
      <c r="I534" s="226"/>
      <c r="J534" s="221"/>
      <c r="K534" s="221"/>
      <c r="L534" s="227"/>
      <c r="M534" s="228"/>
      <c r="N534" s="229"/>
      <c r="O534" s="229"/>
      <c r="P534" s="229"/>
      <c r="Q534" s="229"/>
      <c r="R534" s="229"/>
      <c r="S534" s="229"/>
      <c r="T534" s="230"/>
      <c r="AT534" s="231" t="s">
        <v>264</v>
      </c>
      <c r="AU534" s="231" t="s">
        <v>90</v>
      </c>
      <c r="AV534" s="12" t="s">
        <v>262</v>
      </c>
      <c r="AW534" s="12" t="s">
        <v>45</v>
      </c>
      <c r="AX534" s="12" t="s">
        <v>25</v>
      </c>
      <c r="AY534" s="231" t="s">
        <v>256</v>
      </c>
    </row>
    <row r="535" spans="2:65" s="1" customFormat="1" ht="22.5" customHeight="1">
      <c r="B535" s="42"/>
      <c r="C535" s="196" t="s">
        <v>906</v>
      </c>
      <c r="D535" s="196" t="s">
        <v>258</v>
      </c>
      <c r="E535" s="197" t="s">
        <v>907</v>
      </c>
      <c r="F535" s="198" t="s">
        <v>908</v>
      </c>
      <c r="G535" s="199" t="s">
        <v>453</v>
      </c>
      <c r="H535" s="200">
        <v>1</v>
      </c>
      <c r="I535" s="201"/>
      <c r="J535" s="202">
        <f>ROUND(I535*H535,2)</f>
        <v>0</v>
      </c>
      <c r="K535" s="198" t="s">
        <v>38</v>
      </c>
      <c r="L535" s="62"/>
      <c r="M535" s="203" t="s">
        <v>38</v>
      </c>
      <c r="N535" s="204" t="s">
        <v>52</v>
      </c>
      <c r="O535" s="43"/>
      <c r="P535" s="205">
        <f>O535*H535</f>
        <v>0</v>
      </c>
      <c r="Q535" s="205">
        <v>0</v>
      </c>
      <c r="R535" s="205">
        <f>Q535*H535</f>
        <v>0</v>
      </c>
      <c r="S535" s="205">
        <v>0</v>
      </c>
      <c r="T535" s="206">
        <f>S535*H535</f>
        <v>0</v>
      </c>
      <c r="AR535" s="24" t="s">
        <v>262</v>
      </c>
      <c r="AT535" s="24" t="s">
        <v>258</v>
      </c>
      <c r="AU535" s="24" t="s">
        <v>90</v>
      </c>
      <c r="AY535" s="24" t="s">
        <v>256</v>
      </c>
      <c r="BE535" s="207">
        <f>IF(N535="základní",J535,0)</f>
        <v>0</v>
      </c>
      <c r="BF535" s="207">
        <f>IF(N535="snížená",J535,0)</f>
        <v>0</v>
      </c>
      <c r="BG535" s="207">
        <f>IF(N535="zákl. přenesená",J535,0)</f>
        <v>0</v>
      </c>
      <c r="BH535" s="207">
        <f>IF(N535="sníž. přenesená",J535,0)</f>
        <v>0</v>
      </c>
      <c r="BI535" s="207">
        <f>IF(N535="nulová",J535,0)</f>
        <v>0</v>
      </c>
      <c r="BJ535" s="24" t="s">
        <v>25</v>
      </c>
      <c r="BK535" s="207">
        <f>ROUND(I535*H535,2)</f>
        <v>0</v>
      </c>
      <c r="BL535" s="24" t="s">
        <v>262</v>
      </c>
      <c r="BM535" s="24" t="s">
        <v>909</v>
      </c>
    </row>
    <row r="536" spans="2:51" s="11" customFormat="1" ht="13.5">
      <c r="B536" s="208"/>
      <c r="C536" s="209"/>
      <c r="D536" s="210" t="s">
        <v>264</v>
      </c>
      <c r="E536" s="211" t="s">
        <v>38</v>
      </c>
      <c r="F536" s="212" t="s">
        <v>910</v>
      </c>
      <c r="G536" s="209"/>
      <c r="H536" s="213">
        <v>1</v>
      </c>
      <c r="I536" s="214"/>
      <c r="J536" s="209"/>
      <c r="K536" s="209"/>
      <c r="L536" s="215"/>
      <c r="M536" s="216"/>
      <c r="N536" s="217"/>
      <c r="O536" s="217"/>
      <c r="P536" s="217"/>
      <c r="Q536" s="217"/>
      <c r="R536" s="217"/>
      <c r="S536" s="217"/>
      <c r="T536" s="218"/>
      <c r="AT536" s="219" t="s">
        <v>264</v>
      </c>
      <c r="AU536" s="219" t="s">
        <v>90</v>
      </c>
      <c r="AV536" s="11" t="s">
        <v>90</v>
      </c>
      <c r="AW536" s="11" t="s">
        <v>45</v>
      </c>
      <c r="AX536" s="11" t="s">
        <v>81</v>
      </c>
      <c r="AY536" s="219" t="s">
        <v>256</v>
      </c>
    </row>
    <row r="537" spans="2:51" s="12" customFormat="1" ht="13.5">
      <c r="B537" s="220"/>
      <c r="C537" s="221"/>
      <c r="D537" s="222" t="s">
        <v>264</v>
      </c>
      <c r="E537" s="223" t="s">
        <v>38</v>
      </c>
      <c r="F537" s="224" t="s">
        <v>266</v>
      </c>
      <c r="G537" s="221"/>
      <c r="H537" s="225">
        <v>1</v>
      </c>
      <c r="I537" s="226"/>
      <c r="J537" s="221"/>
      <c r="K537" s="221"/>
      <c r="L537" s="227"/>
      <c r="M537" s="228"/>
      <c r="N537" s="229"/>
      <c r="O537" s="229"/>
      <c r="P537" s="229"/>
      <c r="Q537" s="229"/>
      <c r="R537" s="229"/>
      <c r="S537" s="229"/>
      <c r="T537" s="230"/>
      <c r="AT537" s="231" t="s">
        <v>264</v>
      </c>
      <c r="AU537" s="231" t="s">
        <v>90</v>
      </c>
      <c r="AV537" s="12" t="s">
        <v>262</v>
      </c>
      <c r="AW537" s="12" t="s">
        <v>45</v>
      </c>
      <c r="AX537" s="12" t="s">
        <v>25</v>
      </c>
      <c r="AY537" s="231" t="s">
        <v>256</v>
      </c>
    </row>
    <row r="538" spans="2:65" s="1" customFormat="1" ht="22.5" customHeight="1">
      <c r="B538" s="42"/>
      <c r="C538" s="196" t="s">
        <v>911</v>
      </c>
      <c r="D538" s="196" t="s">
        <v>258</v>
      </c>
      <c r="E538" s="197" t="s">
        <v>912</v>
      </c>
      <c r="F538" s="198" t="s">
        <v>913</v>
      </c>
      <c r="G538" s="199" t="s">
        <v>453</v>
      </c>
      <c r="H538" s="200">
        <v>1</v>
      </c>
      <c r="I538" s="201"/>
      <c r="J538" s="202">
        <f>ROUND(I538*H538,2)</f>
        <v>0</v>
      </c>
      <c r="K538" s="198" t="s">
        <v>38</v>
      </c>
      <c r="L538" s="62"/>
      <c r="M538" s="203" t="s">
        <v>38</v>
      </c>
      <c r="N538" s="204" t="s">
        <v>52</v>
      </c>
      <c r="O538" s="43"/>
      <c r="P538" s="205">
        <f>O538*H538</f>
        <v>0</v>
      </c>
      <c r="Q538" s="205">
        <v>0</v>
      </c>
      <c r="R538" s="205">
        <f>Q538*H538</f>
        <v>0</v>
      </c>
      <c r="S538" s="205">
        <v>0</v>
      </c>
      <c r="T538" s="206">
        <f>S538*H538</f>
        <v>0</v>
      </c>
      <c r="AR538" s="24" t="s">
        <v>262</v>
      </c>
      <c r="AT538" s="24" t="s">
        <v>258</v>
      </c>
      <c r="AU538" s="24" t="s">
        <v>90</v>
      </c>
      <c r="AY538" s="24" t="s">
        <v>256</v>
      </c>
      <c r="BE538" s="207">
        <f>IF(N538="základní",J538,0)</f>
        <v>0</v>
      </c>
      <c r="BF538" s="207">
        <f>IF(N538="snížená",J538,0)</f>
        <v>0</v>
      </c>
      <c r="BG538" s="207">
        <f>IF(N538="zákl. přenesená",J538,0)</f>
        <v>0</v>
      </c>
      <c r="BH538" s="207">
        <f>IF(N538="sníž. přenesená",J538,0)</f>
        <v>0</v>
      </c>
      <c r="BI538" s="207">
        <f>IF(N538="nulová",J538,0)</f>
        <v>0</v>
      </c>
      <c r="BJ538" s="24" t="s">
        <v>25</v>
      </c>
      <c r="BK538" s="207">
        <f>ROUND(I538*H538,2)</f>
        <v>0</v>
      </c>
      <c r="BL538" s="24" t="s">
        <v>262</v>
      </c>
      <c r="BM538" s="24" t="s">
        <v>914</v>
      </c>
    </row>
    <row r="539" spans="2:51" s="11" customFormat="1" ht="27">
      <c r="B539" s="208"/>
      <c r="C539" s="209"/>
      <c r="D539" s="210" t="s">
        <v>264</v>
      </c>
      <c r="E539" s="211" t="s">
        <v>38</v>
      </c>
      <c r="F539" s="212" t="s">
        <v>915</v>
      </c>
      <c r="G539" s="209"/>
      <c r="H539" s="213">
        <v>1</v>
      </c>
      <c r="I539" s="214"/>
      <c r="J539" s="209"/>
      <c r="K539" s="209"/>
      <c r="L539" s="215"/>
      <c r="M539" s="216"/>
      <c r="N539" s="217"/>
      <c r="O539" s="217"/>
      <c r="P539" s="217"/>
      <c r="Q539" s="217"/>
      <c r="R539" s="217"/>
      <c r="S539" s="217"/>
      <c r="T539" s="218"/>
      <c r="AT539" s="219" t="s">
        <v>264</v>
      </c>
      <c r="AU539" s="219" t="s">
        <v>90</v>
      </c>
      <c r="AV539" s="11" t="s">
        <v>90</v>
      </c>
      <c r="AW539" s="11" t="s">
        <v>45</v>
      </c>
      <c r="AX539" s="11" t="s">
        <v>81</v>
      </c>
      <c r="AY539" s="219" t="s">
        <v>256</v>
      </c>
    </row>
    <row r="540" spans="2:51" s="12" customFormat="1" ht="13.5">
      <c r="B540" s="220"/>
      <c r="C540" s="221"/>
      <c r="D540" s="222" t="s">
        <v>264</v>
      </c>
      <c r="E540" s="223" t="s">
        <v>38</v>
      </c>
      <c r="F540" s="224" t="s">
        <v>266</v>
      </c>
      <c r="G540" s="221"/>
      <c r="H540" s="225">
        <v>1</v>
      </c>
      <c r="I540" s="226"/>
      <c r="J540" s="221"/>
      <c r="K540" s="221"/>
      <c r="L540" s="227"/>
      <c r="M540" s="228"/>
      <c r="N540" s="229"/>
      <c r="O540" s="229"/>
      <c r="P540" s="229"/>
      <c r="Q540" s="229"/>
      <c r="R540" s="229"/>
      <c r="S540" s="229"/>
      <c r="T540" s="230"/>
      <c r="AT540" s="231" t="s">
        <v>264</v>
      </c>
      <c r="AU540" s="231" t="s">
        <v>90</v>
      </c>
      <c r="AV540" s="12" t="s">
        <v>262</v>
      </c>
      <c r="AW540" s="12" t="s">
        <v>45</v>
      </c>
      <c r="AX540" s="12" t="s">
        <v>25</v>
      </c>
      <c r="AY540" s="231" t="s">
        <v>256</v>
      </c>
    </row>
    <row r="541" spans="2:65" s="1" customFormat="1" ht="22.5" customHeight="1">
      <c r="B541" s="42"/>
      <c r="C541" s="196" t="s">
        <v>916</v>
      </c>
      <c r="D541" s="196" t="s">
        <v>258</v>
      </c>
      <c r="E541" s="197" t="s">
        <v>917</v>
      </c>
      <c r="F541" s="198" t="s">
        <v>918</v>
      </c>
      <c r="G541" s="199" t="s">
        <v>453</v>
      </c>
      <c r="H541" s="200">
        <v>1</v>
      </c>
      <c r="I541" s="201"/>
      <c r="J541" s="202">
        <f>ROUND(I541*H541,2)</f>
        <v>0</v>
      </c>
      <c r="K541" s="198" t="s">
        <v>38</v>
      </c>
      <c r="L541" s="62"/>
      <c r="M541" s="203" t="s">
        <v>38</v>
      </c>
      <c r="N541" s="204" t="s">
        <v>52</v>
      </c>
      <c r="O541" s="43"/>
      <c r="P541" s="205">
        <f>O541*H541</f>
        <v>0</v>
      </c>
      <c r="Q541" s="205">
        <v>0</v>
      </c>
      <c r="R541" s="205">
        <f>Q541*H541</f>
        <v>0</v>
      </c>
      <c r="S541" s="205">
        <v>0</v>
      </c>
      <c r="T541" s="206">
        <f>S541*H541</f>
        <v>0</v>
      </c>
      <c r="AR541" s="24" t="s">
        <v>262</v>
      </c>
      <c r="AT541" s="24" t="s">
        <v>258</v>
      </c>
      <c r="AU541" s="24" t="s">
        <v>90</v>
      </c>
      <c r="AY541" s="24" t="s">
        <v>256</v>
      </c>
      <c r="BE541" s="207">
        <f>IF(N541="základní",J541,0)</f>
        <v>0</v>
      </c>
      <c r="BF541" s="207">
        <f>IF(N541="snížená",J541,0)</f>
        <v>0</v>
      </c>
      <c r="BG541" s="207">
        <f>IF(N541="zákl. přenesená",J541,0)</f>
        <v>0</v>
      </c>
      <c r="BH541" s="207">
        <f>IF(N541="sníž. přenesená",J541,0)</f>
        <v>0</v>
      </c>
      <c r="BI541" s="207">
        <f>IF(N541="nulová",J541,0)</f>
        <v>0</v>
      </c>
      <c r="BJ541" s="24" t="s">
        <v>25</v>
      </c>
      <c r="BK541" s="207">
        <f>ROUND(I541*H541,2)</f>
        <v>0</v>
      </c>
      <c r="BL541" s="24" t="s">
        <v>262</v>
      </c>
      <c r="BM541" s="24" t="s">
        <v>919</v>
      </c>
    </row>
    <row r="542" spans="2:51" s="11" customFormat="1" ht="13.5">
      <c r="B542" s="208"/>
      <c r="C542" s="209"/>
      <c r="D542" s="210" t="s">
        <v>264</v>
      </c>
      <c r="E542" s="211" t="s">
        <v>38</v>
      </c>
      <c r="F542" s="212" t="s">
        <v>920</v>
      </c>
      <c r="G542" s="209"/>
      <c r="H542" s="213">
        <v>1</v>
      </c>
      <c r="I542" s="214"/>
      <c r="J542" s="209"/>
      <c r="K542" s="209"/>
      <c r="L542" s="215"/>
      <c r="M542" s="216"/>
      <c r="N542" s="217"/>
      <c r="O542" s="217"/>
      <c r="P542" s="217"/>
      <c r="Q542" s="217"/>
      <c r="R542" s="217"/>
      <c r="S542" s="217"/>
      <c r="T542" s="218"/>
      <c r="AT542" s="219" t="s">
        <v>264</v>
      </c>
      <c r="AU542" s="219" t="s">
        <v>90</v>
      </c>
      <c r="AV542" s="11" t="s">
        <v>90</v>
      </c>
      <c r="AW542" s="11" t="s">
        <v>45</v>
      </c>
      <c r="AX542" s="11" t="s">
        <v>81</v>
      </c>
      <c r="AY542" s="219" t="s">
        <v>256</v>
      </c>
    </row>
    <row r="543" spans="2:51" s="12" customFormat="1" ht="13.5">
      <c r="B543" s="220"/>
      <c r="C543" s="221"/>
      <c r="D543" s="222" t="s">
        <v>264</v>
      </c>
      <c r="E543" s="223" t="s">
        <v>38</v>
      </c>
      <c r="F543" s="224" t="s">
        <v>266</v>
      </c>
      <c r="G543" s="221"/>
      <c r="H543" s="225">
        <v>1</v>
      </c>
      <c r="I543" s="226"/>
      <c r="J543" s="221"/>
      <c r="K543" s="221"/>
      <c r="L543" s="227"/>
      <c r="M543" s="228"/>
      <c r="N543" s="229"/>
      <c r="O543" s="229"/>
      <c r="P543" s="229"/>
      <c r="Q543" s="229"/>
      <c r="R543" s="229"/>
      <c r="S543" s="229"/>
      <c r="T543" s="230"/>
      <c r="AT543" s="231" t="s">
        <v>264</v>
      </c>
      <c r="AU543" s="231" t="s">
        <v>90</v>
      </c>
      <c r="AV543" s="12" t="s">
        <v>262</v>
      </c>
      <c r="AW543" s="12" t="s">
        <v>45</v>
      </c>
      <c r="AX543" s="12" t="s">
        <v>25</v>
      </c>
      <c r="AY543" s="231" t="s">
        <v>256</v>
      </c>
    </row>
    <row r="544" spans="2:65" s="1" customFormat="1" ht="31.5" customHeight="1">
      <c r="B544" s="42"/>
      <c r="C544" s="196" t="s">
        <v>921</v>
      </c>
      <c r="D544" s="196" t="s">
        <v>258</v>
      </c>
      <c r="E544" s="197" t="s">
        <v>922</v>
      </c>
      <c r="F544" s="198" t="s">
        <v>923</v>
      </c>
      <c r="G544" s="199" t="s">
        <v>722</v>
      </c>
      <c r="H544" s="200">
        <v>1</v>
      </c>
      <c r="I544" s="201"/>
      <c r="J544" s="202">
        <f aca="true" t="shared" si="10" ref="J544:J559">ROUND(I544*H544,2)</f>
        <v>0</v>
      </c>
      <c r="K544" s="198" t="s">
        <v>38</v>
      </c>
      <c r="L544" s="62"/>
      <c r="M544" s="203" t="s">
        <v>38</v>
      </c>
      <c r="N544" s="204" t="s">
        <v>52</v>
      </c>
      <c r="O544" s="43"/>
      <c r="P544" s="205">
        <f aca="true" t="shared" si="11" ref="P544:P559">O544*H544</f>
        <v>0</v>
      </c>
      <c r="Q544" s="205">
        <v>0</v>
      </c>
      <c r="R544" s="205">
        <f aca="true" t="shared" si="12" ref="R544:R559">Q544*H544</f>
        <v>0</v>
      </c>
      <c r="S544" s="205">
        <v>0</v>
      </c>
      <c r="T544" s="206">
        <f aca="true" t="shared" si="13" ref="T544:T559">S544*H544</f>
        <v>0</v>
      </c>
      <c r="AR544" s="24" t="s">
        <v>262</v>
      </c>
      <c r="AT544" s="24" t="s">
        <v>258</v>
      </c>
      <c r="AU544" s="24" t="s">
        <v>90</v>
      </c>
      <c r="AY544" s="24" t="s">
        <v>256</v>
      </c>
      <c r="BE544" s="207">
        <f aca="true" t="shared" si="14" ref="BE544:BE559">IF(N544="základní",J544,0)</f>
        <v>0</v>
      </c>
      <c r="BF544" s="207">
        <f aca="true" t="shared" si="15" ref="BF544:BF559">IF(N544="snížená",J544,0)</f>
        <v>0</v>
      </c>
      <c r="BG544" s="207">
        <f aca="true" t="shared" si="16" ref="BG544:BG559">IF(N544="zákl. přenesená",J544,0)</f>
        <v>0</v>
      </c>
      <c r="BH544" s="207">
        <f aca="true" t="shared" si="17" ref="BH544:BH559">IF(N544="sníž. přenesená",J544,0)</f>
        <v>0</v>
      </c>
      <c r="BI544" s="207">
        <f aca="true" t="shared" si="18" ref="BI544:BI559">IF(N544="nulová",J544,0)</f>
        <v>0</v>
      </c>
      <c r="BJ544" s="24" t="s">
        <v>25</v>
      </c>
      <c r="BK544" s="207">
        <f aca="true" t="shared" si="19" ref="BK544:BK559">ROUND(I544*H544,2)</f>
        <v>0</v>
      </c>
      <c r="BL544" s="24" t="s">
        <v>262</v>
      </c>
      <c r="BM544" s="24" t="s">
        <v>924</v>
      </c>
    </row>
    <row r="545" spans="2:65" s="1" customFormat="1" ht="22.5" customHeight="1">
      <c r="B545" s="42"/>
      <c r="C545" s="196" t="s">
        <v>925</v>
      </c>
      <c r="D545" s="196" t="s">
        <v>258</v>
      </c>
      <c r="E545" s="197" t="s">
        <v>926</v>
      </c>
      <c r="F545" s="198" t="s">
        <v>927</v>
      </c>
      <c r="G545" s="199" t="s">
        <v>722</v>
      </c>
      <c r="H545" s="200">
        <v>1</v>
      </c>
      <c r="I545" s="201"/>
      <c r="J545" s="202">
        <f t="shared" si="10"/>
        <v>0</v>
      </c>
      <c r="K545" s="198" t="s">
        <v>38</v>
      </c>
      <c r="L545" s="62"/>
      <c r="M545" s="203" t="s">
        <v>38</v>
      </c>
      <c r="N545" s="204" t="s">
        <v>52</v>
      </c>
      <c r="O545" s="43"/>
      <c r="P545" s="205">
        <f t="shared" si="11"/>
        <v>0</v>
      </c>
      <c r="Q545" s="205">
        <v>0</v>
      </c>
      <c r="R545" s="205">
        <f t="shared" si="12"/>
        <v>0</v>
      </c>
      <c r="S545" s="205">
        <v>0</v>
      </c>
      <c r="T545" s="206">
        <f t="shared" si="13"/>
        <v>0</v>
      </c>
      <c r="AR545" s="24" t="s">
        <v>262</v>
      </c>
      <c r="AT545" s="24" t="s">
        <v>258</v>
      </c>
      <c r="AU545" s="24" t="s">
        <v>90</v>
      </c>
      <c r="AY545" s="24" t="s">
        <v>256</v>
      </c>
      <c r="BE545" s="207">
        <f t="shared" si="14"/>
        <v>0</v>
      </c>
      <c r="BF545" s="207">
        <f t="shared" si="15"/>
        <v>0</v>
      </c>
      <c r="BG545" s="207">
        <f t="shared" si="16"/>
        <v>0</v>
      </c>
      <c r="BH545" s="207">
        <f t="shared" si="17"/>
        <v>0</v>
      </c>
      <c r="BI545" s="207">
        <f t="shared" si="18"/>
        <v>0</v>
      </c>
      <c r="BJ545" s="24" t="s">
        <v>25</v>
      </c>
      <c r="BK545" s="207">
        <f t="shared" si="19"/>
        <v>0</v>
      </c>
      <c r="BL545" s="24" t="s">
        <v>262</v>
      </c>
      <c r="BM545" s="24" t="s">
        <v>928</v>
      </c>
    </row>
    <row r="546" spans="2:65" s="1" customFormat="1" ht="22.5" customHeight="1">
      <c r="B546" s="42"/>
      <c r="C546" s="196" t="s">
        <v>929</v>
      </c>
      <c r="D546" s="196" t="s">
        <v>258</v>
      </c>
      <c r="E546" s="197" t="s">
        <v>930</v>
      </c>
      <c r="F546" s="198" t="s">
        <v>931</v>
      </c>
      <c r="G546" s="199" t="s">
        <v>722</v>
      </c>
      <c r="H546" s="200">
        <v>1</v>
      </c>
      <c r="I546" s="201"/>
      <c r="J546" s="202">
        <f t="shared" si="10"/>
        <v>0</v>
      </c>
      <c r="K546" s="198" t="s">
        <v>38</v>
      </c>
      <c r="L546" s="62"/>
      <c r="M546" s="203" t="s">
        <v>38</v>
      </c>
      <c r="N546" s="204" t="s">
        <v>52</v>
      </c>
      <c r="O546" s="43"/>
      <c r="P546" s="205">
        <f t="shared" si="11"/>
        <v>0</v>
      </c>
      <c r="Q546" s="205">
        <v>0</v>
      </c>
      <c r="R546" s="205">
        <f t="shared" si="12"/>
        <v>0</v>
      </c>
      <c r="S546" s="205">
        <v>0</v>
      </c>
      <c r="T546" s="206">
        <f t="shared" si="13"/>
        <v>0</v>
      </c>
      <c r="AR546" s="24" t="s">
        <v>262</v>
      </c>
      <c r="AT546" s="24" t="s">
        <v>258</v>
      </c>
      <c r="AU546" s="24" t="s">
        <v>90</v>
      </c>
      <c r="AY546" s="24" t="s">
        <v>256</v>
      </c>
      <c r="BE546" s="207">
        <f t="shared" si="14"/>
        <v>0</v>
      </c>
      <c r="BF546" s="207">
        <f t="shared" si="15"/>
        <v>0</v>
      </c>
      <c r="BG546" s="207">
        <f t="shared" si="16"/>
        <v>0</v>
      </c>
      <c r="BH546" s="207">
        <f t="shared" si="17"/>
        <v>0</v>
      </c>
      <c r="BI546" s="207">
        <f t="shared" si="18"/>
        <v>0</v>
      </c>
      <c r="BJ546" s="24" t="s">
        <v>25</v>
      </c>
      <c r="BK546" s="207">
        <f t="shared" si="19"/>
        <v>0</v>
      </c>
      <c r="BL546" s="24" t="s">
        <v>262</v>
      </c>
      <c r="BM546" s="24" t="s">
        <v>932</v>
      </c>
    </row>
    <row r="547" spans="2:65" s="1" customFormat="1" ht="22.5" customHeight="1">
      <c r="B547" s="42"/>
      <c r="C547" s="196" t="s">
        <v>933</v>
      </c>
      <c r="D547" s="196" t="s">
        <v>258</v>
      </c>
      <c r="E547" s="197" t="s">
        <v>934</v>
      </c>
      <c r="F547" s="198" t="s">
        <v>935</v>
      </c>
      <c r="G547" s="199" t="s">
        <v>722</v>
      </c>
      <c r="H547" s="200">
        <v>1</v>
      </c>
      <c r="I547" s="201"/>
      <c r="J547" s="202">
        <f t="shared" si="10"/>
        <v>0</v>
      </c>
      <c r="K547" s="198" t="s">
        <v>38</v>
      </c>
      <c r="L547" s="62"/>
      <c r="M547" s="203" t="s">
        <v>38</v>
      </c>
      <c r="N547" s="204" t="s">
        <v>52</v>
      </c>
      <c r="O547" s="43"/>
      <c r="P547" s="205">
        <f t="shared" si="11"/>
        <v>0</v>
      </c>
      <c r="Q547" s="205">
        <v>0</v>
      </c>
      <c r="R547" s="205">
        <f t="shared" si="12"/>
        <v>0</v>
      </c>
      <c r="S547" s="205">
        <v>0</v>
      </c>
      <c r="T547" s="206">
        <f t="shared" si="13"/>
        <v>0</v>
      </c>
      <c r="AR547" s="24" t="s">
        <v>262</v>
      </c>
      <c r="AT547" s="24" t="s">
        <v>258</v>
      </c>
      <c r="AU547" s="24" t="s">
        <v>90</v>
      </c>
      <c r="AY547" s="24" t="s">
        <v>256</v>
      </c>
      <c r="BE547" s="207">
        <f t="shared" si="14"/>
        <v>0</v>
      </c>
      <c r="BF547" s="207">
        <f t="shared" si="15"/>
        <v>0</v>
      </c>
      <c r="BG547" s="207">
        <f t="shared" si="16"/>
        <v>0</v>
      </c>
      <c r="BH547" s="207">
        <f t="shared" si="17"/>
        <v>0</v>
      </c>
      <c r="BI547" s="207">
        <f t="shared" si="18"/>
        <v>0</v>
      </c>
      <c r="BJ547" s="24" t="s">
        <v>25</v>
      </c>
      <c r="BK547" s="207">
        <f t="shared" si="19"/>
        <v>0</v>
      </c>
      <c r="BL547" s="24" t="s">
        <v>262</v>
      </c>
      <c r="BM547" s="24" t="s">
        <v>936</v>
      </c>
    </row>
    <row r="548" spans="2:65" s="1" customFormat="1" ht="22.5" customHeight="1">
      <c r="B548" s="42"/>
      <c r="C548" s="196" t="s">
        <v>937</v>
      </c>
      <c r="D548" s="196" t="s">
        <v>258</v>
      </c>
      <c r="E548" s="197" t="s">
        <v>938</v>
      </c>
      <c r="F548" s="198" t="s">
        <v>939</v>
      </c>
      <c r="G548" s="199" t="s">
        <v>722</v>
      </c>
      <c r="H548" s="200">
        <v>1</v>
      </c>
      <c r="I548" s="201"/>
      <c r="J548" s="202">
        <f t="shared" si="10"/>
        <v>0</v>
      </c>
      <c r="K548" s="198" t="s">
        <v>38</v>
      </c>
      <c r="L548" s="62"/>
      <c r="M548" s="203" t="s">
        <v>38</v>
      </c>
      <c r="N548" s="204" t="s">
        <v>52</v>
      </c>
      <c r="O548" s="43"/>
      <c r="P548" s="205">
        <f t="shared" si="11"/>
        <v>0</v>
      </c>
      <c r="Q548" s="205">
        <v>0</v>
      </c>
      <c r="R548" s="205">
        <f t="shared" si="12"/>
        <v>0</v>
      </c>
      <c r="S548" s="205">
        <v>0</v>
      </c>
      <c r="T548" s="206">
        <f t="shared" si="13"/>
        <v>0</v>
      </c>
      <c r="AR548" s="24" t="s">
        <v>262</v>
      </c>
      <c r="AT548" s="24" t="s">
        <v>258</v>
      </c>
      <c r="AU548" s="24" t="s">
        <v>90</v>
      </c>
      <c r="AY548" s="24" t="s">
        <v>256</v>
      </c>
      <c r="BE548" s="207">
        <f t="shared" si="14"/>
        <v>0</v>
      </c>
      <c r="BF548" s="207">
        <f t="shared" si="15"/>
        <v>0</v>
      </c>
      <c r="BG548" s="207">
        <f t="shared" si="16"/>
        <v>0</v>
      </c>
      <c r="BH548" s="207">
        <f t="shared" si="17"/>
        <v>0</v>
      </c>
      <c r="BI548" s="207">
        <f t="shared" si="18"/>
        <v>0</v>
      </c>
      <c r="BJ548" s="24" t="s">
        <v>25</v>
      </c>
      <c r="BK548" s="207">
        <f t="shared" si="19"/>
        <v>0</v>
      </c>
      <c r="BL548" s="24" t="s">
        <v>262</v>
      </c>
      <c r="BM548" s="24" t="s">
        <v>940</v>
      </c>
    </row>
    <row r="549" spans="2:65" s="1" customFormat="1" ht="22.5" customHeight="1">
      <c r="B549" s="42"/>
      <c r="C549" s="196" t="s">
        <v>941</v>
      </c>
      <c r="D549" s="196" t="s">
        <v>258</v>
      </c>
      <c r="E549" s="197" t="s">
        <v>942</v>
      </c>
      <c r="F549" s="198" t="s">
        <v>943</v>
      </c>
      <c r="G549" s="199" t="s">
        <v>722</v>
      </c>
      <c r="H549" s="200">
        <v>1</v>
      </c>
      <c r="I549" s="201"/>
      <c r="J549" s="202">
        <f t="shared" si="10"/>
        <v>0</v>
      </c>
      <c r="K549" s="198" t="s">
        <v>38</v>
      </c>
      <c r="L549" s="62"/>
      <c r="M549" s="203" t="s">
        <v>38</v>
      </c>
      <c r="N549" s="204" t="s">
        <v>52</v>
      </c>
      <c r="O549" s="43"/>
      <c r="P549" s="205">
        <f t="shared" si="11"/>
        <v>0</v>
      </c>
      <c r="Q549" s="205">
        <v>0</v>
      </c>
      <c r="R549" s="205">
        <f t="shared" si="12"/>
        <v>0</v>
      </c>
      <c r="S549" s="205">
        <v>0</v>
      </c>
      <c r="T549" s="206">
        <f t="shared" si="13"/>
        <v>0</v>
      </c>
      <c r="AR549" s="24" t="s">
        <v>262</v>
      </c>
      <c r="AT549" s="24" t="s">
        <v>258</v>
      </c>
      <c r="AU549" s="24" t="s">
        <v>90</v>
      </c>
      <c r="AY549" s="24" t="s">
        <v>256</v>
      </c>
      <c r="BE549" s="207">
        <f t="shared" si="14"/>
        <v>0</v>
      </c>
      <c r="BF549" s="207">
        <f t="shared" si="15"/>
        <v>0</v>
      </c>
      <c r="BG549" s="207">
        <f t="shared" si="16"/>
        <v>0</v>
      </c>
      <c r="BH549" s="207">
        <f t="shared" si="17"/>
        <v>0</v>
      </c>
      <c r="BI549" s="207">
        <f t="shared" si="18"/>
        <v>0</v>
      </c>
      <c r="BJ549" s="24" t="s">
        <v>25</v>
      </c>
      <c r="BK549" s="207">
        <f t="shared" si="19"/>
        <v>0</v>
      </c>
      <c r="BL549" s="24" t="s">
        <v>262</v>
      </c>
      <c r="BM549" s="24" t="s">
        <v>944</v>
      </c>
    </row>
    <row r="550" spans="2:65" s="1" customFormat="1" ht="22.5" customHeight="1">
      <c r="B550" s="42"/>
      <c r="C550" s="196" t="s">
        <v>945</v>
      </c>
      <c r="D550" s="196" t="s">
        <v>258</v>
      </c>
      <c r="E550" s="197" t="s">
        <v>946</v>
      </c>
      <c r="F550" s="198" t="s">
        <v>947</v>
      </c>
      <c r="G550" s="199" t="s">
        <v>722</v>
      </c>
      <c r="H550" s="200">
        <v>1</v>
      </c>
      <c r="I550" s="201"/>
      <c r="J550" s="202">
        <f t="shared" si="10"/>
        <v>0</v>
      </c>
      <c r="K550" s="198" t="s">
        <v>38</v>
      </c>
      <c r="L550" s="62"/>
      <c r="M550" s="203" t="s">
        <v>38</v>
      </c>
      <c r="N550" s="204" t="s">
        <v>52</v>
      </c>
      <c r="O550" s="43"/>
      <c r="P550" s="205">
        <f t="shared" si="11"/>
        <v>0</v>
      </c>
      <c r="Q550" s="205">
        <v>0</v>
      </c>
      <c r="R550" s="205">
        <f t="shared" si="12"/>
        <v>0</v>
      </c>
      <c r="S550" s="205">
        <v>0</v>
      </c>
      <c r="T550" s="206">
        <f t="shared" si="13"/>
        <v>0</v>
      </c>
      <c r="AR550" s="24" t="s">
        <v>262</v>
      </c>
      <c r="AT550" s="24" t="s">
        <v>258</v>
      </c>
      <c r="AU550" s="24" t="s">
        <v>90</v>
      </c>
      <c r="AY550" s="24" t="s">
        <v>256</v>
      </c>
      <c r="BE550" s="207">
        <f t="shared" si="14"/>
        <v>0</v>
      </c>
      <c r="BF550" s="207">
        <f t="shared" si="15"/>
        <v>0</v>
      </c>
      <c r="BG550" s="207">
        <f t="shared" si="16"/>
        <v>0</v>
      </c>
      <c r="BH550" s="207">
        <f t="shared" si="17"/>
        <v>0</v>
      </c>
      <c r="BI550" s="207">
        <f t="shared" si="18"/>
        <v>0</v>
      </c>
      <c r="BJ550" s="24" t="s">
        <v>25</v>
      </c>
      <c r="BK550" s="207">
        <f t="shared" si="19"/>
        <v>0</v>
      </c>
      <c r="BL550" s="24" t="s">
        <v>262</v>
      </c>
      <c r="BM550" s="24" t="s">
        <v>948</v>
      </c>
    </row>
    <row r="551" spans="2:65" s="1" customFormat="1" ht="22.5" customHeight="1">
      <c r="B551" s="42"/>
      <c r="C551" s="196" t="s">
        <v>949</v>
      </c>
      <c r="D551" s="196" t="s">
        <v>258</v>
      </c>
      <c r="E551" s="197" t="s">
        <v>950</v>
      </c>
      <c r="F551" s="198" t="s">
        <v>951</v>
      </c>
      <c r="G551" s="199" t="s">
        <v>722</v>
      </c>
      <c r="H551" s="200">
        <v>1</v>
      </c>
      <c r="I551" s="201"/>
      <c r="J551" s="202">
        <f t="shared" si="10"/>
        <v>0</v>
      </c>
      <c r="K551" s="198" t="s">
        <v>38</v>
      </c>
      <c r="L551" s="62"/>
      <c r="M551" s="203" t="s">
        <v>38</v>
      </c>
      <c r="N551" s="204" t="s">
        <v>52</v>
      </c>
      <c r="O551" s="43"/>
      <c r="P551" s="205">
        <f t="shared" si="11"/>
        <v>0</v>
      </c>
      <c r="Q551" s="205">
        <v>0</v>
      </c>
      <c r="R551" s="205">
        <f t="shared" si="12"/>
        <v>0</v>
      </c>
      <c r="S551" s="205">
        <v>0</v>
      </c>
      <c r="T551" s="206">
        <f t="shared" si="13"/>
        <v>0</v>
      </c>
      <c r="AR551" s="24" t="s">
        <v>262</v>
      </c>
      <c r="AT551" s="24" t="s">
        <v>258</v>
      </c>
      <c r="AU551" s="24" t="s">
        <v>90</v>
      </c>
      <c r="AY551" s="24" t="s">
        <v>256</v>
      </c>
      <c r="BE551" s="207">
        <f t="shared" si="14"/>
        <v>0</v>
      </c>
      <c r="BF551" s="207">
        <f t="shared" si="15"/>
        <v>0</v>
      </c>
      <c r="BG551" s="207">
        <f t="shared" si="16"/>
        <v>0</v>
      </c>
      <c r="BH551" s="207">
        <f t="shared" si="17"/>
        <v>0</v>
      </c>
      <c r="BI551" s="207">
        <f t="shared" si="18"/>
        <v>0</v>
      </c>
      <c r="BJ551" s="24" t="s">
        <v>25</v>
      </c>
      <c r="BK551" s="207">
        <f t="shared" si="19"/>
        <v>0</v>
      </c>
      <c r="BL551" s="24" t="s">
        <v>262</v>
      </c>
      <c r="BM551" s="24" t="s">
        <v>952</v>
      </c>
    </row>
    <row r="552" spans="2:65" s="1" customFormat="1" ht="31.5" customHeight="1">
      <c r="B552" s="42"/>
      <c r="C552" s="196" t="s">
        <v>953</v>
      </c>
      <c r="D552" s="196" t="s">
        <v>258</v>
      </c>
      <c r="E552" s="197" t="s">
        <v>954</v>
      </c>
      <c r="F552" s="198" t="s">
        <v>955</v>
      </c>
      <c r="G552" s="199" t="s">
        <v>759</v>
      </c>
      <c r="H552" s="200">
        <v>1</v>
      </c>
      <c r="I552" s="201"/>
      <c r="J552" s="202">
        <f t="shared" si="10"/>
        <v>0</v>
      </c>
      <c r="K552" s="198" t="s">
        <v>38</v>
      </c>
      <c r="L552" s="62"/>
      <c r="M552" s="203" t="s">
        <v>38</v>
      </c>
      <c r="N552" s="204" t="s">
        <v>52</v>
      </c>
      <c r="O552" s="43"/>
      <c r="P552" s="205">
        <f t="shared" si="11"/>
        <v>0</v>
      </c>
      <c r="Q552" s="205">
        <v>0</v>
      </c>
      <c r="R552" s="205">
        <f t="shared" si="12"/>
        <v>0</v>
      </c>
      <c r="S552" s="205">
        <v>0</v>
      </c>
      <c r="T552" s="206">
        <f t="shared" si="13"/>
        <v>0</v>
      </c>
      <c r="AR552" s="24" t="s">
        <v>262</v>
      </c>
      <c r="AT552" s="24" t="s">
        <v>258</v>
      </c>
      <c r="AU552" s="24" t="s">
        <v>90</v>
      </c>
      <c r="AY552" s="24" t="s">
        <v>256</v>
      </c>
      <c r="BE552" s="207">
        <f t="shared" si="14"/>
        <v>0</v>
      </c>
      <c r="BF552" s="207">
        <f t="shared" si="15"/>
        <v>0</v>
      </c>
      <c r="BG552" s="207">
        <f t="shared" si="16"/>
        <v>0</v>
      </c>
      <c r="BH552" s="207">
        <f t="shared" si="17"/>
        <v>0</v>
      </c>
      <c r="BI552" s="207">
        <f t="shared" si="18"/>
        <v>0</v>
      </c>
      <c r="BJ552" s="24" t="s">
        <v>25</v>
      </c>
      <c r="BK552" s="207">
        <f t="shared" si="19"/>
        <v>0</v>
      </c>
      <c r="BL552" s="24" t="s">
        <v>262</v>
      </c>
      <c r="BM552" s="24" t="s">
        <v>956</v>
      </c>
    </row>
    <row r="553" spans="2:65" s="1" customFormat="1" ht="22.5" customHeight="1">
      <c r="B553" s="42"/>
      <c r="C553" s="196" t="s">
        <v>957</v>
      </c>
      <c r="D553" s="196" t="s">
        <v>258</v>
      </c>
      <c r="E553" s="197" t="s">
        <v>958</v>
      </c>
      <c r="F553" s="198" t="s">
        <v>959</v>
      </c>
      <c r="G553" s="199" t="s">
        <v>759</v>
      </c>
      <c r="H553" s="200">
        <v>1</v>
      </c>
      <c r="I553" s="201"/>
      <c r="J553" s="202">
        <f t="shared" si="10"/>
        <v>0</v>
      </c>
      <c r="K553" s="198" t="s">
        <v>38</v>
      </c>
      <c r="L553" s="62"/>
      <c r="M553" s="203" t="s">
        <v>38</v>
      </c>
      <c r="N553" s="204" t="s">
        <v>52</v>
      </c>
      <c r="O553" s="43"/>
      <c r="P553" s="205">
        <f t="shared" si="11"/>
        <v>0</v>
      </c>
      <c r="Q553" s="205">
        <v>0</v>
      </c>
      <c r="R553" s="205">
        <f t="shared" si="12"/>
        <v>0</v>
      </c>
      <c r="S553" s="205">
        <v>0</v>
      </c>
      <c r="T553" s="206">
        <f t="shared" si="13"/>
        <v>0</v>
      </c>
      <c r="AR553" s="24" t="s">
        <v>262</v>
      </c>
      <c r="AT553" s="24" t="s">
        <v>258</v>
      </c>
      <c r="AU553" s="24" t="s">
        <v>90</v>
      </c>
      <c r="AY553" s="24" t="s">
        <v>256</v>
      </c>
      <c r="BE553" s="207">
        <f t="shared" si="14"/>
        <v>0</v>
      </c>
      <c r="BF553" s="207">
        <f t="shared" si="15"/>
        <v>0</v>
      </c>
      <c r="BG553" s="207">
        <f t="shared" si="16"/>
        <v>0</v>
      </c>
      <c r="BH553" s="207">
        <f t="shared" si="17"/>
        <v>0</v>
      </c>
      <c r="BI553" s="207">
        <f t="shared" si="18"/>
        <v>0</v>
      </c>
      <c r="BJ553" s="24" t="s">
        <v>25</v>
      </c>
      <c r="BK553" s="207">
        <f t="shared" si="19"/>
        <v>0</v>
      </c>
      <c r="BL553" s="24" t="s">
        <v>262</v>
      </c>
      <c r="BM553" s="24" t="s">
        <v>960</v>
      </c>
    </row>
    <row r="554" spans="2:65" s="1" customFormat="1" ht="22.5" customHeight="1">
      <c r="B554" s="42"/>
      <c r="C554" s="196" t="s">
        <v>961</v>
      </c>
      <c r="D554" s="196" t="s">
        <v>258</v>
      </c>
      <c r="E554" s="197" t="s">
        <v>962</v>
      </c>
      <c r="F554" s="198" t="s">
        <v>963</v>
      </c>
      <c r="G554" s="199" t="s">
        <v>832</v>
      </c>
      <c r="H554" s="200">
        <v>1</v>
      </c>
      <c r="I554" s="201"/>
      <c r="J554" s="202">
        <f t="shared" si="10"/>
        <v>0</v>
      </c>
      <c r="K554" s="198" t="s">
        <v>38</v>
      </c>
      <c r="L554" s="62"/>
      <c r="M554" s="203" t="s">
        <v>38</v>
      </c>
      <c r="N554" s="204" t="s">
        <v>52</v>
      </c>
      <c r="O554" s="43"/>
      <c r="P554" s="205">
        <f t="shared" si="11"/>
        <v>0</v>
      </c>
      <c r="Q554" s="205">
        <v>0</v>
      </c>
      <c r="R554" s="205">
        <f t="shared" si="12"/>
        <v>0</v>
      </c>
      <c r="S554" s="205">
        <v>0</v>
      </c>
      <c r="T554" s="206">
        <f t="shared" si="13"/>
        <v>0</v>
      </c>
      <c r="AR554" s="24" t="s">
        <v>262</v>
      </c>
      <c r="AT554" s="24" t="s">
        <v>258</v>
      </c>
      <c r="AU554" s="24" t="s">
        <v>90</v>
      </c>
      <c r="AY554" s="24" t="s">
        <v>256</v>
      </c>
      <c r="BE554" s="207">
        <f t="shared" si="14"/>
        <v>0</v>
      </c>
      <c r="BF554" s="207">
        <f t="shared" si="15"/>
        <v>0</v>
      </c>
      <c r="BG554" s="207">
        <f t="shared" si="16"/>
        <v>0</v>
      </c>
      <c r="BH554" s="207">
        <f t="shared" si="17"/>
        <v>0</v>
      </c>
      <c r="BI554" s="207">
        <f t="shared" si="18"/>
        <v>0</v>
      </c>
      <c r="BJ554" s="24" t="s">
        <v>25</v>
      </c>
      <c r="BK554" s="207">
        <f t="shared" si="19"/>
        <v>0</v>
      </c>
      <c r="BL554" s="24" t="s">
        <v>262</v>
      </c>
      <c r="BM554" s="24" t="s">
        <v>964</v>
      </c>
    </row>
    <row r="555" spans="2:65" s="1" customFormat="1" ht="31.5" customHeight="1">
      <c r="B555" s="42"/>
      <c r="C555" s="196" t="s">
        <v>965</v>
      </c>
      <c r="D555" s="196" t="s">
        <v>258</v>
      </c>
      <c r="E555" s="197" t="s">
        <v>966</v>
      </c>
      <c r="F555" s="198" t="s">
        <v>967</v>
      </c>
      <c r="G555" s="199" t="s">
        <v>453</v>
      </c>
      <c r="H555" s="200">
        <v>1</v>
      </c>
      <c r="I555" s="201"/>
      <c r="J555" s="202">
        <f t="shared" si="10"/>
        <v>0</v>
      </c>
      <c r="K555" s="198" t="s">
        <v>38</v>
      </c>
      <c r="L555" s="62"/>
      <c r="M555" s="203" t="s">
        <v>38</v>
      </c>
      <c r="N555" s="204" t="s">
        <v>52</v>
      </c>
      <c r="O555" s="43"/>
      <c r="P555" s="205">
        <f t="shared" si="11"/>
        <v>0</v>
      </c>
      <c r="Q555" s="205">
        <v>0</v>
      </c>
      <c r="R555" s="205">
        <f t="shared" si="12"/>
        <v>0</v>
      </c>
      <c r="S555" s="205">
        <v>0</v>
      </c>
      <c r="T555" s="206">
        <f t="shared" si="13"/>
        <v>0</v>
      </c>
      <c r="AR555" s="24" t="s">
        <v>262</v>
      </c>
      <c r="AT555" s="24" t="s">
        <v>258</v>
      </c>
      <c r="AU555" s="24" t="s">
        <v>90</v>
      </c>
      <c r="AY555" s="24" t="s">
        <v>256</v>
      </c>
      <c r="BE555" s="207">
        <f t="shared" si="14"/>
        <v>0</v>
      </c>
      <c r="BF555" s="207">
        <f t="shared" si="15"/>
        <v>0</v>
      </c>
      <c r="BG555" s="207">
        <f t="shared" si="16"/>
        <v>0</v>
      </c>
      <c r="BH555" s="207">
        <f t="shared" si="17"/>
        <v>0</v>
      </c>
      <c r="BI555" s="207">
        <f t="shared" si="18"/>
        <v>0</v>
      </c>
      <c r="BJ555" s="24" t="s">
        <v>25</v>
      </c>
      <c r="BK555" s="207">
        <f t="shared" si="19"/>
        <v>0</v>
      </c>
      <c r="BL555" s="24" t="s">
        <v>262</v>
      </c>
      <c r="BM555" s="24" t="s">
        <v>968</v>
      </c>
    </row>
    <row r="556" spans="2:65" s="1" customFormat="1" ht="31.5" customHeight="1">
      <c r="B556" s="42"/>
      <c r="C556" s="196" t="s">
        <v>969</v>
      </c>
      <c r="D556" s="196" t="s">
        <v>258</v>
      </c>
      <c r="E556" s="197" t="s">
        <v>970</v>
      </c>
      <c r="F556" s="198" t="s">
        <v>971</v>
      </c>
      <c r="G556" s="199" t="s">
        <v>759</v>
      </c>
      <c r="H556" s="200">
        <v>2</v>
      </c>
      <c r="I556" s="201"/>
      <c r="J556" s="202">
        <f t="shared" si="10"/>
        <v>0</v>
      </c>
      <c r="K556" s="198" t="s">
        <v>38</v>
      </c>
      <c r="L556" s="62"/>
      <c r="M556" s="203" t="s">
        <v>38</v>
      </c>
      <c r="N556" s="204" t="s">
        <v>52</v>
      </c>
      <c r="O556" s="43"/>
      <c r="P556" s="205">
        <f t="shared" si="11"/>
        <v>0</v>
      </c>
      <c r="Q556" s="205">
        <v>0</v>
      </c>
      <c r="R556" s="205">
        <f t="shared" si="12"/>
        <v>0</v>
      </c>
      <c r="S556" s="205">
        <v>0</v>
      </c>
      <c r="T556" s="206">
        <f t="shared" si="13"/>
        <v>0</v>
      </c>
      <c r="AR556" s="24" t="s">
        <v>262</v>
      </c>
      <c r="AT556" s="24" t="s">
        <v>258</v>
      </c>
      <c r="AU556" s="24" t="s">
        <v>90</v>
      </c>
      <c r="AY556" s="24" t="s">
        <v>256</v>
      </c>
      <c r="BE556" s="207">
        <f t="shared" si="14"/>
        <v>0</v>
      </c>
      <c r="BF556" s="207">
        <f t="shared" si="15"/>
        <v>0</v>
      </c>
      <c r="BG556" s="207">
        <f t="shared" si="16"/>
        <v>0</v>
      </c>
      <c r="BH556" s="207">
        <f t="shared" si="17"/>
        <v>0</v>
      </c>
      <c r="BI556" s="207">
        <f t="shared" si="18"/>
        <v>0</v>
      </c>
      <c r="BJ556" s="24" t="s">
        <v>25</v>
      </c>
      <c r="BK556" s="207">
        <f t="shared" si="19"/>
        <v>0</v>
      </c>
      <c r="BL556" s="24" t="s">
        <v>262</v>
      </c>
      <c r="BM556" s="24" t="s">
        <v>972</v>
      </c>
    </row>
    <row r="557" spans="2:65" s="1" customFormat="1" ht="22.5" customHeight="1">
      <c r="B557" s="42"/>
      <c r="C557" s="196" t="s">
        <v>973</v>
      </c>
      <c r="D557" s="196" t="s">
        <v>258</v>
      </c>
      <c r="E557" s="197" t="s">
        <v>974</v>
      </c>
      <c r="F557" s="198" t="s">
        <v>975</v>
      </c>
      <c r="G557" s="199" t="s">
        <v>832</v>
      </c>
      <c r="H557" s="200">
        <v>1</v>
      </c>
      <c r="I557" s="201"/>
      <c r="J557" s="202">
        <f t="shared" si="10"/>
        <v>0</v>
      </c>
      <c r="K557" s="198" t="s">
        <v>38</v>
      </c>
      <c r="L557" s="62"/>
      <c r="M557" s="203" t="s">
        <v>38</v>
      </c>
      <c r="N557" s="204" t="s">
        <v>52</v>
      </c>
      <c r="O557" s="43"/>
      <c r="P557" s="205">
        <f t="shared" si="11"/>
        <v>0</v>
      </c>
      <c r="Q557" s="205">
        <v>0</v>
      </c>
      <c r="R557" s="205">
        <f t="shared" si="12"/>
        <v>0</v>
      </c>
      <c r="S557" s="205">
        <v>0</v>
      </c>
      <c r="T557" s="206">
        <f t="shared" si="13"/>
        <v>0</v>
      </c>
      <c r="AR557" s="24" t="s">
        <v>262</v>
      </c>
      <c r="AT557" s="24" t="s">
        <v>258</v>
      </c>
      <c r="AU557" s="24" t="s">
        <v>90</v>
      </c>
      <c r="AY557" s="24" t="s">
        <v>256</v>
      </c>
      <c r="BE557" s="207">
        <f t="shared" si="14"/>
        <v>0</v>
      </c>
      <c r="BF557" s="207">
        <f t="shared" si="15"/>
        <v>0</v>
      </c>
      <c r="BG557" s="207">
        <f t="shared" si="16"/>
        <v>0</v>
      </c>
      <c r="BH557" s="207">
        <f t="shared" si="17"/>
        <v>0</v>
      </c>
      <c r="BI557" s="207">
        <f t="shared" si="18"/>
        <v>0</v>
      </c>
      <c r="BJ557" s="24" t="s">
        <v>25</v>
      </c>
      <c r="BK557" s="207">
        <f t="shared" si="19"/>
        <v>0</v>
      </c>
      <c r="BL557" s="24" t="s">
        <v>262</v>
      </c>
      <c r="BM557" s="24" t="s">
        <v>976</v>
      </c>
    </row>
    <row r="558" spans="2:65" s="1" customFormat="1" ht="22.5" customHeight="1">
      <c r="B558" s="42"/>
      <c r="C558" s="196" t="s">
        <v>977</v>
      </c>
      <c r="D558" s="196" t="s">
        <v>258</v>
      </c>
      <c r="E558" s="197" t="s">
        <v>978</v>
      </c>
      <c r="F558" s="198" t="s">
        <v>979</v>
      </c>
      <c r="G558" s="199" t="s">
        <v>832</v>
      </c>
      <c r="H558" s="200">
        <v>1</v>
      </c>
      <c r="I558" s="201"/>
      <c r="J558" s="202">
        <f t="shared" si="10"/>
        <v>0</v>
      </c>
      <c r="K558" s="198" t="s">
        <v>38</v>
      </c>
      <c r="L558" s="62"/>
      <c r="M558" s="203" t="s">
        <v>38</v>
      </c>
      <c r="N558" s="204" t="s">
        <v>52</v>
      </c>
      <c r="O558" s="43"/>
      <c r="P558" s="205">
        <f t="shared" si="11"/>
        <v>0</v>
      </c>
      <c r="Q558" s="205">
        <v>0</v>
      </c>
      <c r="R558" s="205">
        <f t="shared" si="12"/>
        <v>0</v>
      </c>
      <c r="S558" s="205">
        <v>0</v>
      </c>
      <c r="T558" s="206">
        <f t="shared" si="13"/>
        <v>0</v>
      </c>
      <c r="AR558" s="24" t="s">
        <v>262</v>
      </c>
      <c r="AT558" s="24" t="s">
        <v>258</v>
      </c>
      <c r="AU558" s="24" t="s">
        <v>90</v>
      </c>
      <c r="AY558" s="24" t="s">
        <v>256</v>
      </c>
      <c r="BE558" s="207">
        <f t="shared" si="14"/>
        <v>0</v>
      </c>
      <c r="BF558" s="207">
        <f t="shared" si="15"/>
        <v>0</v>
      </c>
      <c r="BG558" s="207">
        <f t="shared" si="16"/>
        <v>0</v>
      </c>
      <c r="BH558" s="207">
        <f t="shared" si="17"/>
        <v>0</v>
      </c>
      <c r="BI558" s="207">
        <f t="shared" si="18"/>
        <v>0</v>
      </c>
      <c r="BJ558" s="24" t="s">
        <v>25</v>
      </c>
      <c r="BK558" s="207">
        <f t="shared" si="19"/>
        <v>0</v>
      </c>
      <c r="BL558" s="24" t="s">
        <v>262</v>
      </c>
      <c r="BM558" s="24" t="s">
        <v>980</v>
      </c>
    </row>
    <row r="559" spans="2:65" s="1" customFormat="1" ht="22.5" customHeight="1">
      <c r="B559" s="42"/>
      <c r="C559" s="196" t="s">
        <v>981</v>
      </c>
      <c r="D559" s="196" t="s">
        <v>258</v>
      </c>
      <c r="E559" s="197" t="s">
        <v>982</v>
      </c>
      <c r="F559" s="198" t="s">
        <v>983</v>
      </c>
      <c r="G559" s="199" t="s">
        <v>129</v>
      </c>
      <c r="H559" s="200">
        <v>9</v>
      </c>
      <c r="I559" s="201"/>
      <c r="J559" s="202">
        <f t="shared" si="10"/>
        <v>0</v>
      </c>
      <c r="K559" s="198" t="s">
        <v>261</v>
      </c>
      <c r="L559" s="62"/>
      <c r="M559" s="203" t="s">
        <v>38</v>
      </c>
      <c r="N559" s="204" t="s">
        <v>52</v>
      </c>
      <c r="O559" s="43"/>
      <c r="P559" s="205">
        <f t="shared" si="11"/>
        <v>0</v>
      </c>
      <c r="Q559" s="205">
        <v>0</v>
      </c>
      <c r="R559" s="205">
        <f t="shared" si="12"/>
        <v>0</v>
      </c>
      <c r="S559" s="205">
        <v>0.075</v>
      </c>
      <c r="T559" s="206">
        <f t="shared" si="13"/>
        <v>0.6749999999999999</v>
      </c>
      <c r="AR559" s="24" t="s">
        <v>262</v>
      </c>
      <c r="AT559" s="24" t="s">
        <v>258</v>
      </c>
      <c r="AU559" s="24" t="s">
        <v>90</v>
      </c>
      <c r="AY559" s="24" t="s">
        <v>256</v>
      </c>
      <c r="BE559" s="207">
        <f t="shared" si="14"/>
        <v>0</v>
      </c>
      <c r="BF559" s="207">
        <f t="shared" si="15"/>
        <v>0</v>
      </c>
      <c r="BG559" s="207">
        <f t="shared" si="16"/>
        <v>0</v>
      </c>
      <c r="BH559" s="207">
        <f t="shared" si="17"/>
        <v>0</v>
      </c>
      <c r="BI559" s="207">
        <f t="shared" si="18"/>
        <v>0</v>
      </c>
      <c r="BJ559" s="24" t="s">
        <v>25</v>
      </c>
      <c r="BK559" s="207">
        <f t="shared" si="19"/>
        <v>0</v>
      </c>
      <c r="BL559" s="24" t="s">
        <v>262</v>
      </c>
      <c r="BM559" s="24" t="s">
        <v>984</v>
      </c>
    </row>
    <row r="560" spans="2:51" s="11" customFormat="1" ht="13.5">
      <c r="B560" s="208"/>
      <c r="C560" s="209"/>
      <c r="D560" s="210" t="s">
        <v>264</v>
      </c>
      <c r="E560" s="211" t="s">
        <v>38</v>
      </c>
      <c r="F560" s="212" t="s">
        <v>985</v>
      </c>
      <c r="G560" s="209"/>
      <c r="H560" s="213">
        <v>1.8</v>
      </c>
      <c r="I560" s="214"/>
      <c r="J560" s="209"/>
      <c r="K560" s="209"/>
      <c r="L560" s="215"/>
      <c r="M560" s="216"/>
      <c r="N560" s="217"/>
      <c r="O560" s="217"/>
      <c r="P560" s="217"/>
      <c r="Q560" s="217"/>
      <c r="R560" s="217"/>
      <c r="S560" s="217"/>
      <c r="T560" s="218"/>
      <c r="AT560" s="219" t="s">
        <v>264</v>
      </c>
      <c r="AU560" s="219" t="s">
        <v>90</v>
      </c>
      <c r="AV560" s="11" t="s">
        <v>90</v>
      </c>
      <c r="AW560" s="11" t="s">
        <v>45</v>
      </c>
      <c r="AX560" s="11" t="s">
        <v>81</v>
      </c>
      <c r="AY560" s="219" t="s">
        <v>256</v>
      </c>
    </row>
    <row r="561" spans="2:51" s="11" customFormat="1" ht="13.5">
      <c r="B561" s="208"/>
      <c r="C561" s="209"/>
      <c r="D561" s="210" t="s">
        <v>264</v>
      </c>
      <c r="E561" s="211" t="s">
        <v>38</v>
      </c>
      <c r="F561" s="212" t="s">
        <v>986</v>
      </c>
      <c r="G561" s="209"/>
      <c r="H561" s="213">
        <v>4.32</v>
      </c>
      <c r="I561" s="214"/>
      <c r="J561" s="209"/>
      <c r="K561" s="209"/>
      <c r="L561" s="215"/>
      <c r="M561" s="216"/>
      <c r="N561" s="217"/>
      <c r="O561" s="217"/>
      <c r="P561" s="217"/>
      <c r="Q561" s="217"/>
      <c r="R561" s="217"/>
      <c r="S561" s="217"/>
      <c r="T561" s="218"/>
      <c r="AT561" s="219" t="s">
        <v>264</v>
      </c>
      <c r="AU561" s="219" t="s">
        <v>90</v>
      </c>
      <c r="AV561" s="11" t="s">
        <v>90</v>
      </c>
      <c r="AW561" s="11" t="s">
        <v>45</v>
      </c>
      <c r="AX561" s="11" t="s">
        <v>81</v>
      </c>
      <c r="AY561" s="219" t="s">
        <v>256</v>
      </c>
    </row>
    <row r="562" spans="2:51" s="11" customFormat="1" ht="13.5">
      <c r="B562" s="208"/>
      <c r="C562" s="209"/>
      <c r="D562" s="210" t="s">
        <v>264</v>
      </c>
      <c r="E562" s="211" t="s">
        <v>38</v>
      </c>
      <c r="F562" s="212" t="s">
        <v>987</v>
      </c>
      <c r="G562" s="209"/>
      <c r="H562" s="213">
        <v>2.88</v>
      </c>
      <c r="I562" s="214"/>
      <c r="J562" s="209"/>
      <c r="K562" s="209"/>
      <c r="L562" s="215"/>
      <c r="M562" s="216"/>
      <c r="N562" s="217"/>
      <c r="O562" s="217"/>
      <c r="P562" s="217"/>
      <c r="Q562" s="217"/>
      <c r="R562" s="217"/>
      <c r="S562" s="217"/>
      <c r="T562" s="218"/>
      <c r="AT562" s="219" t="s">
        <v>264</v>
      </c>
      <c r="AU562" s="219" t="s">
        <v>90</v>
      </c>
      <c r="AV562" s="11" t="s">
        <v>90</v>
      </c>
      <c r="AW562" s="11" t="s">
        <v>45</v>
      </c>
      <c r="AX562" s="11" t="s">
        <v>81</v>
      </c>
      <c r="AY562" s="219" t="s">
        <v>256</v>
      </c>
    </row>
    <row r="563" spans="2:51" s="12" customFormat="1" ht="13.5">
      <c r="B563" s="220"/>
      <c r="C563" s="221"/>
      <c r="D563" s="222" t="s">
        <v>264</v>
      </c>
      <c r="E563" s="223" t="s">
        <v>38</v>
      </c>
      <c r="F563" s="224" t="s">
        <v>266</v>
      </c>
      <c r="G563" s="221"/>
      <c r="H563" s="225">
        <v>9</v>
      </c>
      <c r="I563" s="226"/>
      <c r="J563" s="221"/>
      <c r="K563" s="221"/>
      <c r="L563" s="227"/>
      <c r="M563" s="228"/>
      <c r="N563" s="229"/>
      <c r="O563" s="229"/>
      <c r="P563" s="229"/>
      <c r="Q563" s="229"/>
      <c r="R563" s="229"/>
      <c r="S563" s="229"/>
      <c r="T563" s="230"/>
      <c r="AT563" s="231" t="s">
        <v>264</v>
      </c>
      <c r="AU563" s="231" t="s">
        <v>90</v>
      </c>
      <c r="AV563" s="12" t="s">
        <v>262</v>
      </c>
      <c r="AW563" s="12" t="s">
        <v>45</v>
      </c>
      <c r="AX563" s="12" t="s">
        <v>25</v>
      </c>
      <c r="AY563" s="231" t="s">
        <v>256</v>
      </c>
    </row>
    <row r="564" spans="2:65" s="1" customFormat="1" ht="22.5" customHeight="1">
      <c r="B564" s="42"/>
      <c r="C564" s="196" t="s">
        <v>988</v>
      </c>
      <c r="D564" s="196" t="s">
        <v>258</v>
      </c>
      <c r="E564" s="197" t="s">
        <v>989</v>
      </c>
      <c r="F564" s="198" t="s">
        <v>990</v>
      </c>
      <c r="G564" s="199" t="s">
        <v>129</v>
      </c>
      <c r="H564" s="200">
        <v>47.951</v>
      </c>
      <c r="I564" s="201"/>
      <c r="J564" s="202">
        <f>ROUND(I564*H564,2)</f>
        <v>0</v>
      </c>
      <c r="K564" s="198" t="s">
        <v>261</v>
      </c>
      <c r="L564" s="62"/>
      <c r="M564" s="203" t="s">
        <v>38</v>
      </c>
      <c r="N564" s="204" t="s">
        <v>52</v>
      </c>
      <c r="O564" s="43"/>
      <c r="P564" s="205">
        <f>O564*H564</f>
        <v>0</v>
      </c>
      <c r="Q564" s="205">
        <v>0</v>
      </c>
      <c r="R564" s="205">
        <f>Q564*H564</f>
        <v>0</v>
      </c>
      <c r="S564" s="205">
        <v>0.062</v>
      </c>
      <c r="T564" s="206">
        <f>S564*H564</f>
        <v>2.972962</v>
      </c>
      <c r="AR564" s="24" t="s">
        <v>262</v>
      </c>
      <c r="AT564" s="24" t="s">
        <v>258</v>
      </c>
      <c r="AU564" s="24" t="s">
        <v>90</v>
      </c>
      <c r="AY564" s="24" t="s">
        <v>256</v>
      </c>
      <c r="BE564" s="207">
        <f>IF(N564="základní",J564,0)</f>
        <v>0</v>
      </c>
      <c r="BF564" s="207">
        <f>IF(N564="snížená",J564,0)</f>
        <v>0</v>
      </c>
      <c r="BG564" s="207">
        <f>IF(N564="zákl. přenesená",J564,0)</f>
        <v>0</v>
      </c>
      <c r="BH564" s="207">
        <f>IF(N564="sníž. přenesená",J564,0)</f>
        <v>0</v>
      </c>
      <c r="BI564" s="207">
        <f>IF(N564="nulová",J564,0)</f>
        <v>0</v>
      </c>
      <c r="BJ564" s="24" t="s">
        <v>25</v>
      </c>
      <c r="BK564" s="207">
        <f>ROUND(I564*H564,2)</f>
        <v>0</v>
      </c>
      <c r="BL564" s="24" t="s">
        <v>262</v>
      </c>
      <c r="BM564" s="24" t="s">
        <v>991</v>
      </c>
    </row>
    <row r="565" spans="2:51" s="11" customFormat="1" ht="13.5">
      <c r="B565" s="208"/>
      <c r="C565" s="209"/>
      <c r="D565" s="210" t="s">
        <v>264</v>
      </c>
      <c r="E565" s="211" t="s">
        <v>38</v>
      </c>
      <c r="F565" s="212" t="s">
        <v>992</v>
      </c>
      <c r="G565" s="209"/>
      <c r="H565" s="213">
        <v>42.75</v>
      </c>
      <c r="I565" s="214"/>
      <c r="J565" s="209"/>
      <c r="K565" s="209"/>
      <c r="L565" s="215"/>
      <c r="M565" s="216"/>
      <c r="N565" s="217"/>
      <c r="O565" s="217"/>
      <c r="P565" s="217"/>
      <c r="Q565" s="217"/>
      <c r="R565" s="217"/>
      <c r="S565" s="217"/>
      <c r="T565" s="218"/>
      <c r="AT565" s="219" t="s">
        <v>264</v>
      </c>
      <c r="AU565" s="219" t="s">
        <v>90</v>
      </c>
      <c r="AV565" s="11" t="s">
        <v>90</v>
      </c>
      <c r="AW565" s="11" t="s">
        <v>45</v>
      </c>
      <c r="AX565" s="11" t="s">
        <v>81</v>
      </c>
      <c r="AY565" s="219" t="s">
        <v>256</v>
      </c>
    </row>
    <row r="566" spans="2:51" s="11" customFormat="1" ht="13.5">
      <c r="B566" s="208"/>
      <c r="C566" s="209"/>
      <c r="D566" s="210" t="s">
        <v>264</v>
      </c>
      <c r="E566" s="211" t="s">
        <v>38</v>
      </c>
      <c r="F566" s="212" t="s">
        <v>993</v>
      </c>
      <c r="G566" s="209"/>
      <c r="H566" s="213">
        <v>1.35</v>
      </c>
      <c r="I566" s="214"/>
      <c r="J566" s="209"/>
      <c r="K566" s="209"/>
      <c r="L566" s="215"/>
      <c r="M566" s="216"/>
      <c r="N566" s="217"/>
      <c r="O566" s="217"/>
      <c r="P566" s="217"/>
      <c r="Q566" s="217"/>
      <c r="R566" s="217"/>
      <c r="S566" s="217"/>
      <c r="T566" s="218"/>
      <c r="AT566" s="219" t="s">
        <v>264</v>
      </c>
      <c r="AU566" s="219" t="s">
        <v>90</v>
      </c>
      <c r="AV566" s="11" t="s">
        <v>90</v>
      </c>
      <c r="AW566" s="11" t="s">
        <v>45</v>
      </c>
      <c r="AX566" s="11" t="s">
        <v>81</v>
      </c>
      <c r="AY566" s="219" t="s">
        <v>256</v>
      </c>
    </row>
    <row r="567" spans="2:51" s="11" customFormat="1" ht="13.5">
      <c r="B567" s="208"/>
      <c r="C567" s="209"/>
      <c r="D567" s="210" t="s">
        <v>264</v>
      </c>
      <c r="E567" s="211" t="s">
        <v>38</v>
      </c>
      <c r="F567" s="212" t="s">
        <v>994</v>
      </c>
      <c r="G567" s="209"/>
      <c r="H567" s="213">
        <v>1.8</v>
      </c>
      <c r="I567" s="214"/>
      <c r="J567" s="209"/>
      <c r="K567" s="209"/>
      <c r="L567" s="215"/>
      <c r="M567" s="216"/>
      <c r="N567" s="217"/>
      <c r="O567" s="217"/>
      <c r="P567" s="217"/>
      <c r="Q567" s="217"/>
      <c r="R567" s="217"/>
      <c r="S567" s="217"/>
      <c r="T567" s="218"/>
      <c r="AT567" s="219" t="s">
        <v>264</v>
      </c>
      <c r="AU567" s="219" t="s">
        <v>90</v>
      </c>
      <c r="AV567" s="11" t="s">
        <v>90</v>
      </c>
      <c r="AW567" s="11" t="s">
        <v>45</v>
      </c>
      <c r="AX567" s="11" t="s">
        <v>81</v>
      </c>
      <c r="AY567" s="219" t="s">
        <v>256</v>
      </c>
    </row>
    <row r="568" spans="2:51" s="11" customFormat="1" ht="13.5">
      <c r="B568" s="208"/>
      <c r="C568" s="209"/>
      <c r="D568" s="210" t="s">
        <v>264</v>
      </c>
      <c r="E568" s="211" t="s">
        <v>38</v>
      </c>
      <c r="F568" s="212" t="s">
        <v>995</v>
      </c>
      <c r="G568" s="209"/>
      <c r="H568" s="213">
        <v>2.051</v>
      </c>
      <c r="I568" s="214"/>
      <c r="J568" s="209"/>
      <c r="K568" s="209"/>
      <c r="L568" s="215"/>
      <c r="M568" s="216"/>
      <c r="N568" s="217"/>
      <c r="O568" s="217"/>
      <c r="P568" s="217"/>
      <c r="Q568" s="217"/>
      <c r="R568" s="217"/>
      <c r="S568" s="217"/>
      <c r="T568" s="218"/>
      <c r="AT568" s="219" t="s">
        <v>264</v>
      </c>
      <c r="AU568" s="219" t="s">
        <v>90</v>
      </c>
      <c r="AV568" s="11" t="s">
        <v>90</v>
      </c>
      <c r="AW568" s="11" t="s">
        <v>45</v>
      </c>
      <c r="AX568" s="11" t="s">
        <v>81</v>
      </c>
      <c r="AY568" s="219" t="s">
        <v>256</v>
      </c>
    </row>
    <row r="569" spans="2:51" s="12" customFormat="1" ht="13.5">
      <c r="B569" s="220"/>
      <c r="C569" s="221"/>
      <c r="D569" s="222" t="s">
        <v>264</v>
      </c>
      <c r="E569" s="223" t="s">
        <v>38</v>
      </c>
      <c r="F569" s="224" t="s">
        <v>266</v>
      </c>
      <c r="G569" s="221"/>
      <c r="H569" s="225">
        <v>47.951</v>
      </c>
      <c r="I569" s="226"/>
      <c r="J569" s="221"/>
      <c r="K569" s="221"/>
      <c r="L569" s="227"/>
      <c r="M569" s="228"/>
      <c r="N569" s="229"/>
      <c r="O569" s="229"/>
      <c r="P569" s="229"/>
      <c r="Q569" s="229"/>
      <c r="R569" s="229"/>
      <c r="S569" s="229"/>
      <c r="T569" s="230"/>
      <c r="AT569" s="231" t="s">
        <v>264</v>
      </c>
      <c r="AU569" s="231" t="s">
        <v>90</v>
      </c>
      <c r="AV569" s="12" t="s">
        <v>262</v>
      </c>
      <c r="AW569" s="12" t="s">
        <v>45</v>
      </c>
      <c r="AX569" s="12" t="s">
        <v>25</v>
      </c>
      <c r="AY569" s="231" t="s">
        <v>256</v>
      </c>
    </row>
    <row r="570" spans="2:65" s="1" customFormat="1" ht="22.5" customHeight="1">
      <c r="B570" s="42"/>
      <c r="C570" s="196" t="s">
        <v>996</v>
      </c>
      <c r="D570" s="196" t="s">
        <v>258</v>
      </c>
      <c r="E570" s="197" t="s">
        <v>997</v>
      </c>
      <c r="F570" s="198" t="s">
        <v>998</v>
      </c>
      <c r="G570" s="199" t="s">
        <v>129</v>
      </c>
      <c r="H570" s="200">
        <v>41.678</v>
      </c>
      <c r="I570" s="201"/>
      <c r="J570" s="202">
        <f>ROUND(I570*H570,2)</f>
        <v>0</v>
      </c>
      <c r="K570" s="198" t="s">
        <v>261</v>
      </c>
      <c r="L570" s="62"/>
      <c r="M570" s="203" t="s">
        <v>38</v>
      </c>
      <c r="N570" s="204" t="s">
        <v>52</v>
      </c>
      <c r="O570" s="43"/>
      <c r="P570" s="205">
        <f>O570*H570</f>
        <v>0</v>
      </c>
      <c r="Q570" s="205">
        <v>0</v>
      </c>
      <c r="R570" s="205">
        <f>Q570*H570</f>
        <v>0</v>
      </c>
      <c r="S570" s="205">
        <v>0.015</v>
      </c>
      <c r="T570" s="206">
        <f>S570*H570</f>
        <v>0.6251699999999999</v>
      </c>
      <c r="AR570" s="24" t="s">
        <v>262</v>
      </c>
      <c r="AT570" s="24" t="s">
        <v>258</v>
      </c>
      <c r="AU570" s="24" t="s">
        <v>90</v>
      </c>
      <c r="AY570" s="24" t="s">
        <v>256</v>
      </c>
      <c r="BE570" s="207">
        <f>IF(N570="základní",J570,0)</f>
        <v>0</v>
      </c>
      <c r="BF570" s="207">
        <f>IF(N570="snížená",J570,0)</f>
        <v>0</v>
      </c>
      <c r="BG570" s="207">
        <f>IF(N570="zákl. přenesená",J570,0)</f>
        <v>0</v>
      </c>
      <c r="BH570" s="207">
        <f>IF(N570="sníž. přenesená",J570,0)</f>
        <v>0</v>
      </c>
      <c r="BI570" s="207">
        <f>IF(N570="nulová",J570,0)</f>
        <v>0</v>
      </c>
      <c r="BJ570" s="24" t="s">
        <v>25</v>
      </c>
      <c r="BK570" s="207">
        <f>ROUND(I570*H570,2)</f>
        <v>0</v>
      </c>
      <c r="BL570" s="24" t="s">
        <v>262</v>
      </c>
      <c r="BM570" s="24" t="s">
        <v>999</v>
      </c>
    </row>
    <row r="571" spans="2:51" s="11" customFormat="1" ht="13.5">
      <c r="B571" s="208"/>
      <c r="C571" s="209"/>
      <c r="D571" s="222" t="s">
        <v>264</v>
      </c>
      <c r="E571" s="271" t="s">
        <v>38</v>
      </c>
      <c r="F571" s="248" t="s">
        <v>1000</v>
      </c>
      <c r="G571" s="209"/>
      <c r="H571" s="249">
        <v>41.678</v>
      </c>
      <c r="I571" s="214"/>
      <c r="J571" s="209"/>
      <c r="K571" s="209"/>
      <c r="L571" s="215"/>
      <c r="M571" s="216"/>
      <c r="N571" s="217"/>
      <c r="O571" s="217"/>
      <c r="P571" s="217"/>
      <c r="Q571" s="217"/>
      <c r="R571" s="217"/>
      <c r="S571" s="217"/>
      <c r="T571" s="218"/>
      <c r="AT571" s="219" t="s">
        <v>264</v>
      </c>
      <c r="AU571" s="219" t="s">
        <v>90</v>
      </c>
      <c r="AV571" s="11" t="s">
        <v>90</v>
      </c>
      <c r="AW571" s="11" t="s">
        <v>45</v>
      </c>
      <c r="AX571" s="11" t="s">
        <v>25</v>
      </c>
      <c r="AY571" s="219" t="s">
        <v>256</v>
      </c>
    </row>
    <row r="572" spans="2:65" s="1" customFormat="1" ht="22.5" customHeight="1">
      <c r="B572" s="42"/>
      <c r="C572" s="196" t="s">
        <v>1001</v>
      </c>
      <c r="D572" s="196" t="s">
        <v>258</v>
      </c>
      <c r="E572" s="197" t="s">
        <v>1002</v>
      </c>
      <c r="F572" s="198" t="s">
        <v>1003</v>
      </c>
      <c r="G572" s="199" t="s">
        <v>129</v>
      </c>
      <c r="H572" s="200">
        <v>16.886</v>
      </c>
      <c r="I572" s="201"/>
      <c r="J572" s="202">
        <f>ROUND(I572*H572,2)</f>
        <v>0</v>
      </c>
      <c r="K572" s="198" t="s">
        <v>261</v>
      </c>
      <c r="L572" s="62"/>
      <c r="M572" s="203" t="s">
        <v>38</v>
      </c>
      <c r="N572" s="204" t="s">
        <v>52</v>
      </c>
      <c r="O572" s="43"/>
      <c r="P572" s="205">
        <f>O572*H572</f>
        <v>0</v>
      </c>
      <c r="Q572" s="205">
        <v>0</v>
      </c>
      <c r="R572" s="205">
        <f>Q572*H572</f>
        <v>0</v>
      </c>
      <c r="S572" s="205">
        <v>0.076</v>
      </c>
      <c r="T572" s="206">
        <f>S572*H572</f>
        <v>1.2833359999999998</v>
      </c>
      <c r="AR572" s="24" t="s">
        <v>262</v>
      </c>
      <c r="AT572" s="24" t="s">
        <v>258</v>
      </c>
      <c r="AU572" s="24" t="s">
        <v>90</v>
      </c>
      <c r="AY572" s="24" t="s">
        <v>256</v>
      </c>
      <c r="BE572" s="207">
        <f>IF(N572="základní",J572,0)</f>
        <v>0</v>
      </c>
      <c r="BF572" s="207">
        <f>IF(N572="snížená",J572,0)</f>
        <v>0</v>
      </c>
      <c r="BG572" s="207">
        <f>IF(N572="zákl. přenesená",J572,0)</f>
        <v>0</v>
      </c>
      <c r="BH572" s="207">
        <f>IF(N572="sníž. přenesená",J572,0)</f>
        <v>0</v>
      </c>
      <c r="BI572" s="207">
        <f>IF(N572="nulová",J572,0)</f>
        <v>0</v>
      </c>
      <c r="BJ572" s="24" t="s">
        <v>25</v>
      </c>
      <c r="BK572" s="207">
        <f>ROUND(I572*H572,2)</f>
        <v>0</v>
      </c>
      <c r="BL572" s="24" t="s">
        <v>262</v>
      </c>
      <c r="BM572" s="24" t="s">
        <v>1004</v>
      </c>
    </row>
    <row r="573" spans="2:51" s="11" customFormat="1" ht="13.5">
      <c r="B573" s="208"/>
      <c r="C573" s="209"/>
      <c r="D573" s="210" t="s">
        <v>264</v>
      </c>
      <c r="E573" s="211" t="s">
        <v>38</v>
      </c>
      <c r="F573" s="212" t="s">
        <v>1005</v>
      </c>
      <c r="G573" s="209"/>
      <c r="H573" s="213">
        <v>2.02</v>
      </c>
      <c r="I573" s="214"/>
      <c r="J573" s="209"/>
      <c r="K573" s="209"/>
      <c r="L573" s="215"/>
      <c r="M573" s="216"/>
      <c r="N573" s="217"/>
      <c r="O573" s="217"/>
      <c r="P573" s="217"/>
      <c r="Q573" s="217"/>
      <c r="R573" s="217"/>
      <c r="S573" s="217"/>
      <c r="T573" s="218"/>
      <c r="AT573" s="219" t="s">
        <v>264</v>
      </c>
      <c r="AU573" s="219" t="s">
        <v>90</v>
      </c>
      <c r="AV573" s="11" t="s">
        <v>90</v>
      </c>
      <c r="AW573" s="11" t="s">
        <v>45</v>
      </c>
      <c r="AX573" s="11" t="s">
        <v>81</v>
      </c>
      <c r="AY573" s="219" t="s">
        <v>256</v>
      </c>
    </row>
    <row r="574" spans="2:51" s="11" customFormat="1" ht="13.5">
      <c r="B574" s="208"/>
      <c r="C574" s="209"/>
      <c r="D574" s="210" t="s">
        <v>264</v>
      </c>
      <c r="E574" s="211" t="s">
        <v>38</v>
      </c>
      <c r="F574" s="212" t="s">
        <v>1006</v>
      </c>
      <c r="G574" s="209"/>
      <c r="H574" s="213">
        <v>4.04</v>
      </c>
      <c r="I574" s="214"/>
      <c r="J574" s="209"/>
      <c r="K574" s="209"/>
      <c r="L574" s="215"/>
      <c r="M574" s="216"/>
      <c r="N574" s="217"/>
      <c r="O574" s="217"/>
      <c r="P574" s="217"/>
      <c r="Q574" s="217"/>
      <c r="R574" s="217"/>
      <c r="S574" s="217"/>
      <c r="T574" s="218"/>
      <c r="AT574" s="219" t="s">
        <v>264</v>
      </c>
      <c r="AU574" s="219" t="s">
        <v>90</v>
      </c>
      <c r="AV574" s="11" t="s">
        <v>90</v>
      </c>
      <c r="AW574" s="11" t="s">
        <v>45</v>
      </c>
      <c r="AX574" s="11" t="s">
        <v>81</v>
      </c>
      <c r="AY574" s="219" t="s">
        <v>256</v>
      </c>
    </row>
    <row r="575" spans="2:51" s="11" customFormat="1" ht="13.5">
      <c r="B575" s="208"/>
      <c r="C575" s="209"/>
      <c r="D575" s="210" t="s">
        <v>264</v>
      </c>
      <c r="E575" s="211" t="s">
        <v>38</v>
      </c>
      <c r="F575" s="212" t="s">
        <v>1007</v>
      </c>
      <c r="G575" s="209"/>
      <c r="H575" s="213">
        <v>3.636</v>
      </c>
      <c r="I575" s="214"/>
      <c r="J575" s="209"/>
      <c r="K575" s="209"/>
      <c r="L575" s="215"/>
      <c r="M575" s="216"/>
      <c r="N575" s="217"/>
      <c r="O575" s="217"/>
      <c r="P575" s="217"/>
      <c r="Q575" s="217"/>
      <c r="R575" s="217"/>
      <c r="S575" s="217"/>
      <c r="T575" s="218"/>
      <c r="AT575" s="219" t="s">
        <v>264</v>
      </c>
      <c r="AU575" s="219" t="s">
        <v>90</v>
      </c>
      <c r="AV575" s="11" t="s">
        <v>90</v>
      </c>
      <c r="AW575" s="11" t="s">
        <v>45</v>
      </c>
      <c r="AX575" s="11" t="s">
        <v>81</v>
      </c>
      <c r="AY575" s="219" t="s">
        <v>256</v>
      </c>
    </row>
    <row r="576" spans="2:51" s="11" customFormat="1" ht="13.5">
      <c r="B576" s="208"/>
      <c r="C576" s="209"/>
      <c r="D576" s="210" t="s">
        <v>264</v>
      </c>
      <c r="E576" s="211" t="s">
        <v>38</v>
      </c>
      <c r="F576" s="212" t="s">
        <v>1008</v>
      </c>
      <c r="G576" s="209"/>
      <c r="H576" s="213">
        <v>2.02</v>
      </c>
      <c r="I576" s="214"/>
      <c r="J576" s="209"/>
      <c r="K576" s="209"/>
      <c r="L576" s="215"/>
      <c r="M576" s="216"/>
      <c r="N576" s="217"/>
      <c r="O576" s="217"/>
      <c r="P576" s="217"/>
      <c r="Q576" s="217"/>
      <c r="R576" s="217"/>
      <c r="S576" s="217"/>
      <c r="T576" s="218"/>
      <c r="AT576" s="219" t="s">
        <v>264</v>
      </c>
      <c r="AU576" s="219" t="s">
        <v>90</v>
      </c>
      <c r="AV576" s="11" t="s">
        <v>90</v>
      </c>
      <c r="AW576" s="11" t="s">
        <v>45</v>
      </c>
      <c r="AX576" s="11" t="s">
        <v>81</v>
      </c>
      <c r="AY576" s="219" t="s">
        <v>256</v>
      </c>
    </row>
    <row r="577" spans="2:51" s="11" customFormat="1" ht="13.5">
      <c r="B577" s="208"/>
      <c r="C577" s="209"/>
      <c r="D577" s="210" t="s">
        <v>264</v>
      </c>
      <c r="E577" s="211" t="s">
        <v>38</v>
      </c>
      <c r="F577" s="212" t="s">
        <v>1009</v>
      </c>
      <c r="G577" s="209"/>
      <c r="H577" s="213">
        <v>5.17</v>
      </c>
      <c r="I577" s="214"/>
      <c r="J577" s="209"/>
      <c r="K577" s="209"/>
      <c r="L577" s="215"/>
      <c r="M577" s="216"/>
      <c r="N577" s="217"/>
      <c r="O577" s="217"/>
      <c r="P577" s="217"/>
      <c r="Q577" s="217"/>
      <c r="R577" s="217"/>
      <c r="S577" s="217"/>
      <c r="T577" s="218"/>
      <c r="AT577" s="219" t="s">
        <v>264</v>
      </c>
      <c r="AU577" s="219" t="s">
        <v>90</v>
      </c>
      <c r="AV577" s="11" t="s">
        <v>90</v>
      </c>
      <c r="AW577" s="11" t="s">
        <v>45</v>
      </c>
      <c r="AX577" s="11" t="s">
        <v>81</v>
      </c>
      <c r="AY577" s="219" t="s">
        <v>256</v>
      </c>
    </row>
    <row r="578" spans="2:51" s="12" customFormat="1" ht="13.5">
      <c r="B578" s="220"/>
      <c r="C578" s="221"/>
      <c r="D578" s="222" t="s">
        <v>264</v>
      </c>
      <c r="E578" s="223" t="s">
        <v>38</v>
      </c>
      <c r="F578" s="224" t="s">
        <v>266</v>
      </c>
      <c r="G578" s="221"/>
      <c r="H578" s="225">
        <v>16.886</v>
      </c>
      <c r="I578" s="226"/>
      <c r="J578" s="221"/>
      <c r="K578" s="221"/>
      <c r="L578" s="227"/>
      <c r="M578" s="228"/>
      <c r="N578" s="229"/>
      <c r="O578" s="229"/>
      <c r="P578" s="229"/>
      <c r="Q578" s="229"/>
      <c r="R578" s="229"/>
      <c r="S578" s="229"/>
      <c r="T578" s="230"/>
      <c r="AT578" s="231" t="s">
        <v>264</v>
      </c>
      <c r="AU578" s="231" t="s">
        <v>90</v>
      </c>
      <c r="AV578" s="12" t="s">
        <v>262</v>
      </c>
      <c r="AW578" s="12" t="s">
        <v>45</v>
      </c>
      <c r="AX578" s="12" t="s">
        <v>25</v>
      </c>
      <c r="AY578" s="231" t="s">
        <v>256</v>
      </c>
    </row>
    <row r="579" spans="2:65" s="1" customFormat="1" ht="22.5" customHeight="1">
      <c r="B579" s="42"/>
      <c r="C579" s="196" t="s">
        <v>1010</v>
      </c>
      <c r="D579" s="196" t="s">
        <v>258</v>
      </c>
      <c r="E579" s="197" t="s">
        <v>1011</v>
      </c>
      <c r="F579" s="198" t="s">
        <v>1012</v>
      </c>
      <c r="G579" s="199" t="s">
        <v>129</v>
      </c>
      <c r="H579" s="200">
        <v>60.198</v>
      </c>
      <c r="I579" s="201"/>
      <c r="J579" s="202">
        <f>ROUND(I579*H579,2)</f>
        <v>0</v>
      </c>
      <c r="K579" s="198" t="s">
        <v>261</v>
      </c>
      <c r="L579" s="62"/>
      <c r="M579" s="203" t="s">
        <v>38</v>
      </c>
      <c r="N579" s="204" t="s">
        <v>52</v>
      </c>
      <c r="O579" s="43"/>
      <c r="P579" s="205">
        <f>O579*H579</f>
        <v>0</v>
      </c>
      <c r="Q579" s="205">
        <v>0</v>
      </c>
      <c r="R579" s="205">
        <f>Q579*H579</f>
        <v>0</v>
      </c>
      <c r="S579" s="205">
        <v>0.089</v>
      </c>
      <c r="T579" s="206">
        <f>S579*H579</f>
        <v>5.357622</v>
      </c>
      <c r="AR579" s="24" t="s">
        <v>262</v>
      </c>
      <c r="AT579" s="24" t="s">
        <v>258</v>
      </c>
      <c r="AU579" s="24" t="s">
        <v>90</v>
      </c>
      <c r="AY579" s="24" t="s">
        <v>256</v>
      </c>
      <c r="BE579" s="207">
        <f>IF(N579="základní",J579,0)</f>
        <v>0</v>
      </c>
      <c r="BF579" s="207">
        <f>IF(N579="snížená",J579,0)</f>
        <v>0</v>
      </c>
      <c r="BG579" s="207">
        <f>IF(N579="zákl. přenesená",J579,0)</f>
        <v>0</v>
      </c>
      <c r="BH579" s="207">
        <f>IF(N579="sníž. přenesená",J579,0)</f>
        <v>0</v>
      </c>
      <c r="BI579" s="207">
        <f>IF(N579="nulová",J579,0)</f>
        <v>0</v>
      </c>
      <c r="BJ579" s="24" t="s">
        <v>25</v>
      </c>
      <c r="BK579" s="207">
        <f>ROUND(I579*H579,2)</f>
        <v>0</v>
      </c>
      <c r="BL579" s="24" t="s">
        <v>262</v>
      </c>
      <c r="BM579" s="24" t="s">
        <v>1013</v>
      </c>
    </row>
    <row r="580" spans="2:47" s="1" customFormat="1" ht="27">
      <c r="B580" s="42"/>
      <c r="C580" s="64"/>
      <c r="D580" s="210" t="s">
        <v>351</v>
      </c>
      <c r="E580" s="64"/>
      <c r="F580" s="243" t="s">
        <v>1014</v>
      </c>
      <c r="G580" s="64"/>
      <c r="H580" s="64"/>
      <c r="I580" s="166"/>
      <c r="J580" s="64"/>
      <c r="K580" s="64"/>
      <c r="L580" s="62"/>
      <c r="M580" s="244"/>
      <c r="N580" s="43"/>
      <c r="O580" s="43"/>
      <c r="P580" s="43"/>
      <c r="Q580" s="43"/>
      <c r="R580" s="43"/>
      <c r="S580" s="43"/>
      <c r="T580" s="79"/>
      <c r="AT580" s="24" t="s">
        <v>351</v>
      </c>
      <c r="AU580" s="24" t="s">
        <v>90</v>
      </c>
    </row>
    <row r="581" spans="2:51" s="13" customFormat="1" ht="13.5">
      <c r="B581" s="232"/>
      <c r="C581" s="233"/>
      <c r="D581" s="210" t="s">
        <v>264</v>
      </c>
      <c r="E581" s="234" t="s">
        <v>38</v>
      </c>
      <c r="F581" s="235" t="s">
        <v>1015</v>
      </c>
      <c r="G581" s="233"/>
      <c r="H581" s="236" t="s">
        <v>38</v>
      </c>
      <c r="I581" s="237"/>
      <c r="J581" s="233"/>
      <c r="K581" s="233"/>
      <c r="L581" s="238"/>
      <c r="M581" s="239"/>
      <c r="N581" s="240"/>
      <c r="O581" s="240"/>
      <c r="P581" s="240"/>
      <c r="Q581" s="240"/>
      <c r="R581" s="240"/>
      <c r="S581" s="240"/>
      <c r="T581" s="241"/>
      <c r="AT581" s="242" t="s">
        <v>264</v>
      </c>
      <c r="AU581" s="242" t="s">
        <v>90</v>
      </c>
      <c r="AV581" s="13" t="s">
        <v>25</v>
      </c>
      <c r="AW581" s="13" t="s">
        <v>45</v>
      </c>
      <c r="AX581" s="13" t="s">
        <v>81</v>
      </c>
      <c r="AY581" s="242" t="s">
        <v>256</v>
      </c>
    </row>
    <row r="582" spans="2:51" s="13" customFormat="1" ht="13.5">
      <c r="B582" s="232"/>
      <c r="C582" s="233"/>
      <c r="D582" s="210" t="s">
        <v>264</v>
      </c>
      <c r="E582" s="234" t="s">
        <v>38</v>
      </c>
      <c r="F582" s="235" t="s">
        <v>654</v>
      </c>
      <c r="G582" s="233"/>
      <c r="H582" s="236" t="s">
        <v>38</v>
      </c>
      <c r="I582" s="237"/>
      <c r="J582" s="233"/>
      <c r="K582" s="233"/>
      <c r="L582" s="238"/>
      <c r="M582" s="239"/>
      <c r="N582" s="240"/>
      <c r="O582" s="240"/>
      <c r="P582" s="240"/>
      <c r="Q582" s="240"/>
      <c r="R582" s="240"/>
      <c r="S582" s="240"/>
      <c r="T582" s="241"/>
      <c r="AT582" s="242" t="s">
        <v>264</v>
      </c>
      <c r="AU582" s="242" t="s">
        <v>90</v>
      </c>
      <c r="AV582" s="13" t="s">
        <v>25</v>
      </c>
      <c r="AW582" s="13" t="s">
        <v>45</v>
      </c>
      <c r="AX582" s="13" t="s">
        <v>81</v>
      </c>
      <c r="AY582" s="242" t="s">
        <v>256</v>
      </c>
    </row>
    <row r="583" spans="2:51" s="11" customFormat="1" ht="13.5">
      <c r="B583" s="208"/>
      <c r="C583" s="209"/>
      <c r="D583" s="210" t="s">
        <v>264</v>
      </c>
      <c r="E583" s="211" t="s">
        <v>38</v>
      </c>
      <c r="F583" s="212" t="s">
        <v>1016</v>
      </c>
      <c r="G583" s="209"/>
      <c r="H583" s="213">
        <v>16.05</v>
      </c>
      <c r="I583" s="214"/>
      <c r="J583" s="209"/>
      <c r="K583" s="209"/>
      <c r="L583" s="215"/>
      <c r="M583" s="216"/>
      <c r="N583" s="217"/>
      <c r="O583" s="217"/>
      <c r="P583" s="217"/>
      <c r="Q583" s="217"/>
      <c r="R583" s="217"/>
      <c r="S583" s="217"/>
      <c r="T583" s="218"/>
      <c r="AT583" s="219" t="s">
        <v>264</v>
      </c>
      <c r="AU583" s="219" t="s">
        <v>90</v>
      </c>
      <c r="AV583" s="11" t="s">
        <v>90</v>
      </c>
      <c r="AW583" s="11" t="s">
        <v>45</v>
      </c>
      <c r="AX583" s="11" t="s">
        <v>81</v>
      </c>
      <c r="AY583" s="219" t="s">
        <v>256</v>
      </c>
    </row>
    <row r="584" spans="2:51" s="13" customFormat="1" ht="13.5">
      <c r="B584" s="232"/>
      <c r="C584" s="233"/>
      <c r="D584" s="210" t="s">
        <v>264</v>
      </c>
      <c r="E584" s="234" t="s">
        <v>38</v>
      </c>
      <c r="F584" s="235" t="s">
        <v>588</v>
      </c>
      <c r="G584" s="233"/>
      <c r="H584" s="236" t="s">
        <v>38</v>
      </c>
      <c r="I584" s="237"/>
      <c r="J584" s="233"/>
      <c r="K584" s="233"/>
      <c r="L584" s="238"/>
      <c r="M584" s="239"/>
      <c r="N584" s="240"/>
      <c r="O584" s="240"/>
      <c r="P584" s="240"/>
      <c r="Q584" s="240"/>
      <c r="R584" s="240"/>
      <c r="S584" s="240"/>
      <c r="T584" s="241"/>
      <c r="AT584" s="242" t="s">
        <v>264</v>
      </c>
      <c r="AU584" s="242" t="s">
        <v>90</v>
      </c>
      <c r="AV584" s="13" t="s">
        <v>25</v>
      </c>
      <c r="AW584" s="13" t="s">
        <v>45</v>
      </c>
      <c r="AX584" s="13" t="s">
        <v>81</v>
      </c>
      <c r="AY584" s="242" t="s">
        <v>256</v>
      </c>
    </row>
    <row r="585" spans="2:51" s="11" customFormat="1" ht="13.5">
      <c r="B585" s="208"/>
      <c r="C585" s="209"/>
      <c r="D585" s="210" t="s">
        <v>264</v>
      </c>
      <c r="E585" s="211" t="s">
        <v>38</v>
      </c>
      <c r="F585" s="212" t="s">
        <v>1017</v>
      </c>
      <c r="G585" s="209"/>
      <c r="H585" s="213">
        <v>1.5</v>
      </c>
      <c r="I585" s="214"/>
      <c r="J585" s="209"/>
      <c r="K585" s="209"/>
      <c r="L585" s="215"/>
      <c r="M585" s="216"/>
      <c r="N585" s="217"/>
      <c r="O585" s="217"/>
      <c r="P585" s="217"/>
      <c r="Q585" s="217"/>
      <c r="R585" s="217"/>
      <c r="S585" s="217"/>
      <c r="T585" s="218"/>
      <c r="AT585" s="219" t="s">
        <v>264</v>
      </c>
      <c r="AU585" s="219" t="s">
        <v>90</v>
      </c>
      <c r="AV585" s="11" t="s">
        <v>90</v>
      </c>
      <c r="AW585" s="11" t="s">
        <v>45</v>
      </c>
      <c r="AX585" s="11" t="s">
        <v>81</v>
      </c>
      <c r="AY585" s="219" t="s">
        <v>256</v>
      </c>
    </row>
    <row r="586" spans="2:51" s="13" customFormat="1" ht="13.5">
      <c r="B586" s="232"/>
      <c r="C586" s="233"/>
      <c r="D586" s="210" t="s">
        <v>264</v>
      </c>
      <c r="E586" s="234" t="s">
        <v>38</v>
      </c>
      <c r="F586" s="235" t="s">
        <v>590</v>
      </c>
      <c r="G586" s="233"/>
      <c r="H586" s="236" t="s">
        <v>38</v>
      </c>
      <c r="I586" s="237"/>
      <c r="J586" s="233"/>
      <c r="K586" s="233"/>
      <c r="L586" s="238"/>
      <c r="M586" s="239"/>
      <c r="N586" s="240"/>
      <c r="O586" s="240"/>
      <c r="P586" s="240"/>
      <c r="Q586" s="240"/>
      <c r="R586" s="240"/>
      <c r="S586" s="240"/>
      <c r="T586" s="241"/>
      <c r="AT586" s="242" t="s">
        <v>264</v>
      </c>
      <c r="AU586" s="242" t="s">
        <v>90</v>
      </c>
      <c r="AV586" s="13" t="s">
        <v>25</v>
      </c>
      <c r="AW586" s="13" t="s">
        <v>45</v>
      </c>
      <c r="AX586" s="13" t="s">
        <v>81</v>
      </c>
      <c r="AY586" s="242" t="s">
        <v>256</v>
      </c>
    </row>
    <row r="587" spans="2:51" s="11" customFormat="1" ht="13.5">
      <c r="B587" s="208"/>
      <c r="C587" s="209"/>
      <c r="D587" s="210" t="s">
        <v>264</v>
      </c>
      <c r="E587" s="211" t="s">
        <v>38</v>
      </c>
      <c r="F587" s="212" t="s">
        <v>1018</v>
      </c>
      <c r="G587" s="209"/>
      <c r="H587" s="213">
        <v>4.358</v>
      </c>
      <c r="I587" s="214"/>
      <c r="J587" s="209"/>
      <c r="K587" s="209"/>
      <c r="L587" s="215"/>
      <c r="M587" s="216"/>
      <c r="N587" s="217"/>
      <c r="O587" s="217"/>
      <c r="P587" s="217"/>
      <c r="Q587" s="217"/>
      <c r="R587" s="217"/>
      <c r="S587" s="217"/>
      <c r="T587" s="218"/>
      <c r="AT587" s="219" t="s">
        <v>264</v>
      </c>
      <c r="AU587" s="219" t="s">
        <v>90</v>
      </c>
      <c r="AV587" s="11" t="s">
        <v>90</v>
      </c>
      <c r="AW587" s="11" t="s">
        <v>45</v>
      </c>
      <c r="AX587" s="11" t="s">
        <v>81</v>
      </c>
      <c r="AY587" s="219" t="s">
        <v>256</v>
      </c>
    </row>
    <row r="588" spans="2:51" s="13" customFormat="1" ht="13.5">
      <c r="B588" s="232"/>
      <c r="C588" s="233"/>
      <c r="D588" s="210" t="s">
        <v>264</v>
      </c>
      <c r="E588" s="234" t="s">
        <v>38</v>
      </c>
      <c r="F588" s="235" t="s">
        <v>592</v>
      </c>
      <c r="G588" s="233"/>
      <c r="H588" s="236" t="s">
        <v>38</v>
      </c>
      <c r="I588" s="237"/>
      <c r="J588" s="233"/>
      <c r="K588" s="233"/>
      <c r="L588" s="238"/>
      <c r="M588" s="239"/>
      <c r="N588" s="240"/>
      <c r="O588" s="240"/>
      <c r="P588" s="240"/>
      <c r="Q588" s="240"/>
      <c r="R588" s="240"/>
      <c r="S588" s="240"/>
      <c r="T588" s="241"/>
      <c r="AT588" s="242" t="s">
        <v>264</v>
      </c>
      <c r="AU588" s="242" t="s">
        <v>90</v>
      </c>
      <c r="AV588" s="13" t="s">
        <v>25</v>
      </c>
      <c r="AW588" s="13" t="s">
        <v>45</v>
      </c>
      <c r="AX588" s="13" t="s">
        <v>81</v>
      </c>
      <c r="AY588" s="242" t="s">
        <v>256</v>
      </c>
    </row>
    <row r="589" spans="2:51" s="11" customFormat="1" ht="13.5">
      <c r="B589" s="208"/>
      <c r="C589" s="209"/>
      <c r="D589" s="210" t="s">
        <v>264</v>
      </c>
      <c r="E589" s="211" t="s">
        <v>38</v>
      </c>
      <c r="F589" s="212" t="s">
        <v>1019</v>
      </c>
      <c r="G589" s="209"/>
      <c r="H589" s="213">
        <v>38.29</v>
      </c>
      <c r="I589" s="214"/>
      <c r="J589" s="209"/>
      <c r="K589" s="209"/>
      <c r="L589" s="215"/>
      <c r="M589" s="216"/>
      <c r="N589" s="217"/>
      <c r="O589" s="217"/>
      <c r="P589" s="217"/>
      <c r="Q589" s="217"/>
      <c r="R589" s="217"/>
      <c r="S589" s="217"/>
      <c r="T589" s="218"/>
      <c r="AT589" s="219" t="s">
        <v>264</v>
      </c>
      <c r="AU589" s="219" t="s">
        <v>90</v>
      </c>
      <c r="AV589" s="11" t="s">
        <v>90</v>
      </c>
      <c r="AW589" s="11" t="s">
        <v>45</v>
      </c>
      <c r="AX589" s="11" t="s">
        <v>81</v>
      </c>
      <c r="AY589" s="219" t="s">
        <v>256</v>
      </c>
    </row>
    <row r="590" spans="2:51" s="12" customFormat="1" ht="13.5">
      <c r="B590" s="220"/>
      <c r="C590" s="221"/>
      <c r="D590" s="222" t="s">
        <v>264</v>
      </c>
      <c r="E590" s="223" t="s">
        <v>38</v>
      </c>
      <c r="F590" s="224" t="s">
        <v>266</v>
      </c>
      <c r="G590" s="221"/>
      <c r="H590" s="225">
        <v>60.198</v>
      </c>
      <c r="I590" s="226"/>
      <c r="J590" s="221"/>
      <c r="K590" s="221"/>
      <c r="L590" s="227"/>
      <c r="M590" s="228"/>
      <c r="N590" s="229"/>
      <c r="O590" s="229"/>
      <c r="P590" s="229"/>
      <c r="Q590" s="229"/>
      <c r="R590" s="229"/>
      <c r="S590" s="229"/>
      <c r="T590" s="230"/>
      <c r="AT590" s="231" t="s">
        <v>264</v>
      </c>
      <c r="AU590" s="231" t="s">
        <v>90</v>
      </c>
      <c r="AV590" s="12" t="s">
        <v>262</v>
      </c>
      <c r="AW590" s="12" t="s">
        <v>45</v>
      </c>
      <c r="AX590" s="12" t="s">
        <v>25</v>
      </c>
      <c r="AY590" s="231" t="s">
        <v>256</v>
      </c>
    </row>
    <row r="591" spans="2:65" s="1" customFormat="1" ht="22.5" customHeight="1">
      <c r="B591" s="42"/>
      <c r="C591" s="196" t="s">
        <v>1020</v>
      </c>
      <c r="D591" s="196" t="s">
        <v>258</v>
      </c>
      <c r="E591" s="197" t="s">
        <v>1021</v>
      </c>
      <c r="F591" s="198" t="s">
        <v>1022</v>
      </c>
      <c r="G591" s="199" t="s">
        <v>1023</v>
      </c>
      <c r="H591" s="200">
        <v>120</v>
      </c>
      <c r="I591" s="201"/>
      <c r="J591" s="202">
        <f>ROUND(I591*H591,2)</f>
        <v>0</v>
      </c>
      <c r="K591" s="198" t="s">
        <v>38</v>
      </c>
      <c r="L591" s="62"/>
      <c r="M591" s="203" t="s">
        <v>38</v>
      </c>
      <c r="N591" s="204" t="s">
        <v>52</v>
      </c>
      <c r="O591" s="43"/>
      <c r="P591" s="205">
        <f>O591*H591</f>
        <v>0</v>
      </c>
      <c r="Q591" s="205">
        <v>0</v>
      </c>
      <c r="R591" s="205">
        <f>Q591*H591</f>
        <v>0</v>
      </c>
      <c r="S591" s="205">
        <v>0</v>
      </c>
      <c r="T591" s="206">
        <f>S591*H591</f>
        <v>0</v>
      </c>
      <c r="AR591" s="24" t="s">
        <v>262</v>
      </c>
      <c r="AT591" s="24" t="s">
        <v>258</v>
      </c>
      <c r="AU591" s="24" t="s">
        <v>90</v>
      </c>
      <c r="AY591" s="24" t="s">
        <v>256</v>
      </c>
      <c r="BE591" s="207">
        <f>IF(N591="základní",J591,0)</f>
        <v>0</v>
      </c>
      <c r="BF591" s="207">
        <f>IF(N591="snížená",J591,0)</f>
        <v>0</v>
      </c>
      <c r="BG591" s="207">
        <f>IF(N591="zákl. přenesená",J591,0)</f>
        <v>0</v>
      </c>
      <c r="BH591" s="207">
        <f>IF(N591="sníž. přenesená",J591,0)</f>
        <v>0</v>
      </c>
      <c r="BI591" s="207">
        <f>IF(N591="nulová",J591,0)</f>
        <v>0</v>
      </c>
      <c r="BJ591" s="24" t="s">
        <v>25</v>
      </c>
      <c r="BK591" s="207">
        <f>ROUND(I591*H591,2)</f>
        <v>0</v>
      </c>
      <c r="BL591" s="24" t="s">
        <v>262</v>
      </c>
      <c r="BM591" s="24" t="s">
        <v>1024</v>
      </c>
    </row>
    <row r="592" spans="2:65" s="1" customFormat="1" ht="22.5" customHeight="1">
      <c r="B592" s="42"/>
      <c r="C592" s="196" t="s">
        <v>1025</v>
      </c>
      <c r="D592" s="196" t="s">
        <v>258</v>
      </c>
      <c r="E592" s="197" t="s">
        <v>1026</v>
      </c>
      <c r="F592" s="198" t="s">
        <v>1027</v>
      </c>
      <c r="G592" s="199" t="s">
        <v>129</v>
      </c>
      <c r="H592" s="200">
        <v>56.4</v>
      </c>
      <c r="I592" s="201"/>
      <c r="J592" s="202">
        <f>ROUND(I592*H592,2)</f>
        <v>0</v>
      </c>
      <c r="K592" s="198" t="s">
        <v>261</v>
      </c>
      <c r="L592" s="62"/>
      <c r="M592" s="203" t="s">
        <v>38</v>
      </c>
      <c r="N592" s="204" t="s">
        <v>52</v>
      </c>
      <c r="O592" s="43"/>
      <c r="P592" s="205">
        <f>O592*H592</f>
        <v>0</v>
      </c>
      <c r="Q592" s="205">
        <v>0</v>
      </c>
      <c r="R592" s="205">
        <f>Q592*H592</f>
        <v>0</v>
      </c>
      <c r="S592" s="205">
        <v>0.063</v>
      </c>
      <c r="T592" s="206">
        <f>S592*H592</f>
        <v>3.5532</v>
      </c>
      <c r="AR592" s="24" t="s">
        <v>262</v>
      </c>
      <c r="AT592" s="24" t="s">
        <v>258</v>
      </c>
      <c r="AU592" s="24" t="s">
        <v>90</v>
      </c>
      <c r="AY592" s="24" t="s">
        <v>256</v>
      </c>
      <c r="BE592" s="207">
        <f>IF(N592="základní",J592,0)</f>
        <v>0</v>
      </c>
      <c r="BF592" s="207">
        <f>IF(N592="snížená",J592,0)</f>
        <v>0</v>
      </c>
      <c r="BG592" s="207">
        <f>IF(N592="zákl. přenesená",J592,0)</f>
        <v>0</v>
      </c>
      <c r="BH592" s="207">
        <f>IF(N592="sníž. přenesená",J592,0)</f>
        <v>0</v>
      </c>
      <c r="BI592" s="207">
        <f>IF(N592="nulová",J592,0)</f>
        <v>0</v>
      </c>
      <c r="BJ592" s="24" t="s">
        <v>25</v>
      </c>
      <c r="BK592" s="207">
        <f>ROUND(I592*H592,2)</f>
        <v>0</v>
      </c>
      <c r="BL592" s="24" t="s">
        <v>262</v>
      </c>
      <c r="BM592" s="24" t="s">
        <v>1028</v>
      </c>
    </row>
    <row r="593" spans="2:51" s="11" customFormat="1" ht="13.5">
      <c r="B593" s="208"/>
      <c r="C593" s="209"/>
      <c r="D593" s="210" t="s">
        <v>264</v>
      </c>
      <c r="E593" s="211" t="s">
        <v>38</v>
      </c>
      <c r="F593" s="212" t="s">
        <v>1029</v>
      </c>
      <c r="G593" s="209"/>
      <c r="H593" s="213">
        <v>56.4</v>
      </c>
      <c r="I593" s="214"/>
      <c r="J593" s="209"/>
      <c r="K593" s="209"/>
      <c r="L593" s="215"/>
      <c r="M593" s="216"/>
      <c r="N593" s="217"/>
      <c r="O593" s="217"/>
      <c r="P593" s="217"/>
      <c r="Q593" s="217"/>
      <c r="R593" s="217"/>
      <c r="S593" s="217"/>
      <c r="T593" s="218"/>
      <c r="AT593" s="219" t="s">
        <v>264</v>
      </c>
      <c r="AU593" s="219" t="s">
        <v>90</v>
      </c>
      <c r="AV593" s="11" t="s">
        <v>90</v>
      </c>
      <c r="AW593" s="11" t="s">
        <v>45</v>
      </c>
      <c r="AX593" s="11" t="s">
        <v>81</v>
      </c>
      <c r="AY593" s="219" t="s">
        <v>256</v>
      </c>
    </row>
    <row r="594" spans="2:51" s="12" customFormat="1" ht="13.5">
      <c r="B594" s="220"/>
      <c r="C594" s="221"/>
      <c r="D594" s="222" t="s">
        <v>264</v>
      </c>
      <c r="E594" s="223" t="s">
        <v>38</v>
      </c>
      <c r="F594" s="224" t="s">
        <v>266</v>
      </c>
      <c r="G594" s="221"/>
      <c r="H594" s="225">
        <v>56.4</v>
      </c>
      <c r="I594" s="226"/>
      <c r="J594" s="221"/>
      <c r="K594" s="221"/>
      <c r="L594" s="227"/>
      <c r="M594" s="228"/>
      <c r="N594" s="229"/>
      <c r="O594" s="229"/>
      <c r="P594" s="229"/>
      <c r="Q594" s="229"/>
      <c r="R594" s="229"/>
      <c r="S594" s="229"/>
      <c r="T594" s="230"/>
      <c r="AT594" s="231" t="s">
        <v>264</v>
      </c>
      <c r="AU594" s="231" t="s">
        <v>90</v>
      </c>
      <c r="AV594" s="12" t="s">
        <v>262</v>
      </c>
      <c r="AW594" s="12" t="s">
        <v>45</v>
      </c>
      <c r="AX594" s="12" t="s">
        <v>25</v>
      </c>
      <c r="AY594" s="231" t="s">
        <v>256</v>
      </c>
    </row>
    <row r="595" spans="2:65" s="1" customFormat="1" ht="31.5" customHeight="1">
      <c r="B595" s="42"/>
      <c r="C595" s="196" t="s">
        <v>1030</v>
      </c>
      <c r="D595" s="196" t="s">
        <v>258</v>
      </c>
      <c r="E595" s="197" t="s">
        <v>1031</v>
      </c>
      <c r="F595" s="198" t="s">
        <v>1032</v>
      </c>
      <c r="G595" s="199" t="s">
        <v>372</v>
      </c>
      <c r="H595" s="200">
        <v>200</v>
      </c>
      <c r="I595" s="201"/>
      <c r="J595" s="202">
        <f>ROUND(I595*H595,2)</f>
        <v>0</v>
      </c>
      <c r="K595" s="198" t="s">
        <v>261</v>
      </c>
      <c r="L595" s="62"/>
      <c r="M595" s="203" t="s">
        <v>38</v>
      </c>
      <c r="N595" s="204" t="s">
        <v>52</v>
      </c>
      <c r="O595" s="43"/>
      <c r="P595" s="205">
        <f>O595*H595</f>
        <v>0</v>
      </c>
      <c r="Q595" s="205">
        <v>0.00303</v>
      </c>
      <c r="R595" s="205">
        <f>Q595*H595</f>
        <v>0.606</v>
      </c>
      <c r="S595" s="205">
        <v>0</v>
      </c>
      <c r="T595" s="206">
        <f>S595*H595</f>
        <v>0</v>
      </c>
      <c r="AR595" s="24" t="s">
        <v>262</v>
      </c>
      <c r="AT595" s="24" t="s">
        <v>258</v>
      </c>
      <c r="AU595" s="24" t="s">
        <v>90</v>
      </c>
      <c r="AY595" s="24" t="s">
        <v>256</v>
      </c>
      <c r="BE595" s="207">
        <f>IF(N595="základní",J595,0)</f>
        <v>0</v>
      </c>
      <c r="BF595" s="207">
        <f>IF(N595="snížená",J595,0)</f>
        <v>0</v>
      </c>
      <c r="BG595" s="207">
        <f>IF(N595="zákl. přenesená",J595,0)</f>
        <v>0</v>
      </c>
      <c r="BH595" s="207">
        <f>IF(N595="sníž. přenesená",J595,0)</f>
        <v>0</v>
      </c>
      <c r="BI595" s="207">
        <f>IF(N595="nulová",J595,0)</f>
        <v>0</v>
      </c>
      <c r="BJ595" s="24" t="s">
        <v>25</v>
      </c>
      <c r="BK595" s="207">
        <f>ROUND(I595*H595,2)</f>
        <v>0</v>
      </c>
      <c r="BL595" s="24" t="s">
        <v>262</v>
      </c>
      <c r="BM595" s="24" t="s">
        <v>1033</v>
      </c>
    </row>
    <row r="596" spans="2:65" s="1" customFormat="1" ht="22.5" customHeight="1">
      <c r="B596" s="42"/>
      <c r="C596" s="196" t="s">
        <v>1034</v>
      </c>
      <c r="D596" s="196" t="s">
        <v>258</v>
      </c>
      <c r="E596" s="197" t="s">
        <v>1035</v>
      </c>
      <c r="F596" s="198" t="s">
        <v>1036</v>
      </c>
      <c r="G596" s="199" t="s">
        <v>1037</v>
      </c>
      <c r="H596" s="200">
        <v>1</v>
      </c>
      <c r="I596" s="201"/>
      <c r="J596" s="202">
        <f>ROUND(I596*H596,2)</f>
        <v>0</v>
      </c>
      <c r="K596" s="198" t="s">
        <v>38</v>
      </c>
      <c r="L596" s="62"/>
      <c r="M596" s="203" t="s">
        <v>38</v>
      </c>
      <c r="N596" s="204" t="s">
        <v>52</v>
      </c>
      <c r="O596" s="43"/>
      <c r="P596" s="205">
        <f>O596*H596</f>
        <v>0</v>
      </c>
      <c r="Q596" s="205">
        <v>0</v>
      </c>
      <c r="R596" s="205">
        <f>Q596*H596</f>
        <v>0</v>
      </c>
      <c r="S596" s="205">
        <v>0</v>
      </c>
      <c r="T596" s="206">
        <f>S596*H596</f>
        <v>0</v>
      </c>
      <c r="AR596" s="24" t="s">
        <v>262</v>
      </c>
      <c r="AT596" s="24" t="s">
        <v>258</v>
      </c>
      <c r="AU596" s="24" t="s">
        <v>90</v>
      </c>
      <c r="AY596" s="24" t="s">
        <v>256</v>
      </c>
      <c r="BE596" s="207">
        <f>IF(N596="základní",J596,0)</f>
        <v>0</v>
      </c>
      <c r="BF596" s="207">
        <f>IF(N596="snížená",J596,0)</f>
        <v>0</v>
      </c>
      <c r="BG596" s="207">
        <f>IF(N596="zákl. přenesená",J596,0)</f>
        <v>0</v>
      </c>
      <c r="BH596" s="207">
        <f>IF(N596="sníž. přenesená",J596,0)</f>
        <v>0</v>
      </c>
      <c r="BI596" s="207">
        <f>IF(N596="nulová",J596,0)</f>
        <v>0</v>
      </c>
      <c r="BJ596" s="24" t="s">
        <v>25</v>
      </c>
      <c r="BK596" s="207">
        <f>ROUND(I596*H596,2)</f>
        <v>0</v>
      </c>
      <c r="BL596" s="24" t="s">
        <v>262</v>
      </c>
      <c r="BM596" s="24" t="s">
        <v>1038</v>
      </c>
    </row>
    <row r="597" spans="2:63" s="10" customFormat="1" ht="29.85" customHeight="1">
      <c r="B597" s="179"/>
      <c r="C597" s="180"/>
      <c r="D597" s="193" t="s">
        <v>80</v>
      </c>
      <c r="E597" s="194" t="s">
        <v>1039</v>
      </c>
      <c r="F597" s="194" t="s">
        <v>1040</v>
      </c>
      <c r="G597" s="180"/>
      <c r="H597" s="180"/>
      <c r="I597" s="183"/>
      <c r="J597" s="195">
        <f>BK597</f>
        <v>0</v>
      </c>
      <c r="K597" s="180"/>
      <c r="L597" s="185"/>
      <c r="M597" s="186"/>
      <c r="N597" s="187"/>
      <c r="O597" s="187"/>
      <c r="P597" s="188">
        <f>SUM(P598:P605)</f>
        <v>0</v>
      </c>
      <c r="Q597" s="187"/>
      <c r="R597" s="188">
        <f>SUM(R598:R605)</f>
        <v>0</v>
      </c>
      <c r="S597" s="187"/>
      <c r="T597" s="189">
        <f>SUM(T598:T605)</f>
        <v>0</v>
      </c>
      <c r="AR597" s="190" t="s">
        <v>25</v>
      </c>
      <c r="AT597" s="191" t="s">
        <v>80</v>
      </c>
      <c r="AU597" s="191" t="s">
        <v>25</v>
      </c>
      <c r="AY597" s="190" t="s">
        <v>256</v>
      </c>
      <c r="BK597" s="192">
        <f>SUM(BK598:BK605)</f>
        <v>0</v>
      </c>
    </row>
    <row r="598" spans="2:65" s="1" customFormat="1" ht="31.5" customHeight="1">
      <c r="B598" s="42"/>
      <c r="C598" s="196" t="s">
        <v>1041</v>
      </c>
      <c r="D598" s="196" t="s">
        <v>258</v>
      </c>
      <c r="E598" s="197" t="s">
        <v>1042</v>
      </c>
      <c r="F598" s="198" t="s">
        <v>1043</v>
      </c>
      <c r="G598" s="199" t="s">
        <v>327</v>
      </c>
      <c r="H598" s="200">
        <v>251.708</v>
      </c>
      <c r="I598" s="201"/>
      <c r="J598" s="202">
        <f>ROUND(I598*H598,2)</f>
        <v>0</v>
      </c>
      <c r="K598" s="198" t="s">
        <v>261</v>
      </c>
      <c r="L598" s="62"/>
      <c r="M598" s="203" t="s">
        <v>38</v>
      </c>
      <c r="N598" s="204" t="s">
        <v>52</v>
      </c>
      <c r="O598" s="43"/>
      <c r="P598" s="205">
        <f>O598*H598</f>
        <v>0</v>
      </c>
      <c r="Q598" s="205">
        <v>0</v>
      </c>
      <c r="R598" s="205">
        <f>Q598*H598</f>
        <v>0</v>
      </c>
      <c r="S598" s="205">
        <v>0</v>
      </c>
      <c r="T598" s="206">
        <f>S598*H598</f>
        <v>0</v>
      </c>
      <c r="AR598" s="24" t="s">
        <v>262</v>
      </c>
      <c r="AT598" s="24" t="s">
        <v>258</v>
      </c>
      <c r="AU598" s="24" t="s">
        <v>90</v>
      </c>
      <c r="AY598" s="24" t="s">
        <v>256</v>
      </c>
      <c r="BE598" s="207">
        <f>IF(N598="základní",J598,0)</f>
        <v>0</v>
      </c>
      <c r="BF598" s="207">
        <f>IF(N598="snížená",J598,0)</f>
        <v>0</v>
      </c>
      <c r="BG598" s="207">
        <f>IF(N598="zákl. přenesená",J598,0)</f>
        <v>0</v>
      </c>
      <c r="BH598" s="207">
        <f>IF(N598="sníž. přenesená",J598,0)</f>
        <v>0</v>
      </c>
      <c r="BI598" s="207">
        <f>IF(N598="nulová",J598,0)</f>
        <v>0</v>
      </c>
      <c r="BJ598" s="24" t="s">
        <v>25</v>
      </c>
      <c r="BK598" s="207">
        <f>ROUND(I598*H598,2)</f>
        <v>0</v>
      </c>
      <c r="BL598" s="24" t="s">
        <v>262</v>
      </c>
      <c r="BM598" s="24" t="s">
        <v>1044</v>
      </c>
    </row>
    <row r="599" spans="2:65" s="1" customFormat="1" ht="22.5" customHeight="1">
      <c r="B599" s="42"/>
      <c r="C599" s="196" t="s">
        <v>1045</v>
      </c>
      <c r="D599" s="196" t="s">
        <v>258</v>
      </c>
      <c r="E599" s="197" t="s">
        <v>1046</v>
      </c>
      <c r="F599" s="198" t="s">
        <v>1047</v>
      </c>
      <c r="G599" s="199" t="s">
        <v>327</v>
      </c>
      <c r="H599" s="200">
        <v>170.599</v>
      </c>
      <c r="I599" s="201"/>
      <c r="J599" s="202">
        <f>ROUND(I599*H599,2)</f>
        <v>0</v>
      </c>
      <c r="K599" s="198" t="s">
        <v>261</v>
      </c>
      <c r="L599" s="62"/>
      <c r="M599" s="203" t="s">
        <v>38</v>
      </c>
      <c r="N599" s="204" t="s">
        <v>52</v>
      </c>
      <c r="O599" s="43"/>
      <c r="P599" s="205">
        <f>O599*H599</f>
        <v>0</v>
      </c>
      <c r="Q599" s="205">
        <v>0</v>
      </c>
      <c r="R599" s="205">
        <f>Q599*H599</f>
        <v>0</v>
      </c>
      <c r="S599" s="205">
        <v>0</v>
      </c>
      <c r="T599" s="206">
        <f>S599*H599</f>
        <v>0</v>
      </c>
      <c r="AR599" s="24" t="s">
        <v>262</v>
      </c>
      <c r="AT599" s="24" t="s">
        <v>258</v>
      </c>
      <c r="AU599" s="24" t="s">
        <v>90</v>
      </c>
      <c r="AY599" s="24" t="s">
        <v>256</v>
      </c>
      <c r="BE599" s="207">
        <f>IF(N599="základní",J599,0)</f>
        <v>0</v>
      </c>
      <c r="BF599" s="207">
        <f>IF(N599="snížená",J599,0)</f>
        <v>0</v>
      </c>
      <c r="BG599" s="207">
        <f>IF(N599="zákl. přenesená",J599,0)</f>
        <v>0</v>
      </c>
      <c r="BH599" s="207">
        <f>IF(N599="sníž. přenesená",J599,0)</f>
        <v>0</v>
      </c>
      <c r="BI599" s="207">
        <f>IF(N599="nulová",J599,0)</f>
        <v>0</v>
      </c>
      <c r="BJ599" s="24" t="s">
        <v>25</v>
      </c>
      <c r="BK599" s="207">
        <f>ROUND(I599*H599,2)</f>
        <v>0</v>
      </c>
      <c r="BL599" s="24" t="s">
        <v>262</v>
      </c>
      <c r="BM599" s="24" t="s">
        <v>1048</v>
      </c>
    </row>
    <row r="600" spans="2:65" s="1" customFormat="1" ht="22.5" customHeight="1">
      <c r="B600" s="42"/>
      <c r="C600" s="196" t="s">
        <v>1049</v>
      </c>
      <c r="D600" s="196" t="s">
        <v>258</v>
      </c>
      <c r="E600" s="197" t="s">
        <v>1050</v>
      </c>
      <c r="F600" s="198" t="s">
        <v>1051</v>
      </c>
      <c r="G600" s="199" t="s">
        <v>327</v>
      </c>
      <c r="H600" s="200">
        <v>1535.391</v>
      </c>
      <c r="I600" s="201"/>
      <c r="J600" s="202">
        <f>ROUND(I600*H600,2)</f>
        <v>0</v>
      </c>
      <c r="K600" s="198" t="s">
        <v>261</v>
      </c>
      <c r="L600" s="62"/>
      <c r="M600" s="203" t="s">
        <v>38</v>
      </c>
      <c r="N600" s="204" t="s">
        <v>52</v>
      </c>
      <c r="O600" s="43"/>
      <c r="P600" s="205">
        <f>O600*H600</f>
        <v>0</v>
      </c>
      <c r="Q600" s="205">
        <v>0</v>
      </c>
      <c r="R600" s="205">
        <f>Q600*H600</f>
        <v>0</v>
      </c>
      <c r="S600" s="205">
        <v>0</v>
      </c>
      <c r="T600" s="206">
        <f>S600*H600</f>
        <v>0</v>
      </c>
      <c r="AR600" s="24" t="s">
        <v>262</v>
      </c>
      <c r="AT600" s="24" t="s">
        <v>258</v>
      </c>
      <c r="AU600" s="24" t="s">
        <v>90</v>
      </c>
      <c r="AY600" s="24" t="s">
        <v>256</v>
      </c>
      <c r="BE600" s="207">
        <f>IF(N600="základní",J600,0)</f>
        <v>0</v>
      </c>
      <c r="BF600" s="207">
        <f>IF(N600="snížená",J600,0)</f>
        <v>0</v>
      </c>
      <c r="BG600" s="207">
        <f>IF(N600="zákl. přenesená",J600,0)</f>
        <v>0</v>
      </c>
      <c r="BH600" s="207">
        <f>IF(N600="sníž. přenesená",J600,0)</f>
        <v>0</v>
      </c>
      <c r="BI600" s="207">
        <f>IF(N600="nulová",J600,0)</f>
        <v>0</v>
      </c>
      <c r="BJ600" s="24" t="s">
        <v>25</v>
      </c>
      <c r="BK600" s="207">
        <f>ROUND(I600*H600,2)</f>
        <v>0</v>
      </c>
      <c r="BL600" s="24" t="s">
        <v>262</v>
      </c>
      <c r="BM600" s="24" t="s">
        <v>1052</v>
      </c>
    </row>
    <row r="601" spans="2:51" s="11" customFormat="1" ht="13.5">
      <c r="B601" s="208"/>
      <c r="C601" s="209"/>
      <c r="D601" s="222" t="s">
        <v>264</v>
      </c>
      <c r="E601" s="271" t="s">
        <v>38</v>
      </c>
      <c r="F601" s="248" t="s">
        <v>1053</v>
      </c>
      <c r="G601" s="209"/>
      <c r="H601" s="249">
        <v>1535.391</v>
      </c>
      <c r="I601" s="214"/>
      <c r="J601" s="209"/>
      <c r="K601" s="209"/>
      <c r="L601" s="215"/>
      <c r="M601" s="216"/>
      <c r="N601" s="217"/>
      <c r="O601" s="217"/>
      <c r="P601" s="217"/>
      <c r="Q601" s="217"/>
      <c r="R601" s="217"/>
      <c r="S601" s="217"/>
      <c r="T601" s="218"/>
      <c r="AT601" s="219" t="s">
        <v>264</v>
      </c>
      <c r="AU601" s="219" t="s">
        <v>90</v>
      </c>
      <c r="AV601" s="11" t="s">
        <v>90</v>
      </c>
      <c r="AW601" s="11" t="s">
        <v>45</v>
      </c>
      <c r="AX601" s="11" t="s">
        <v>25</v>
      </c>
      <c r="AY601" s="219" t="s">
        <v>256</v>
      </c>
    </row>
    <row r="602" spans="2:65" s="1" customFormat="1" ht="31.5" customHeight="1">
      <c r="B602" s="42"/>
      <c r="C602" s="196" t="s">
        <v>1054</v>
      </c>
      <c r="D602" s="196" t="s">
        <v>258</v>
      </c>
      <c r="E602" s="197" t="s">
        <v>1055</v>
      </c>
      <c r="F602" s="198" t="s">
        <v>1056</v>
      </c>
      <c r="G602" s="199" t="s">
        <v>327</v>
      </c>
      <c r="H602" s="200">
        <v>163.31</v>
      </c>
      <c r="I602" s="201"/>
      <c r="J602" s="202">
        <f>ROUND(I602*H602,2)</f>
        <v>0</v>
      </c>
      <c r="K602" s="198" t="s">
        <v>261</v>
      </c>
      <c r="L602" s="62"/>
      <c r="M602" s="203" t="s">
        <v>38</v>
      </c>
      <c r="N602" s="204" t="s">
        <v>52</v>
      </c>
      <c r="O602" s="43"/>
      <c r="P602" s="205">
        <f>O602*H602</f>
        <v>0</v>
      </c>
      <c r="Q602" s="205">
        <v>0</v>
      </c>
      <c r="R602" s="205">
        <f>Q602*H602</f>
        <v>0</v>
      </c>
      <c r="S602" s="205">
        <v>0</v>
      </c>
      <c r="T602" s="206">
        <f>S602*H602</f>
        <v>0</v>
      </c>
      <c r="AR602" s="24" t="s">
        <v>262</v>
      </c>
      <c r="AT602" s="24" t="s">
        <v>258</v>
      </c>
      <c r="AU602" s="24" t="s">
        <v>90</v>
      </c>
      <c r="AY602" s="24" t="s">
        <v>256</v>
      </c>
      <c r="BE602" s="207">
        <f>IF(N602="základní",J602,0)</f>
        <v>0</v>
      </c>
      <c r="BF602" s="207">
        <f>IF(N602="snížená",J602,0)</f>
        <v>0</v>
      </c>
      <c r="BG602" s="207">
        <f>IF(N602="zákl. přenesená",J602,0)</f>
        <v>0</v>
      </c>
      <c r="BH602" s="207">
        <f>IF(N602="sníž. přenesená",J602,0)</f>
        <v>0</v>
      </c>
      <c r="BI602" s="207">
        <f>IF(N602="nulová",J602,0)</f>
        <v>0</v>
      </c>
      <c r="BJ602" s="24" t="s">
        <v>25</v>
      </c>
      <c r="BK602" s="207">
        <f>ROUND(I602*H602,2)</f>
        <v>0</v>
      </c>
      <c r="BL602" s="24" t="s">
        <v>262</v>
      </c>
      <c r="BM602" s="24" t="s">
        <v>1057</v>
      </c>
    </row>
    <row r="603" spans="2:51" s="11" customFormat="1" ht="13.5">
      <c r="B603" s="208"/>
      <c r="C603" s="209"/>
      <c r="D603" s="222" t="s">
        <v>264</v>
      </c>
      <c r="E603" s="271" t="s">
        <v>38</v>
      </c>
      <c r="F603" s="248" t="s">
        <v>1058</v>
      </c>
      <c r="G603" s="209"/>
      <c r="H603" s="249">
        <v>163.31</v>
      </c>
      <c r="I603" s="214"/>
      <c r="J603" s="209"/>
      <c r="K603" s="209"/>
      <c r="L603" s="215"/>
      <c r="M603" s="216"/>
      <c r="N603" s="217"/>
      <c r="O603" s="217"/>
      <c r="P603" s="217"/>
      <c r="Q603" s="217"/>
      <c r="R603" s="217"/>
      <c r="S603" s="217"/>
      <c r="T603" s="218"/>
      <c r="AT603" s="219" t="s">
        <v>264</v>
      </c>
      <c r="AU603" s="219" t="s">
        <v>90</v>
      </c>
      <c r="AV603" s="11" t="s">
        <v>90</v>
      </c>
      <c r="AW603" s="11" t="s">
        <v>45</v>
      </c>
      <c r="AX603" s="11" t="s">
        <v>25</v>
      </c>
      <c r="AY603" s="219" t="s">
        <v>256</v>
      </c>
    </row>
    <row r="604" spans="2:65" s="1" customFormat="1" ht="22.5" customHeight="1">
      <c r="B604" s="42"/>
      <c r="C604" s="196" t="s">
        <v>1059</v>
      </c>
      <c r="D604" s="196" t="s">
        <v>258</v>
      </c>
      <c r="E604" s="197" t="s">
        <v>1060</v>
      </c>
      <c r="F604" s="198" t="s">
        <v>1061</v>
      </c>
      <c r="G604" s="199" t="s">
        <v>327</v>
      </c>
      <c r="H604" s="200">
        <v>7.289</v>
      </c>
      <c r="I604" s="201"/>
      <c r="J604" s="202">
        <f>ROUND(I604*H604,2)</f>
        <v>0</v>
      </c>
      <c r="K604" s="198" t="s">
        <v>261</v>
      </c>
      <c r="L604" s="62"/>
      <c r="M604" s="203" t="s">
        <v>38</v>
      </c>
      <c r="N604" s="204" t="s">
        <v>52</v>
      </c>
      <c r="O604" s="43"/>
      <c r="P604" s="205">
        <f>O604*H604</f>
        <v>0</v>
      </c>
      <c r="Q604" s="205">
        <v>0</v>
      </c>
      <c r="R604" s="205">
        <f>Q604*H604</f>
        <v>0</v>
      </c>
      <c r="S604" s="205">
        <v>0</v>
      </c>
      <c r="T604" s="206">
        <f>S604*H604</f>
        <v>0</v>
      </c>
      <c r="AR604" s="24" t="s">
        <v>262</v>
      </c>
      <c r="AT604" s="24" t="s">
        <v>258</v>
      </c>
      <c r="AU604" s="24" t="s">
        <v>90</v>
      </c>
      <c r="AY604" s="24" t="s">
        <v>256</v>
      </c>
      <c r="BE604" s="207">
        <f>IF(N604="základní",J604,0)</f>
        <v>0</v>
      </c>
      <c r="BF604" s="207">
        <f>IF(N604="snížená",J604,0)</f>
        <v>0</v>
      </c>
      <c r="BG604" s="207">
        <f>IF(N604="zákl. přenesená",J604,0)</f>
        <v>0</v>
      </c>
      <c r="BH604" s="207">
        <f>IF(N604="sníž. přenesená",J604,0)</f>
        <v>0</v>
      </c>
      <c r="BI604" s="207">
        <f>IF(N604="nulová",J604,0)</f>
        <v>0</v>
      </c>
      <c r="BJ604" s="24" t="s">
        <v>25</v>
      </c>
      <c r="BK604" s="207">
        <f>ROUND(I604*H604,2)</f>
        <v>0</v>
      </c>
      <c r="BL604" s="24" t="s">
        <v>262</v>
      </c>
      <c r="BM604" s="24" t="s">
        <v>1062</v>
      </c>
    </row>
    <row r="605" spans="2:51" s="11" customFormat="1" ht="13.5">
      <c r="B605" s="208"/>
      <c r="C605" s="209"/>
      <c r="D605" s="210" t="s">
        <v>264</v>
      </c>
      <c r="E605" s="211" t="s">
        <v>38</v>
      </c>
      <c r="F605" s="212" t="s">
        <v>1063</v>
      </c>
      <c r="G605" s="209"/>
      <c r="H605" s="213">
        <v>7.289</v>
      </c>
      <c r="I605" s="214"/>
      <c r="J605" s="209"/>
      <c r="K605" s="209"/>
      <c r="L605" s="215"/>
      <c r="M605" s="216"/>
      <c r="N605" s="217"/>
      <c r="O605" s="217"/>
      <c r="P605" s="217"/>
      <c r="Q605" s="217"/>
      <c r="R605" s="217"/>
      <c r="S605" s="217"/>
      <c r="T605" s="218"/>
      <c r="AT605" s="219" t="s">
        <v>264</v>
      </c>
      <c r="AU605" s="219" t="s">
        <v>90</v>
      </c>
      <c r="AV605" s="11" t="s">
        <v>90</v>
      </c>
      <c r="AW605" s="11" t="s">
        <v>45</v>
      </c>
      <c r="AX605" s="11" t="s">
        <v>25</v>
      </c>
      <c r="AY605" s="219" t="s">
        <v>256</v>
      </c>
    </row>
    <row r="606" spans="2:63" s="10" customFormat="1" ht="29.85" customHeight="1">
      <c r="B606" s="179"/>
      <c r="C606" s="180"/>
      <c r="D606" s="193" t="s">
        <v>80</v>
      </c>
      <c r="E606" s="194" t="s">
        <v>1064</v>
      </c>
      <c r="F606" s="194" t="s">
        <v>1065</v>
      </c>
      <c r="G606" s="180"/>
      <c r="H606" s="180"/>
      <c r="I606" s="183"/>
      <c r="J606" s="195">
        <f>BK606</f>
        <v>0</v>
      </c>
      <c r="K606" s="180"/>
      <c r="L606" s="185"/>
      <c r="M606" s="186"/>
      <c r="N606" s="187"/>
      <c r="O606" s="187"/>
      <c r="P606" s="188">
        <f>P607</f>
        <v>0</v>
      </c>
      <c r="Q606" s="187"/>
      <c r="R606" s="188">
        <f>R607</f>
        <v>0</v>
      </c>
      <c r="S606" s="187"/>
      <c r="T606" s="189">
        <f>T607</f>
        <v>0</v>
      </c>
      <c r="AR606" s="190" t="s">
        <v>25</v>
      </c>
      <c r="AT606" s="191" t="s">
        <v>80</v>
      </c>
      <c r="AU606" s="191" t="s">
        <v>25</v>
      </c>
      <c r="AY606" s="190" t="s">
        <v>256</v>
      </c>
      <c r="BK606" s="192">
        <f>BK607</f>
        <v>0</v>
      </c>
    </row>
    <row r="607" spans="2:65" s="1" customFormat="1" ht="22.5" customHeight="1">
      <c r="B607" s="42"/>
      <c r="C607" s="196" t="s">
        <v>1066</v>
      </c>
      <c r="D607" s="196" t="s">
        <v>258</v>
      </c>
      <c r="E607" s="197" t="s">
        <v>1067</v>
      </c>
      <c r="F607" s="198" t="s">
        <v>1068</v>
      </c>
      <c r="G607" s="199" t="s">
        <v>327</v>
      </c>
      <c r="H607" s="200">
        <v>426.034</v>
      </c>
      <c r="I607" s="201"/>
      <c r="J607" s="202">
        <f>ROUND(I607*H607,2)</f>
        <v>0</v>
      </c>
      <c r="K607" s="198" t="s">
        <v>261</v>
      </c>
      <c r="L607" s="62"/>
      <c r="M607" s="203" t="s">
        <v>38</v>
      </c>
      <c r="N607" s="204" t="s">
        <v>52</v>
      </c>
      <c r="O607" s="43"/>
      <c r="P607" s="205">
        <f>O607*H607</f>
        <v>0</v>
      </c>
      <c r="Q607" s="205">
        <v>0</v>
      </c>
      <c r="R607" s="205">
        <f>Q607*H607</f>
        <v>0</v>
      </c>
      <c r="S607" s="205">
        <v>0</v>
      </c>
      <c r="T607" s="206">
        <f>S607*H607</f>
        <v>0</v>
      </c>
      <c r="AR607" s="24" t="s">
        <v>262</v>
      </c>
      <c r="AT607" s="24" t="s">
        <v>258</v>
      </c>
      <c r="AU607" s="24" t="s">
        <v>90</v>
      </c>
      <c r="AY607" s="24" t="s">
        <v>256</v>
      </c>
      <c r="BE607" s="207">
        <f>IF(N607="základní",J607,0)</f>
        <v>0</v>
      </c>
      <c r="BF607" s="207">
        <f>IF(N607="snížená",J607,0)</f>
        <v>0</v>
      </c>
      <c r="BG607" s="207">
        <f>IF(N607="zákl. přenesená",J607,0)</f>
        <v>0</v>
      </c>
      <c r="BH607" s="207">
        <f>IF(N607="sníž. přenesená",J607,0)</f>
        <v>0</v>
      </c>
      <c r="BI607" s="207">
        <f>IF(N607="nulová",J607,0)</f>
        <v>0</v>
      </c>
      <c r="BJ607" s="24" t="s">
        <v>25</v>
      </c>
      <c r="BK607" s="207">
        <f>ROUND(I607*H607,2)</f>
        <v>0</v>
      </c>
      <c r="BL607" s="24" t="s">
        <v>262</v>
      </c>
      <c r="BM607" s="24" t="s">
        <v>1069</v>
      </c>
    </row>
    <row r="608" spans="2:63" s="10" customFormat="1" ht="37.35" customHeight="1">
      <c r="B608" s="179"/>
      <c r="C608" s="180"/>
      <c r="D608" s="181" t="s">
        <v>80</v>
      </c>
      <c r="E608" s="182" t="s">
        <v>1070</v>
      </c>
      <c r="F608" s="182" t="s">
        <v>1071</v>
      </c>
      <c r="G608" s="180"/>
      <c r="H608" s="180"/>
      <c r="I608" s="183"/>
      <c r="J608" s="184">
        <f>BK608</f>
        <v>0</v>
      </c>
      <c r="K608" s="180"/>
      <c r="L608" s="185"/>
      <c r="M608" s="186"/>
      <c r="N608" s="187"/>
      <c r="O608" s="187"/>
      <c r="P608" s="188">
        <f>P609+P649+P670+P722+P724+P728+P736+P776+P782+P817+P854+P860+P876</f>
        <v>0</v>
      </c>
      <c r="Q608" s="187"/>
      <c r="R608" s="188">
        <f>R609+R649+R670+R722+R724+R728+R736+R776+R782+R817+R854+R860+R876</f>
        <v>42.05116354</v>
      </c>
      <c r="S608" s="187"/>
      <c r="T608" s="189">
        <f>T609+T649+T670+T722+T724+T728+T736+T776+T782+T817+T854+T860+T876</f>
        <v>8.3056023</v>
      </c>
      <c r="AR608" s="190" t="s">
        <v>90</v>
      </c>
      <c r="AT608" s="191" t="s">
        <v>80</v>
      </c>
      <c r="AU608" s="191" t="s">
        <v>81</v>
      </c>
      <c r="AY608" s="190" t="s">
        <v>256</v>
      </c>
      <c r="BK608" s="192">
        <f>BK609+BK649+BK670+BK722+BK724+BK728+BK736+BK776+BK782+BK817+BK854+BK860+BK876</f>
        <v>0</v>
      </c>
    </row>
    <row r="609" spans="2:63" s="10" customFormat="1" ht="19.9" customHeight="1">
      <c r="B609" s="179"/>
      <c r="C609" s="180"/>
      <c r="D609" s="193" t="s">
        <v>80</v>
      </c>
      <c r="E609" s="194" t="s">
        <v>1072</v>
      </c>
      <c r="F609" s="194" t="s">
        <v>1073</v>
      </c>
      <c r="G609" s="180"/>
      <c r="H609" s="180"/>
      <c r="I609" s="183"/>
      <c r="J609" s="195">
        <f>BK609</f>
        <v>0</v>
      </c>
      <c r="K609" s="180"/>
      <c r="L609" s="185"/>
      <c r="M609" s="186"/>
      <c r="N609" s="187"/>
      <c r="O609" s="187"/>
      <c r="P609" s="188">
        <f>SUM(P610:P648)</f>
        <v>0</v>
      </c>
      <c r="Q609" s="187"/>
      <c r="R609" s="188">
        <f>SUM(R610:R648)</f>
        <v>1.60218417</v>
      </c>
      <c r="S609" s="187"/>
      <c r="T609" s="189">
        <f>SUM(T610:T648)</f>
        <v>0</v>
      </c>
      <c r="AR609" s="190" t="s">
        <v>90</v>
      </c>
      <c r="AT609" s="191" t="s">
        <v>80</v>
      </c>
      <c r="AU609" s="191" t="s">
        <v>25</v>
      </c>
      <c r="AY609" s="190" t="s">
        <v>256</v>
      </c>
      <c r="BK609" s="192">
        <f>SUM(BK610:BK648)</f>
        <v>0</v>
      </c>
    </row>
    <row r="610" spans="2:65" s="1" customFormat="1" ht="31.5" customHeight="1">
      <c r="B610" s="42"/>
      <c r="C610" s="196" t="s">
        <v>1074</v>
      </c>
      <c r="D610" s="196" t="s">
        <v>258</v>
      </c>
      <c r="E610" s="197" t="s">
        <v>1075</v>
      </c>
      <c r="F610" s="198" t="s">
        <v>1076</v>
      </c>
      <c r="G610" s="199" t="s">
        <v>129</v>
      </c>
      <c r="H610" s="200">
        <v>111.515</v>
      </c>
      <c r="I610" s="201"/>
      <c r="J610" s="202">
        <f>ROUND(I610*H610,2)</f>
        <v>0</v>
      </c>
      <c r="K610" s="198" t="s">
        <v>261</v>
      </c>
      <c r="L610" s="62"/>
      <c r="M610" s="203" t="s">
        <v>38</v>
      </c>
      <c r="N610" s="204" t="s">
        <v>52</v>
      </c>
      <c r="O610" s="43"/>
      <c r="P610" s="205">
        <f>O610*H610</f>
        <v>0</v>
      </c>
      <c r="Q610" s="205">
        <v>0</v>
      </c>
      <c r="R610" s="205">
        <f>Q610*H610</f>
        <v>0</v>
      </c>
      <c r="S610" s="205">
        <v>0</v>
      </c>
      <c r="T610" s="206">
        <f>S610*H610</f>
        <v>0</v>
      </c>
      <c r="AR610" s="24" t="s">
        <v>336</v>
      </c>
      <c r="AT610" s="24" t="s">
        <v>258</v>
      </c>
      <c r="AU610" s="24" t="s">
        <v>90</v>
      </c>
      <c r="AY610" s="24" t="s">
        <v>256</v>
      </c>
      <c r="BE610" s="207">
        <f>IF(N610="základní",J610,0)</f>
        <v>0</v>
      </c>
      <c r="BF610" s="207">
        <f>IF(N610="snížená",J610,0)</f>
        <v>0</v>
      </c>
      <c r="BG610" s="207">
        <f>IF(N610="zákl. přenesená",J610,0)</f>
        <v>0</v>
      </c>
      <c r="BH610" s="207">
        <f>IF(N610="sníž. přenesená",J610,0)</f>
        <v>0</v>
      </c>
      <c r="BI610" s="207">
        <f>IF(N610="nulová",J610,0)</f>
        <v>0</v>
      </c>
      <c r="BJ610" s="24" t="s">
        <v>25</v>
      </c>
      <c r="BK610" s="207">
        <f>ROUND(I610*H610,2)</f>
        <v>0</v>
      </c>
      <c r="BL610" s="24" t="s">
        <v>336</v>
      </c>
      <c r="BM610" s="24" t="s">
        <v>1077</v>
      </c>
    </row>
    <row r="611" spans="2:51" s="11" customFormat="1" ht="13.5">
      <c r="B611" s="208"/>
      <c r="C611" s="209"/>
      <c r="D611" s="210" t="s">
        <v>264</v>
      </c>
      <c r="E611" s="211" t="s">
        <v>38</v>
      </c>
      <c r="F611" s="212" t="s">
        <v>1078</v>
      </c>
      <c r="G611" s="209"/>
      <c r="H611" s="213">
        <v>111.515</v>
      </c>
      <c r="I611" s="214"/>
      <c r="J611" s="209"/>
      <c r="K611" s="209"/>
      <c r="L611" s="215"/>
      <c r="M611" s="216"/>
      <c r="N611" s="217"/>
      <c r="O611" s="217"/>
      <c r="P611" s="217"/>
      <c r="Q611" s="217"/>
      <c r="R611" s="217"/>
      <c r="S611" s="217"/>
      <c r="T611" s="218"/>
      <c r="AT611" s="219" t="s">
        <v>264</v>
      </c>
      <c r="AU611" s="219" t="s">
        <v>90</v>
      </c>
      <c r="AV611" s="11" t="s">
        <v>90</v>
      </c>
      <c r="AW611" s="11" t="s">
        <v>45</v>
      </c>
      <c r="AX611" s="11" t="s">
        <v>81</v>
      </c>
      <c r="AY611" s="219" t="s">
        <v>256</v>
      </c>
    </row>
    <row r="612" spans="2:51" s="12" customFormat="1" ht="13.5">
      <c r="B612" s="220"/>
      <c r="C612" s="221"/>
      <c r="D612" s="222" t="s">
        <v>264</v>
      </c>
      <c r="E612" s="223" t="s">
        <v>38</v>
      </c>
      <c r="F612" s="224" t="s">
        <v>266</v>
      </c>
      <c r="G612" s="221"/>
      <c r="H612" s="225">
        <v>111.515</v>
      </c>
      <c r="I612" s="226"/>
      <c r="J612" s="221"/>
      <c r="K612" s="221"/>
      <c r="L612" s="227"/>
      <c r="M612" s="228"/>
      <c r="N612" s="229"/>
      <c r="O612" s="229"/>
      <c r="P612" s="229"/>
      <c r="Q612" s="229"/>
      <c r="R612" s="229"/>
      <c r="S612" s="229"/>
      <c r="T612" s="230"/>
      <c r="AT612" s="231" t="s">
        <v>264</v>
      </c>
      <c r="AU612" s="231" t="s">
        <v>90</v>
      </c>
      <c r="AV612" s="12" t="s">
        <v>262</v>
      </c>
      <c r="AW612" s="12" t="s">
        <v>45</v>
      </c>
      <c r="AX612" s="12" t="s">
        <v>25</v>
      </c>
      <c r="AY612" s="231" t="s">
        <v>256</v>
      </c>
    </row>
    <row r="613" spans="2:65" s="1" customFormat="1" ht="44.25" customHeight="1">
      <c r="B613" s="42"/>
      <c r="C613" s="261" t="s">
        <v>1079</v>
      </c>
      <c r="D613" s="261" t="s">
        <v>337</v>
      </c>
      <c r="E613" s="262" t="s">
        <v>1080</v>
      </c>
      <c r="F613" s="263" t="s">
        <v>1081</v>
      </c>
      <c r="G613" s="264" t="s">
        <v>360</v>
      </c>
      <c r="H613" s="265">
        <v>175.637</v>
      </c>
      <c r="I613" s="266"/>
      <c r="J613" s="267">
        <f>ROUND(I613*H613,2)</f>
        <v>0</v>
      </c>
      <c r="K613" s="263" t="s">
        <v>261</v>
      </c>
      <c r="L613" s="268"/>
      <c r="M613" s="269" t="s">
        <v>38</v>
      </c>
      <c r="N613" s="270" t="s">
        <v>52</v>
      </c>
      <c r="O613" s="43"/>
      <c r="P613" s="205">
        <f>O613*H613</f>
        <v>0</v>
      </c>
      <c r="Q613" s="205">
        <v>0.001</v>
      </c>
      <c r="R613" s="205">
        <f>Q613*H613</f>
        <v>0.17563700000000002</v>
      </c>
      <c r="S613" s="205">
        <v>0</v>
      </c>
      <c r="T613" s="206">
        <f>S613*H613</f>
        <v>0</v>
      </c>
      <c r="AR613" s="24" t="s">
        <v>424</v>
      </c>
      <c r="AT613" s="24" t="s">
        <v>337</v>
      </c>
      <c r="AU613" s="24" t="s">
        <v>90</v>
      </c>
      <c r="AY613" s="24" t="s">
        <v>256</v>
      </c>
      <c r="BE613" s="207">
        <f>IF(N613="základní",J613,0)</f>
        <v>0</v>
      </c>
      <c r="BF613" s="207">
        <f>IF(N613="snížená",J613,0)</f>
        <v>0</v>
      </c>
      <c r="BG613" s="207">
        <f>IF(N613="zákl. přenesená",J613,0)</f>
        <v>0</v>
      </c>
      <c r="BH613" s="207">
        <f>IF(N613="sníž. přenesená",J613,0)</f>
        <v>0</v>
      </c>
      <c r="BI613" s="207">
        <f>IF(N613="nulová",J613,0)</f>
        <v>0</v>
      </c>
      <c r="BJ613" s="24" t="s">
        <v>25</v>
      </c>
      <c r="BK613" s="207">
        <f>ROUND(I613*H613,2)</f>
        <v>0</v>
      </c>
      <c r="BL613" s="24" t="s">
        <v>336</v>
      </c>
      <c r="BM613" s="24" t="s">
        <v>1082</v>
      </c>
    </row>
    <row r="614" spans="2:47" s="1" customFormat="1" ht="27">
      <c r="B614" s="42"/>
      <c r="C614" s="64"/>
      <c r="D614" s="210" t="s">
        <v>351</v>
      </c>
      <c r="E614" s="64"/>
      <c r="F614" s="243" t="s">
        <v>1083</v>
      </c>
      <c r="G614" s="64"/>
      <c r="H614" s="64"/>
      <c r="I614" s="166"/>
      <c r="J614" s="64"/>
      <c r="K614" s="64"/>
      <c r="L614" s="62"/>
      <c r="M614" s="244"/>
      <c r="N614" s="43"/>
      <c r="O614" s="43"/>
      <c r="P614" s="43"/>
      <c r="Q614" s="43"/>
      <c r="R614" s="43"/>
      <c r="S614" s="43"/>
      <c r="T614" s="79"/>
      <c r="AT614" s="24" t="s">
        <v>351</v>
      </c>
      <c r="AU614" s="24" t="s">
        <v>90</v>
      </c>
    </row>
    <row r="615" spans="2:51" s="11" customFormat="1" ht="13.5">
      <c r="B615" s="208"/>
      <c r="C615" s="209"/>
      <c r="D615" s="210" t="s">
        <v>264</v>
      </c>
      <c r="E615" s="211" t="s">
        <v>38</v>
      </c>
      <c r="F615" s="212" t="s">
        <v>1084</v>
      </c>
      <c r="G615" s="209"/>
      <c r="H615" s="213">
        <v>117.091</v>
      </c>
      <c r="I615" s="214"/>
      <c r="J615" s="209"/>
      <c r="K615" s="209"/>
      <c r="L615" s="215"/>
      <c r="M615" s="216"/>
      <c r="N615" s="217"/>
      <c r="O615" s="217"/>
      <c r="P615" s="217"/>
      <c r="Q615" s="217"/>
      <c r="R615" s="217"/>
      <c r="S615" s="217"/>
      <c r="T615" s="218"/>
      <c r="AT615" s="219" t="s">
        <v>264</v>
      </c>
      <c r="AU615" s="219" t="s">
        <v>90</v>
      </c>
      <c r="AV615" s="11" t="s">
        <v>90</v>
      </c>
      <c r="AW615" s="11" t="s">
        <v>45</v>
      </c>
      <c r="AX615" s="11" t="s">
        <v>81</v>
      </c>
      <c r="AY615" s="219" t="s">
        <v>256</v>
      </c>
    </row>
    <row r="616" spans="2:51" s="12" customFormat="1" ht="13.5">
      <c r="B616" s="220"/>
      <c r="C616" s="221"/>
      <c r="D616" s="210" t="s">
        <v>264</v>
      </c>
      <c r="E616" s="245" t="s">
        <v>38</v>
      </c>
      <c r="F616" s="246" t="s">
        <v>266</v>
      </c>
      <c r="G616" s="221"/>
      <c r="H616" s="247">
        <v>117.091</v>
      </c>
      <c r="I616" s="226"/>
      <c r="J616" s="221"/>
      <c r="K616" s="221"/>
      <c r="L616" s="227"/>
      <c r="M616" s="228"/>
      <c r="N616" s="229"/>
      <c r="O616" s="229"/>
      <c r="P616" s="229"/>
      <c r="Q616" s="229"/>
      <c r="R616" s="229"/>
      <c r="S616" s="229"/>
      <c r="T616" s="230"/>
      <c r="AT616" s="231" t="s">
        <v>264</v>
      </c>
      <c r="AU616" s="231" t="s">
        <v>90</v>
      </c>
      <c r="AV616" s="12" t="s">
        <v>262</v>
      </c>
      <c r="AW616" s="12" t="s">
        <v>45</v>
      </c>
      <c r="AX616" s="12" t="s">
        <v>25</v>
      </c>
      <c r="AY616" s="231" t="s">
        <v>256</v>
      </c>
    </row>
    <row r="617" spans="2:51" s="11" customFormat="1" ht="13.5">
      <c r="B617" s="208"/>
      <c r="C617" s="209"/>
      <c r="D617" s="222" t="s">
        <v>264</v>
      </c>
      <c r="E617" s="209"/>
      <c r="F617" s="248" t="s">
        <v>1085</v>
      </c>
      <c r="G617" s="209"/>
      <c r="H617" s="249">
        <v>175.637</v>
      </c>
      <c r="I617" s="214"/>
      <c r="J617" s="209"/>
      <c r="K617" s="209"/>
      <c r="L617" s="215"/>
      <c r="M617" s="216"/>
      <c r="N617" s="217"/>
      <c r="O617" s="217"/>
      <c r="P617" s="217"/>
      <c r="Q617" s="217"/>
      <c r="R617" s="217"/>
      <c r="S617" s="217"/>
      <c r="T617" s="218"/>
      <c r="AT617" s="219" t="s">
        <v>264</v>
      </c>
      <c r="AU617" s="219" t="s">
        <v>90</v>
      </c>
      <c r="AV617" s="11" t="s">
        <v>90</v>
      </c>
      <c r="AW617" s="11" t="s">
        <v>6</v>
      </c>
      <c r="AX617" s="11" t="s">
        <v>25</v>
      </c>
      <c r="AY617" s="219" t="s">
        <v>256</v>
      </c>
    </row>
    <row r="618" spans="2:65" s="1" customFormat="1" ht="22.5" customHeight="1">
      <c r="B618" s="42"/>
      <c r="C618" s="196" t="s">
        <v>1086</v>
      </c>
      <c r="D618" s="196" t="s">
        <v>258</v>
      </c>
      <c r="E618" s="197" t="s">
        <v>1087</v>
      </c>
      <c r="F618" s="198" t="s">
        <v>1088</v>
      </c>
      <c r="G618" s="199" t="s">
        <v>372</v>
      </c>
      <c r="H618" s="200">
        <v>103.857</v>
      </c>
      <c r="I618" s="201"/>
      <c r="J618" s="202">
        <f>ROUND(I618*H618,2)</f>
        <v>0</v>
      </c>
      <c r="K618" s="198" t="s">
        <v>261</v>
      </c>
      <c r="L618" s="62"/>
      <c r="M618" s="203" t="s">
        <v>38</v>
      </c>
      <c r="N618" s="204" t="s">
        <v>52</v>
      </c>
      <c r="O618" s="43"/>
      <c r="P618" s="205">
        <f>O618*H618</f>
        <v>0</v>
      </c>
      <c r="Q618" s="205">
        <v>0.0001</v>
      </c>
      <c r="R618" s="205">
        <f>Q618*H618</f>
        <v>0.010385700000000001</v>
      </c>
      <c r="S618" s="205">
        <v>0</v>
      </c>
      <c r="T618" s="206">
        <f>S618*H618</f>
        <v>0</v>
      </c>
      <c r="AR618" s="24" t="s">
        <v>336</v>
      </c>
      <c r="AT618" s="24" t="s">
        <v>258</v>
      </c>
      <c r="AU618" s="24" t="s">
        <v>90</v>
      </c>
      <c r="AY618" s="24" t="s">
        <v>256</v>
      </c>
      <c r="BE618" s="207">
        <f>IF(N618="základní",J618,0)</f>
        <v>0</v>
      </c>
      <c r="BF618" s="207">
        <f>IF(N618="snížená",J618,0)</f>
        <v>0</v>
      </c>
      <c r="BG618" s="207">
        <f>IF(N618="zákl. přenesená",J618,0)</f>
        <v>0</v>
      </c>
      <c r="BH618" s="207">
        <f>IF(N618="sníž. přenesená",J618,0)</f>
        <v>0</v>
      </c>
      <c r="BI618" s="207">
        <f>IF(N618="nulová",J618,0)</f>
        <v>0</v>
      </c>
      <c r="BJ618" s="24" t="s">
        <v>25</v>
      </c>
      <c r="BK618" s="207">
        <f>ROUND(I618*H618,2)</f>
        <v>0</v>
      </c>
      <c r="BL618" s="24" t="s">
        <v>336</v>
      </c>
      <c r="BM618" s="24" t="s">
        <v>1089</v>
      </c>
    </row>
    <row r="619" spans="2:51" s="11" customFormat="1" ht="13.5">
      <c r="B619" s="208"/>
      <c r="C619" s="209"/>
      <c r="D619" s="210" t="s">
        <v>264</v>
      </c>
      <c r="E619" s="211" t="s">
        <v>38</v>
      </c>
      <c r="F619" s="212" t="s">
        <v>1090</v>
      </c>
      <c r="G619" s="209"/>
      <c r="H619" s="213">
        <v>103.857</v>
      </c>
      <c r="I619" s="214"/>
      <c r="J619" s="209"/>
      <c r="K619" s="209"/>
      <c r="L619" s="215"/>
      <c r="M619" s="216"/>
      <c r="N619" s="217"/>
      <c r="O619" s="217"/>
      <c r="P619" s="217"/>
      <c r="Q619" s="217"/>
      <c r="R619" s="217"/>
      <c r="S619" s="217"/>
      <c r="T619" s="218"/>
      <c r="AT619" s="219" t="s">
        <v>264</v>
      </c>
      <c r="AU619" s="219" t="s">
        <v>90</v>
      </c>
      <c r="AV619" s="11" t="s">
        <v>90</v>
      </c>
      <c r="AW619" s="11" t="s">
        <v>45</v>
      </c>
      <c r="AX619" s="11" t="s">
        <v>81</v>
      </c>
      <c r="AY619" s="219" t="s">
        <v>256</v>
      </c>
    </row>
    <row r="620" spans="2:51" s="12" customFormat="1" ht="13.5">
      <c r="B620" s="220"/>
      <c r="C620" s="221"/>
      <c r="D620" s="222" t="s">
        <v>264</v>
      </c>
      <c r="E620" s="223" t="s">
        <v>38</v>
      </c>
      <c r="F620" s="224" t="s">
        <v>266</v>
      </c>
      <c r="G620" s="221"/>
      <c r="H620" s="225">
        <v>103.857</v>
      </c>
      <c r="I620" s="226"/>
      <c r="J620" s="221"/>
      <c r="K620" s="221"/>
      <c r="L620" s="227"/>
      <c r="M620" s="228"/>
      <c r="N620" s="229"/>
      <c r="O620" s="229"/>
      <c r="P620" s="229"/>
      <c r="Q620" s="229"/>
      <c r="R620" s="229"/>
      <c r="S620" s="229"/>
      <c r="T620" s="230"/>
      <c r="AT620" s="231" t="s">
        <v>264</v>
      </c>
      <c r="AU620" s="231" t="s">
        <v>90</v>
      </c>
      <c r="AV620" s="12" t="s">
        <v>262</v>
      </c>
      <c r="AW620" s="12" t="s">
        <v>45</v>
      </c>
      <c r="AX620" s="12" t="s">
        <v>25</v>
      </c>
      <c r="AY620" s="231" t="s">
        <v>256</v>
      </c>
    </row>
    <row r="621" spans="2:65" s="1" customFormat="1" ht="22.5" customHeight="1">
      <c r="B621" s="42"/>
      <c r="C621" s="196" t="s">
        <v>1091</v>
      </c>
      <c r="D621" s="196" t="s">
        <v>258</v>
      </c>
      <c r="E621" s="197" t="s">
        <v>1092</v>
      </c>
      <c r="F621" s="198" t="s">
        <v>1093</v>
      </c>
      <c r="G621" s="199" t="s">
        <v>129</v>
      </c>
      <c r="H621" s="200">
        <v>111.515</v>
      </c>
      <c r="I621" s="201"/>
      <c r="J621" s="202">
        <f>ROUND(I621*H621,2)</f>
        <v>0</v>
      </c>
      <c r="K621" s="198" t="s">
        <v>261</v>
      </c>
      <c r="L621" s="62"/>
      <c r="M621" s="203" t="s">
        <v>38</v>
      </c>
      <c r="N621" s="204" t="s">
        <v>52</v>
      </c>
      <c r="O621" s="43"/>
      <c r="P621" s="205">
        <f>O621*H621</f>
        <v>0</v>
      </c>
      <c r="Q621" s="205">
        <v>0</v>
      </c>
      <c r="R621" s="205">
        <f>Q621*H621</f>
        <v>0</v>
      </c>
      <c r="S621" s="205">
        <v>0</v>
      </c>
      <c r="T621" s="206">
        <f>S621*H621</f>
        <v>0</v>
      </c>
      <c r="AR621" s="24" t="s">
        <v>336</v>
      </c>
      <c r="AT621" s="24" t="s">
        <v>258</v>
      </c>
      <c r="AU621" s="24" t="s">
        <v>90</v>
      </c>
      <c r="AY621" s="24" t="s">
        <v>256</v>
      </c>
      <c r="BE621" s="207">
        <f>IF(N621="základní",J621,0)</f>
        <v>0</v>
      </c>
      <c r="BF621" s="207">
        <f>IF(N621="snížená",J621,0)</f>
        <v>0</v>
      </c>
      <c r="BG621" s="207">
        <f>IF(N621="zákl. přenesená",J621,0)</f>
        <v>0</v>
      </c>
      <c r="BH621" s="207">
        <f>IF(N621="sníž. přenesená",J621,0)</f>
        <v>0</v>
      </c>
      <c r="BI621" s="207">
        <f>IF(N621="nulová",J621,0)</f>
        <v>0</v>
      </c>
      <c r="BJ621" s="24" t="s">
        <v>25</v>
      </c>
      <c r="BK621" s="207">
        <f>ROUND(I621*H621,2)</f>
        <v>0</v>
      </c>
      <c r="BL621" s="24" t="s">
        <v>336</v>
      </c>
      <c r="BM621" s="24" t="s">
        <v>1094</v>
      </c>
    </row>
    <row r="622" spans="2:51" s="11" customFormat="1" ht="13.5">
      <c r="B622" s="208"/>
      <c r="C622" s="209"/>
      <c r="D622" s="210" t="s">
        <v>264</v>
      </c>
      <c r="E622" s="211" t="s">
        <v>38</v>
      </c>
      <c r="F622" s="212" t="s">
        <v>161</v>
      </c>
      <c r="G622" s="209"/>
      <c r="H622" s="213">
        <v>111.515</v>
      </c>
      <c r="I622" s="214"/>
      <c r="J622" s="209"/>
      <c r="K622" s="209"/>
      <c r="L622" s="215"/>
      <c r="M622" s="216"/>
      <c r="N622" s="217"/>
      <c r="O622" s="217"/>
      <c r="P622" s="217"/>
      <c r="Q622" s="217"/>
      <c r="R622" s="217"/>
      <c r="S622" s="217"/>
      <c r="T622" s="218"/>
      <c r="AT622" s="219" t="s">
        <v>264</v>
      </c>
      <c r="AU622" s="219" t="s">
        <v>90</v>
      </c>
      <c r="AV622" s="11" t="s">
        <v>90</v>
      </c>
      <c r="AW622" s="11" t="s">
        <v>45</v>
      </c>
      <c r="AX622" s="11" t="s">
        <v>81</v>
      </c>
      <c r="AY622" s="219" t="s">
        <v>256</v>
      </c>
    </row>
    <row r="623" spans="2:51" s="12" customFormat="1" ht="13.5">
      <c r="B623" s="220"/>
      <c r="C623" s="221"/>
      <c r="D623" s="222" t="s">
        <v>264</v>
      </c>
      <c r="E623" s="223" t="s">
        <v>38</v>
      </c>
      <c r="F623" s="224" t="s">
        <v>266</v>
      </c>
      <c r="G623" s="221"/>
      <c r="H623" s="225">
        <v>111.515</v>
      </c>
      <c r="I623" s="226"/>
      <c r="J623" s="221"/>
      <c r="K623" s="221"/>
      <c r="L623" s="227"/>
      <c r="M623" s="228"/>
      <c r="N623" s="229"/>
      <c r="O623" s="229"/>
      <c r="P623" s="229"/>
      <c r="Q623" s="229"/>
      <c r="R623" s="229"/>
      <c r="S623" s="229"/>
      <c r="T623" s="230"/>
      <c r="AT623" s="231" t="s">
        <v>264</v>
      </c>
      <c r="AU623" s="231" t="s">
        <v>90</v>
      </c>
      <c r="AV623" s="12" t="s">
        <v>262</v>
      </c>
      <c r="AW623" s="12" t="s">
        <v>45</v>
      </c>
      <c r="AX623" s="12" t="s">
        <v>25</v>
      </c>
      <c r="AY623" s="231" t="s">
        <v>256</v>
      </c>
    </row>
    <row r="624" spans="2:65" s="1" customFormat="1" ht="22.5" customHeight="1">
      <c r="B624" s="42"/>
      <c r="C624" s="261" t="s">
        <v>1095</v>
      </c>
      <c r="D624" s="261" t="s">
        <v>337</v>
      </c>
      <c r="E624" s="262" t="s">
        <v>1096</v>
      </c>
      <c r="F624" s="263" t="s">
        <v>1097</v>
      </c>
      <c r="G624" s="264" t="s">
        <v>327</v>
      </c>
      <c r="H624" s="265">
        <v>0.045</v>
      </c>
      <c r="I624" s="266"/>
      <c r="J624" s="267">
        <f>ROUND(I624*H624,2)</f>
        <v>0</v>
      </c>
      <c r="K624" s="263" t="s">
        <v>261</v>
      </c>
      <c r="L624" s="268"/>
      <c r="M624" s="269" t="s">
        <v>38</v>
      </c>
      <c r="N624" s="270" t="s">
        <v>52</v>
      </c>
      <c r="O624" s="43"/>
      <c r="P624" s="205">
        <f>O624*H624</f>
        <v>0</v>
      </c>
      <c r="Q624" s="205">
        <v>1</v>
      </c>
      <c r="R624" s="205">
        <f>Q624*H624</f>
        <v>0.045</v>
      </c>
      <c r="S624" s="205">
        <v>0</v>
      </c>
      <c r="T624" s="206">
        <f>S624*H624</f>
        <v>0</v>
      </c>
      <c r="AR624" s="24" t="s">
        <v>424</v>
      </c>
      <c r="AT624" s="24" t="s">
        <v>337</v>
      </c>
      <c r="AU624" s="24" t="s">
        <v>90</v>
      </c>
      <c r="AY624" s="24" t="s">
        <v>256</v>
      </c>
      <c r="BE624" s="207">
        <f>IF(N624="základní",J624,0)</f>
        <v>0</v>
      </c>
      <c r="BF624" s="207">
        <f>IF(N624="snížená",J624,0)</f>
        <v>0</v>
      </c>
      <c r="BG624" s="207">
        <f>IF(N624="zákl. přenesená",J624,0)</f>
        <v>0</v>
      </c>
      <c r="BH624" s="207">
        <f>IF(N624="sníž. přenesená",J624,0)</f>
        <v>0</v>
      </c>
      <c r="BI624" s="207">
        <f>IF(N624="nulová",J624,0)</f>
        <v>0</v>
      </c>
      <c r="BJ624" s="24" t="s">
        <v>25</v>
      </c>
      <c r="BK624" s="207">
        <f>ROUND(I624*H624,2)</f>
        <v>0</v>
      </c>
      <c r="BL624" s="24" t="s">
        <v>336</v>
      </c>
      <c r="BM624" s="24" t="s">
        <v>1098</v>
      </c>
    </row>
    <row r="625" spans="2:47" s="1" customFormat="1" ht="27">
      <c r="B625" s="42"/>
      <c r="C625" s="64"/>
      <c r="D625" s="210" t="s">
        <v>351</v>
      </c>
      <c r="E625" s="64"/>
      <c r="F625" s="243" t="s">
        <v>1099</v>
      </c>
      <c r="G625" s="64"/>
      <c r="H625" s="64"/>
      <c r="I625" s="166"/>
      <c r="J625" s="64"/>
      <c r="K625" s="64"/>
      <c r="L625" s="62"/>
      <c r="M625" s="244"/>
      <c r="N625" s="43"/>
      <c r="O625" s="43"/>
      <c r="P625" s="43"/>
      <c r="Q625" s="43"/>
      <c r="R625" s="43"/>
      <c r="S625" s="43"/>
      <c r="T625" s="79"/>
      <c r="AT625" s="24" t="s">
        <v>351</v>
      </c>
      <c r="AU625" s="24" t="s">
        <v>90</v>
      </c>
    </row>
    <row r="626" spans="2:51" s="11" customFormat="1" ht="13.5">
      <c r="B626" s="208"/>
      <c r="C626" s="209"/>
      <c r="D626" s="210" t="s">
        <v>264</v>
      </c>
      <c r="E626" s="211" t="s">
        <v>38</v>
      </c>
      <c r="F626" s="212" t="s">
        <v>1100</v>
      </c>
      <c r="G626" s="209"/>
      <c r="H626" s="213">
        <v>0.045</v>
      </c>
      <c r="I626" s="214"/>
      <c r="J626" s="209"/>
      <c r="K626" s="209"/>
      <c r="L626" s="215"/>
      <c r="M626" s="216"/>
      <c r="N626" s="217"/>
      <c r="O626" s="217"/>
      <c r="P626" s="217"/>
      <c r="Q626" s="217"/>
      <c r="R626" s="217"/>
      <c r="S626" s="217"/>
      <c r="T626" s="218"/>
      <c r="AT626" s="219" t="s">
        <v>264</v>
      </c>
      <c r="AU626" s="219" t="s">
        <v>90</v>
      </c>
      <c r="AV626" s="11" t="s">
        <v>90</v>
      </c>
      <c r="AW626" s="11" t="s">
        <v>45</v>
      </c>
      <c r="AX626" s="11" t="s">
        <v>81</v>
      </c>
      <c r="AY626" s="219" t="s">
        <v>256</v>
      </c>
    </row>
    <row r="627" spans="2:51" s="12" customFormat="1" ht="13.5">
      <c r="B627" s="220"/>
      <c r="C627" s="221"/>
      <c r="D627" s="222" t="s">
        <v>264</v>
      </c>
      <c r="E627" s="223" t="s">
        <v>38</v>
      </c>
      <c r="F627" s="224" t="s">
        <v>266</v>
      </c>
      <c r="G627" s="221"/>
      <c r="H627" s="225">
        <v>0.045</v>
      </c>
      <c r="I627" s="226"/>
      <c r="J627" s="221"/>
      <c r="K627" s="221"/>
      <c r="L627" s="227"/>
      <c r="M627" s="228"/>
      <c r="N627" s="229"/>
      <c r="O627" s="229"/>
      <c r="P627" s="229"/>
      <c r="Q627" s="229"/>
      <c r="R627" s="229"/>
      <c r="S627" s="229"/>
      <c r="T627" s="230"/>
      <c r="AT627" s="231" t="s">
        <v>264</v>
      </c>
      <c r="AU627" s="231" t="s">
        <v>90</v>
      </c>
      <c r="AV627" s="12" t="s">
        <v>262</v>
      </c>
      <c r="AW627" s="12" t="s">
        <v>45</v>
      </c>
      <c r="AX627" s="12" t="s">
        <v>25</v>
      </c>
      <c r="AY627" s="231" t="s">
        <v>256</v>
      </c>
    </row>
    <row r="628" spans="2:65" s="1" customFormat="1" ht="22.5" customHeight="1">
      <c r="B628" s="42"/>
      <c r="C628" s="196" t="s">
        <v>1101</v>
      </c>
      <c r="D628" s="196" t="s">
        <v>258</v>
      </c>
      <c r="E628" s="197" t="s">
        <v>1102</v>
      </c>
      <c r="F628" s="198" t="s">
        <v>1103</v>
      </c>
      <c r="G628" s="199" t="s">
        <v>129</v>
      </c>
      <c r="H628" s="200">
        <v>111.515</v>
      </c>
      <c r="I628" s="201"/>
      <c r="J628" s="202">
        <f>ROUND(I628*H628,2)</f>
        <v>0</v>
      </c>
      <c r="K628" s="198" t="s">
        <v>261</v>
      </c>
      <c r="L628" s="62"/>
      <c r="M628" s="203" t="s">
        <v>38</v>
      </c>
      <c r="N628" s="204" t="s">
        <v>52</v>
      </c>
      <c r="O628" s="43"/>
      <c r="P628" s="205">
        <f>O628*H628</f>
        <v>0</v>
      </c>
      <c r="Q628" s="205">
        <v>0.0004</v>
      </c>
      <c r="R628" s="205">
        <f>Q628*H628</f>
        <v>0.044606</v>
      </c>
      <c r="S628" s="205">
        <v>0</v>
      </c>
      <c r="T628" s="206">
        <f>S628*H628</f>
        <v>0</v>
      </c>
      <c r="AR628" s="24" t="s">
        <v>336</v>
      </c>
      <c r="AT628" s="24" t="s">
        <v>258</v>
      </c>
      <c r="AU628" s="24" t="s">
        <v>90</v>
      </c>
      <c r="AY628" s="24" t="s">
        <v>256</v>
      </c>
      <c r="BE628" s="207">
        <f>IF(N628="základní",J628,0)</f>
        <v>0</v>
      </c>
      <c r="BF628" s="207">
        <f>IF(N628="snížená",J628,0)</f>
        <v>0</v>
      </c>
      <c r="BG628" s="207">
        <f>IF(N628="zákl. přenesená",J628,0)</f>
        <v>0</v>
      </c>
      <c r="BH628" s="207">
        <f>IF(N628="sníž. přenesená",J628,0)</f>
        <v>0</v>
      </c>
      <c r="BI628" s="207">
        <f>IF(N628="nulová",J628,0)</f>
        <v>0</v>
      </c>
      <c r="BJ628" s="24" t="s">
        <v>25</v>
      </c>
      <c r="BK628" s="207">
        <f>ROUND(I628*H628,2)</f>
        <v>0</v>
      </c>
      <c r="BL628" s="24" t="s">
        <v>336</v>
      </c>
      <c r="BM628" s="24" t="s">
        <v>1104</v>
      </c>
    </row>
    <row r="629" spans="2:51" s="11" customFormat="1" ht="13.5">
      <c r="B629" s="208"/>
      <c r="C629" s="209"/>
      <c r="D629" s="210" t="s">
        <v>264</v>
      </c>
      <c r="E629" s="211" t="s">
        <v>38</v>
      </c>
      <c r="F629" s="212" t="s">
        <v>161</v>
      </c>
      <c r="G629" s="209"/>
      <c r="H629" s="213">
        <v>111.515</v>
      </c>
      <c r="I629" s="214"/>
      <c r="J629" s="209"/>
      <c r="K629" s="209"/>
      <c r="L629" s="215"/>
      <c r="M629" s="216"/>
      <c r="N629" s="217"/>
      <c r="O629" s="217"/>
      <c r="P629" s="217"/>
      <c r="Q629" s="217"/>
      <c r="R629" s="217"/>
      <c r="S629" s="217"/>
      <c r="T629" s="218"/>
      <c r="AT629" s="219" t="s">
        <v>264</v>
      </c>
      <c r="AU629" s="219" t="s">
        <v>90</v>
      </c>
      <c r="AV629" s="11" t="s">
        <v>90</v>
      </c>
      <c r="AW629" s="11" t="s">
        <v>45</v>
      </c>
      <c r="AX629" s="11" t="s">
        <v>81</v>
      </c>
      <c r="AY629" s="219" t="s">
        <v>256</v>
      </c>
    </row>
    <row r="630" spans="2:51" s="12" customFormat="1" ht="13.5">
      <c r="B630" s="220"/>
      <c r="C630" s="221"/>
      <c r="D630" s="222" t="s">
        <v>264</v>
      </c>
      <c r="E630" s="223" t="s">
        <v>38</v>
      </c>
      <c r="F630" s="224" t="s">
        <v>266</v>
      </c>
      <c r="G630" s="221"/>
      <c r="H630" s="225">
        <v>111.515</v>
      </c>
      <c r="I630" s="226"/>
      <c r="J630" s="221"/>
      <c r="K630" s="221"/>
      <c r="L630" s="227"/>
      <c r="M630" s="228"/>
      <c r="N630" s="229"/>
      <c r="O630" s="229"/>
      <c r="P630" s="229"/>
      <c r="Q630" s="229"/>
      <c r="R630" s="229"/>
      <c r="S630" s="229"/>
      <c r="T630" s="230"/>
      <c r="AT630" s="231" t="s">
        <v>264</v>
      </c>
      <c r="AU630" s="231" t="s">
        <v>90</v>
      </c>
      <c r="AV630" s="12" t="s">
        <v>262</v>
      </c>
      <c r="AW630" s="12" t="s">
        <v>45</v>
      </c>
      <c r="AX630" s="12" t="s">
        <v>25</v>
      </c>
      <c r="AY630" s="231" t="s">
        <v>256</v>
      </c>
    </row>
    <row r="631" spans="2:65" s="1" customFormat="1" ht="31.5" customHeight="1">
      <c r="B631" s="42"/>
      <c r="C631" s="261" t="s">
        <v>1105</v>
      </c>
      <c r="D631" s="261" t="s">
        <v>337</v>
      </c>
      <c r="E631" s="262" t="s">
        <v>1106</v>
      </c>
      <c r="F631" s="263" t="s">
        <v>1107</v>
      </c>
      <c r="G631" s="264" t="s">
        <v>129</v>
      </c>
      <c r="H631" s="265">
        <v>147.2</v>
      </c>
      <c r="I631" s="266"/>
      <c r="J631" s="267">
        <f>ROUND(I631*H631,2)</f>
        <v>0</v>
      </c>
      <c r="K631" s="263" t="s">
        <v>261</v>
      </c>
      <c r="L631" s="268"/>
      <c r="M631" s="269" t="s">
        <v>38</v>
      </c>
      <c r="N631" s="270" t="s">
        <v>52</v>
      </c>
      <c r="O631" s="43"/>
      <c r="P631" s="205">
        <f>O631*H631</f>
        <v>0</v>
      </c>
      <c r="Q631" s="205">
        <v>0.0069</v>
      </c>
      <c r="R631" s="205">
        <f>Q631*H631</f>
        <v>1.01568</v>
      </c>
      <c r="S631" s="205">
        <v>0</v>
      </c>
      <c r="T631" s="206">
        <f>S631*H631</f>
        <v>0</v>
      </c>
      <c r="AR631" s="24" t="s">
        <v>424</v>
      </c>
      <c r="AT631" s="24" t="s">
        <v>337</v>
      </c>
      <c r="AU631" s="24" t="s">
        <v>90</v>
      </c>
      <c r="AY631" s="24" t="s">
        <v>256</v>
      </c>
      <c r="BE631" s="207">
        <f>IF(N631="základní",J631,0)</f>
        <v>0</v>
      </c>
      <c r="BF631" s="207">
        <f>IF(N631="snížená",J631,0)</f>
        <v>0</v>
      </c>
      <c r="BG631" s="207">
        <f>IF(N631="zákl. přenesená",J631,0)</f>
        <v>0</v>
      </c>
      <c r="BH631" s="207">
        <f>IF(N631="sníž. přenesená",J631,0)</f>
        <v>0</v>
      </c>
      <c r="BI631" s="207">
        <f>IF(N631="nulová",J631,0)</f>
        <v>0</v>
      </c>
      <c r="BJ631" s="24" t="s">
        <v>25</v>
      </c>
      <c r="BK631" s="207">
        <f>ROUND(I631*H631,2)</f>
        <v>0</v>
      </c>
      <c r="BL631" s="24" t="s">
        <v>336</v>
      </c>
      <c r="BM631" s="24" t="s">
        <v>1108</v>
      </c>
    </row>
    <row r="632" spans="2:51" s="11" customFormat="1" ht="13.5">
      <c r="B632" s="208"/>
      <c r="C632" s="209"/>
      <c r="D632" s="210" t="s">
        <v>264</v>
      </c>
      <c r="E632" s="211" t="s">
        <v>38</v>
      </c>
      <c r="F632" s="212" t="s">
        <v>1109</v>
      </c>
      <c r="G632" s="209"/>
      <c r="H632" s="213">
        <v>122.667</v>
      </c>
      <c r="I632" s="214"/>
      <c r="J632" s="209"/>
      <c r="K632" s="209"/>
      <c r="L632" s="215"/>
      <c r="M632" s="216"/>
      <c r="N632" s="217"/>
      <c r="O632" s="217"/>
      <c r="P632" s="217"/>
      <c r="Q632" s="217"/>
      <c r="R632" s="217"/>
      <c r="S632" s="217"/>
      <c r="T632" s="218"/>
      <c r="AT632" s="219" t="s">
        <v>264</v>
      </c>
      <c r="AU632" s="219" t="s">
        <v>90</v>
      </c>
      <c r="AV632" s="11" t="s">
        <v>90</v>
      </c>
      <c r="AW632" s="11" t="s">
        <v>45</v>
      </c>
      <c r="AX632" s="11" t="s">
        <v>81</v>
      </c>
      <c r="AY632" s="219" t="s">
        <v>256</v>
      </c>
    </row>
    <row r="633" spans="2:51" s="12" customFormat="1" ht="13.5">
      <c r="B633" s="220"/>
      <c r="C633" s="221"/>
      <c r="D633" s="210" t="s">
        <v>264</v>
      </c>
      <c r="E633" s="245" t="s">
        <v>38</v>
      </c>
      <c r="F633" s="246" t="s">
        <v>266</v>
      </c>
      <c r="G633" s="221"/>
      <c r="H633" s="247">
        <v>122.667</v>
      </c>
      <c r="I633" s="226"/>
      <c r="J633" s="221"/>
      <c r="K633" s="221"/>
      <c r="L633" s="227"/>
      <c r="M633" s="228"/>
      <c r="N633" s="229"/>
      <c r="O633" s="229"/>
      <c r="P633" s="229"/>
      <c r="Q633" s="229"/>
      <c r="R633" s="229"/>
      <c r="S633" s="229"/>
      <c r="T633" s="230"/>
      <c r="AT633" s="231" t="s">
        <v>264</v>
      </c>
      <c r="AU633" s="231" t="s">
        <v>90</v>
      </c>
      <c r="AV633" s="12" t="s">
        <v>262</v>
      </c>
      <c r="AW633" s="12" t="s">
        <v>45</v>
      </c>
      <c r="AX633" s="12" t="s">
        <v>25</v>
      </c>
      <c r="AY633" s="231" t="s">
        <v>256</v>
      </c>
    </row>
    <row r="634" spans="2:51" s="11" customFormat="1" ht="13.5">
      <c r="B634" s="208"/>
      <c r="C634" s="209"/>
      <c r="D634" s="222" t="s">
        <v>264</v>
      </c>
      <c r="E634" s="209"/>
      <c r="F634" s="248" t="s">
        <v>1110</v>
      </c>
      <c r="G634" s="209"/>
      <c r="H634" s="249">
        <v>147.2</v>
      </c>
      <c r="I634" s="214"/>
      <c r="J634" s="209"/>
      <c r="K634" s="209"/>
      <c r="L634" s="215"/>
      <c r="M634" s="216"/>
      <c r="N634" s="217"/>
      <c r="O634" s="217"/>
      <c r="P634" s="217"/>
      <c r="Q634" s="217"/>
      <c r="R634" s="217"/>
      <c r="S634" s="217"/>
      <c r="T634" s="218"/>
      <c r="AT634" s="219" t="s">
        <v>264</v>
      </c>
      <c r="AU634" s="219" t="s">
        <v>90</v>
      </c>
      <c r="AV634" s="11" t="s">
        <v>90</v>
      </c>
      <c r="AW634" s="11" t="s">
        <v>6</v>
      </c>
      <c r="AX634" s="11" t="s">
        <v>25</v>
      </c>
      <c r="AY634" s="219" t="s">
        <v>256</v>
      </c>
    </row>
    <row r="635" spans="2:65" s="1" customFormat="1" ht="22.5" customHeight="1">
      <c r="B635" s="42"/>
      <c r="C635" s="196" t="s">
        <v>1111</v>
      </c>
      <c r="D635" s="196" t="s">
        <v>258</v>
      </c>
      <c r="E635" s="197" t="s">
        <v>1112</v>
      </c>
      <c r="F635" s="198" t="s">
        <v>1113</v>
      </c>
      <c r="G635" s="199" t="s">
        <v>129</v>
      </c>
      <c r="H635" s="200">
        <v>103.857</v>
      </c>
      <c r="I635" s="201"/>
      <c r="J635" s="202">
        <f>ROUND(I635*H635,2)</f>
        <v>0</v>
      </c>
      <c r="K635" s="198" t="s">
        <v>261</v>
      </c>
      <c r="L635" s="62"/>
      <c r="M635" s="203" t="s">
        <v>38</v>
      </c>
      <c r="N635" s="204" t="s">
        <v>52</v>
      </c>
      <c r="O635" s="43"/>
      <c r="P635" s="205">
        <f>O635*H635</f>
        <v>0</v>
      </c>
      <c r="Q635" s="205">
        <v>0.00011</v>
      </c>
      <c r="R635" s="205">
        <f>Q635*H635</f>
        <v>0.01142427</v>
      </c>
      <c r="S635" s="205">
        <v>0</v>
      </c>
      <c r="T635" s="206">
        <f>S635*H635</f>
        <v>0</v>
      </c>
      <c r="AR635" s="24" t="s">
        <v>336</v>
      </c>
      <c r="AT635" s="24" t="s">
        <v>258</v>
      </c>
      <c r="AU635" s="24" t="s">
        <v>90</v>
      </c>
      <c r="AY635" s="24" t="s">
        <v>256</v>
      </c>
      <c r="BE635" s="207">
        <f>IF(N635="základní",J635,0)</f>
        <v>0</v>
      </c>
      <c r="BF635" s="207">
        <f>IF(N635="snížená",J635,0)</f>
        <v>0</v>
      </c>
      <c r="BG635" s="207">
        <f>IF(N635="zákl. přenesená",J635,0)</f>
        <v>0</v>
      </c>
      <c r="BH635" s="207">
        <f>IF(N635="sníž. přenesená",J635,0)</f>
        <v>0</v>
      </c>
      <c r="BI635" s="207">
        <f>IF(N635="nulová",J635,0)</f>
        <v>0</v>
      </c>
      <c r="BJ635" s="24" t="s">
        <v>25</v>
      </c>
      <c r="BK635" s="207">
        <f>ROUND(I635*H635,2)</f>
        <v>0</v>
      </c>
      <c r="BL635" s="24" t="s">
        <v>336</v>
      </c>
      <c r="BM635" s="24" t="s">
        <v>1114</v>
      </c>
    </row>
    <row r="636" spans="2:51" s="11" customFormat="1" ht="13.5">
      <c r="B636" s="208"/>
      <c r="C636" s="209"/>
      <c r="D636" s="210" t="s">
        <v>264</v>
      </c>
      <c r="E636" s="211" t="s">
        <v>38</v>
      </c>
      <c r="F636" s="212" t="s">
        <v>1115</v>
      </c>
      <c r="G636" s="209"/>
      <c r="H636" s="213">
        <v>103.857</v>
      </c>
      <c r="I636" s="214"/>
      <c r="J636" s="209"/>
      <c r="K636" s="209"/>
      <c r="L636" s="215"/>
      <c r="M636" s="216"/>
      <c r="N636" s="217"/>
      <c r="O636" s="217"/>
      <c r="P636" s="217"/>
      <c r="Q636" s="217"/>
      <c r="R636" s="217"/>
      <c r="S636" s="217"/>
      <c r="T636" s="218"/>
      <c r="AT636" s="219" t="s">
        <v>264</v>
      </c>
      <c r="AU636" s="219" t="s">
        <v>90</v>
      </c>
      <c r="AV636" s="11" t="s">
        <v>90</v>
      </c>
      <c r="AW636" s="11" t="s">
        <v>45</v>
      </c>
      <c r="AX636" s="11" t="s">
        <v>81</v>
      </c>
      <c r="AY636" s="219" t="s">
        <v>256</v>
      </c>
    </row>
    <row r="637" spans="2:51" s="12" customFormat="1" ht="13.5">
      <c r="B637" s="220"/>
      <c r="C637" s="221"/>
      <c r="D637" s="222" t="s">
        <v>264</v>
      </c>
      <c r="E637" s="223" t="s">
        <v>38</v>
      </c>
      <c r="F637" s="224" t="s">
        <v>266</v>
      </c>
      <c r="G637" s="221"/>
      <c r="H637" s="225">
        <v>103.857</v>
      </c>
      <c r="I637" s="226"/>
      <c r="J637" s="221"/>
      <c r="K637" s="221"/>
      <c r="L637" s="227"/>
      <c r="M637" s="228"/>
      <c r="N637" s="229"/>
      <c r="O637" s="229"/>
      <c r="P637" s="229"/>
      <c r="Q637" s="229"/>
      <c r="R637" s="229"/>
      <c r="S637" s="229"/>
      <c r="T637" s="230"/>
      <c r="AT637" s="231" t="s">
        <v>264</v>
      </c>
      <c r="AU637" s="231" t="s">
        <v>90</v>
      </c>
      <c r="AV637" s="12" t="s">
        <v>262</v>
      </c>
      <c r="AW637" s="12" t="s">
        <v>45</v>
      </c>
      <c r="AX637" s="12" t="s">
        <v>25</v>
      </c>
      <c r="AY637" s="231" t="s">
        <v>256</v>
      </c>
    </row>
    <row r="638" spans="2:65" s="1" customFormat="1" ht="22.5" customHeight="1">
      <c r="B638" s="42"/>
      <c r="C638" s="261" t="s">
        <v>1116</v>
      </c>
      <c r="D638" s="261" t="s">
        <v>337</v>
      </c>
      <c r="E638" s="262" t="s">
        <v>1117</v>
      </c>
      <c r="F638" s="263" t="s">
        <v>1118</v>
      </c>
      <c r="G638" s="264" t="s">
        <v>129</v>
      </c>
      <c r="H638" s="265">
        <v>124.628</v>
      </c>
      <c r="I638" s="266"/>
      <c r="J638" s="267">
        <f>ROUND(I638*H638,2)</f>
        <v>0</v>
      </c>
      <c r="K638" s="263" t="s">
        <v>261</v>
      </c>
      <c r="L638" s="268"/>
      <c r="M638" s="269" t="s">
        <v>38</v>
      </c>
      <c r="N638" s="270" t="s">
        <v>52</v>
      </c>
      <c r="O638" s="43"/>
      <c r="P638" s="205">
        <f>O638*H638</f>
        <v>0</v>
      </c>
      <c r="Q638" s="205">
        <v>0.0004</v>
      </c>
      <c r="R638" s="205">
        <f>Q638*H638</f>
        <v>0.049851200000000005</v>
      </c>
      <c r="S638" s="205">
        <v>0</v>
      </c>
      <c r="T638" s="206">
        <f>S638*H638</f>
        <v>0</v>
      </c>
      <c r="AR638" s="24" t="s">
        <v>424</v>
      </c>
      <c r="AT638" s="24" t="s">
        <v>337</v>
      </c>
      <c r="AU638" s="24" t="s">
        <v>90</v>
      </c>
      <c r="AY638" s="24" t="s">
        <v>256</v>
      </c>
      <c r="BE638" s="207">
        <f>IF(N638="základní",J638,0)</f>
        <v>0</v>
      </c>
      <c r="BF638" s="207">
        <f>IF(N638="snížená",J638,0)</f>
        <v>0</v>
      </c>
      <c r="BG638" s="207">
        <f>IF(N638="zákl. přenesená",J638,0)</f>
        <v>0</v>
      </c>
      <c r="BH638" s="207">
        <f>IF(N638="sníž. přenesená",J638,0)</f>
        <v>0</v>
      </c>
      <c r="BI638" s="207">
        <f>IF(N638="nulová",J638,0)</f>
        <v>0</v>
      </c>
      <c r="BJ638" s="24" t="s">
        <v>25</v>
      </c>
      <c r="BK638" s="207">
        <f>ROUND(I638*H638,2)</f>
        <v>0</v>
      </c>
      <c r="BL638" s="24" t="s">
        <v>336</v>
      </c>
      <c r="BM638" s="24" t="s">
        <v>1119</v>
      </c>
    </row>
    <row r="639" spans="2:51" s="11" customFormat="1" ht="13.5">
      <c r="B639" s="208"/>
      <c r="C639" s="209"/>
      <c r="D639" s="222" t="s">
        <v>264</v>
      </c>
      <c r="E639" s="271" t="s">
        <v>38</v>
      </c>
      <c r="F639" s="248" t="s">
        <v>1120</v>
      </c>
      <c r="G639" s="209"/>
      <c r="H639" s="249">
        <v>124.628</v>
      </c>
      <c r="I639" s="214"/>
      <c r="J639" s="209"/>
      <c r="K639" s="209"/>
      <c r="L639" s="215"/>
      <c r="M639" s="216"/>
      <c r="N639" s="217"/>
      <c r="O639" s="217"/>
      <c r="P639" s="217"/>
      <c r="Q639" s="217"/>
      <c r="R639" s="217"/>
      <c r="S639" s="217"/>
      <c r="T639" s="218"/>
      <c r="AT639" s="219" t="s">
        <v>264</v>
      </c>
      <c r="AU639" s="219" t="s">
        <v>90</v>
      </c>
      <c r="AV639" s="11" t="s">
        <v>90</v>
      </c>
      <c r="AW639" s="11" t="s">
        <v>45</v>
      </c>
      <c r="AX639" s="11" t="s">
        <v>25</v>
      </c>
      <c r="AY639" s="219" t="s">
        <v>256</v>
      </c>
    </row>
    <row r="640" spans="2:65" s="1" customFormat="1" ht="31.5" customHeight="1">
      <c r="B640" s="42"/>
      <c r="C640" s="196" t="s">
        <v>1121</v>
      </c>
      <c r="D640" s="196" t="s">
        <v>258</v>
      </c>
      <c r="E640" s="197" t="s">
        <v>1122</v>
      </c>
      <c r="F640" s="198" t="s">
        <v>1123</v>
      </c>
      <c r="G640" s="199" t="s">
        <v>129</v>
      </c>
      <c r="H640" s="200">
        <v>41.6</v>
      </c>
      <c r="I640" s="201"/>
      <c r="J640" s="202">
        <f>ROUND(I640*H640,2)</f>
        <v>0</v>
      </c>
      <c r="K640" s="198" t="s">
        <v>261</v>
      </c>
      <c r="L640" s="62"/>
      <c r="M640" s="203" t="s">
        <v>38</v>
      </c>
      <c r="N640" s="204" t="s">
        <v>52</v>
      </c>
      <c r="O640" s="43"/>
      <c r="P640" s="205">
        <f>O640*H640</f>
        <v>0</v>
      </c>
      <c r="Q640" s="205">
        <v>0</v>
      </c>
      <c r="R640" s="205">
        <f>Q640*H640</f>
        <v>0</v>
      </c>
      <c r="S640" s="205">
        <v>0</v>
      </c>
      <c r="T640" s="206">
        <f>S640*H640</f>
        <v>0</v>
      </c>
      <c r="AR640" s="24" t="s">
        <v>336</v>
      </c>
      <c r="AT640" s="24" t="s">
        <v>258</v>
      </c>
      <c r="AU640" s="24" t="s">
        <v>90</v>
      </c>
      <c r="AY640" s="24" t="s">
        <v>256</v>
      </c>
      <c r="BE640" s="207">
        <f>IF(N640="základní",J640,0)</f>
        <v>0</v>
      </c>
      <c r="BF640" s="207">
        <f>IF(N640="snížená",J640,0)</f>
        <v>0</v>
      </c>
      <c r="BG640" s="207">
        <f>IF(N640="zákl. přenesená",J640,0)</f>
        <v>0</v>
      </c>
      <c r="BH640" s="207">
        <f>IF(N640="sníž. přenesená",J640,0)</f>
        <v>0</v>
      </c>
      <c r="BI640" s="207">
        <f>IF(N640="nulová",J640,0)</f>
        <v>0</v>
      </c>
      <c r="BJ640" s="24" t="s">
        <v>25</v>
      </c>
      <c r="BK640" s="207">
        <f>ROUND(I640*H640,2)</f>
        <v>0</v>
      </c>
      <c r="BL640" s="24" t="s">
        <v>336</v>
      </c>
      <c r="BM640" s="24" t="s">
        <v>1124</v>
      </c>
    </row>
    <row r="641" spans="2:51" s="11" customFormat="1" ht="13.5">
      <c r="B641" s="208"/>
      <c r="C641" s="209"/>
      <c r="D641" s="210" t="s">
        <v>264</v>
      </c>
      <c r="E641" s="211" t="s">
        <v>38</v>
      </c>
      <c r="F641" s="212" t="s">
        <v>1125</v>
      </c>
      <c r="G641" s="209"/>
      <c r="H641" s="213">
        <v>41.6</v>
      </c>
      <c r="I641" s="214"/>
      <c r="J641" s="209"/>
      <c r="K641" s="209"/>
      <c r="L641" s="215"/>
      <c r="M641" s="216"/>
      <c r="N641" s="217"/>
      <c r="O641" s="217"/>
      <c r="P641" s="217"/>
      <c r="Q641" s="217"/>
      <c r="R641" s="217"/>
      <c r="S641" s="217"/>
      <c r="T641" s="218"/>
      <c r="AT641" s="219" t="s">
        <v>264</v>
      </c>
      <c r="AU641" s="219" t="s">
        <v>90</v>
      </c>
      <c r="AV641" s="11" t="s">
        <v>90</v>
      </c>
      <c r="AW641" s="11" t="s">
        <v>45</v>
      </c>
      <c r="AX641" s="11" t="s">
        <v>81</v>
      </c>
      <c r="AY641" s="219" t="s">
        <v>256</v>
      </c>
    </row>
    <row r="642" spans="2:51" s="12" customFormat="1" ht="13.5">
      <c r="B642" s="220"/>
      <c r="C642" s="221"/>
      <c r="D642" s="222" t="s">
        <v>264</v>
      </c>
      <c r="E642" s="223" t="s">
        <v>1126</v>
      </c>
      <c r="F642" s="224" t="s">
        <v>266</v>
      </c>
      <c r="G642" s="221"/>
      <c r="H642" s="225">
        <v>41.6</v>
      </c>
      <c r="I642" s="226"/>
      <c r="J642" s="221"/>
      <c r="K642" s="221"/>
      <c r="L642" s="227"/>
      <c r="M642" s="228"/>
      <c r="N642" s="229"/>
      <c r="O642" s="229"/>
      <c r="P642" s="229"/>
      <c r="Q642" s="229"/>
      <c r="R642" s="229"/>
      <c r="S642" s="229"/>
      <c r="T642" s="230"/>
      <c r="AT642" s="231" t="s">
        <v>264</v>
      </c>
      <c r="AU642" s="231" t="s">
        <v>90</v>
      </c>
      <c r="AV642" s="12" t="s">
        <v>262</v>
      </c>
      <c r="AW642" s="12" t="s">
        <v>45</v>
      </c>
      <c r="AX642" s="12" t="s">
        <v>25</v>
      </c>
      <c r="AY642" s="231" t="s">
        <v>256</v>
      </c>
    </row>
    <row r="643" spans="2:65" s="1" customFormat="1" ht="44.25" customHeight="1">
      <c r="B643" s="42"/>
      <c r="C643" s="261" t="s">
        <v>1127</v>
      </c>
      <c r="D643" s="261" t="s">
        <v>337</v>
      </c>
      <c r="E643" s="262" t="s">
        <v>1128</v>
      </c>
      <c r="F643" s="263" t="s">
        <v>1129</v>
      </c>
      <c r="G643" s="264" t="s">
        <v>360</v>
      </c>
      <c r="H643" s="265">
        <v>249.6</v>
      </c>
      <c r="I643" s="266"/>
      <c r="J643" s="267">
        <f>ROUND(I643*H643,2)</f>
        <v>0</v>
      </c>
      <c r="K643" s="263" t="s">
        <v>38</v>
      </c>
      <c r="L643" s="268"/>
      <c r="M643" s="269" t="s">
        <v>38</v>
      </c>
      <c r="N643" s="270" t="s">
        <v>52</v>
      </c>
      <c r="O643" s="43"/>
      <c r="P643" s="205">
        <f>O643*H643</f>
        <v>0</v>
      </c>
      <c r="Q643" s="205">
        <v>0.001</v>
      </c>
      <c r="R643" s="205">
        <f>Q643*H643</f>
        <v>0.2496</v>
      </c>
      <c r="S643" s="205">
        <v>0</v>
      </c>
      <c r="T643" s="206">
        <f>S643*H643</f>
        <v>0</v>
      </c>
      <c r="AR643" s="24" t="s">
        <v>424</v>
      </c>
      <c r="AT643" s="24" t="s">
        <v>337</v>
      </c>
      <c r="AU643" s="24" t="s">
        <v>90</v>
      </c>
      <c r="AY643" s="24" t="s">
        <v>256</v>
      </c>
      <c r="BE643" s="207">
        <f>IF(N643="základní",J643,0)</f>
        <v>0</v>
      </c>
      <c r="BF643" s="207">
        <f>IF(N643="snížená",J643,0)</f>
        <v>0</v>
      </c>
      <c r="BG643" s="207">
        <f>IF(N643="zákl. přenesená",J643,0)</f>
        <v>0</v>
      </c>
      <c r="BH643" s="207">
        <f>IF(N643="sníž. přenesená",J643,0)</f>
        <v>0</v>
      </c>
      <c r="BI643" s="207">
        <f>IF(N643="nulová",J643,0)</f>
        <v>0</v>
      </c>
      <c r="BJ643" s="24" t="s">
        <v>25</v>
      </c>
      <c r="BK643" s="207">
        <f>ROUND(I643*H643,2)</f>
        <v>0</v>
      </c>
      <c r="BL643" s="24" t="s">
        <v>336</v>
      </c>
      <c r="BM643" s="24" t="s">
        <v>1130</v>
      </c>
    </row>
    <row r="644" spans="2:51" s="11" customFormat="1" ht="13.5">
      <c r="B644" s="208"/>
      <c r="C644" s="209"/>
      <c r="D644" s="210" t="s">
        <v>264</v>
      </c>
      <c r="E644" s="211" t="s">
        <v>38</v>
      </c>
      <c r="F644" s="212" t="s">
        <v>1131</v>
      </c>
      <c r="G644" s="209"/>
      <c r="H644" s="213">
        <v>83.2</v>
      </c>
      <c r="I644" s="214"/>
      <c r="J644" s="209"/>
      <c r="K644" s="209"/>
      <c r="L644" s="215"/>
      <c r="M644" s="216"/>
      <c r="N644" s="217"/>
      <c r="O644" s="217"/>
      <c r="P644" s="217"/>
      <c r="Q644" s="217"/>
      <c r="R644" s="217"/>
      <c r="S644" s="217"/>
      <c r="T644" s="218"/>
      <c r="AT644" s="219" t="s">
        <v>264</v>
      </c>
      <c r="AU644" s="219" t="s">
        <v>90</v>
      </c>
      <c r="AV644" s="11" t="s">
        <v>90</v>
      </c>
      <c r="AW644" s="11" t="s">
        <v>45</v>
      </c>
      <c r="AX644" s="11" t="s">
        <v>81</v>
      </c>
      <c r="AY644" s="219" t="s">
        <v>256</v>
      </c>
    </row>
    <row r="645" spans="2:51" s="12" customFormat="1" ht="13.5">
      <c r="B645" s="220"/>
      <c r="C645" s="221"/>
      <c r="D645" s="210" t="s">
        <v>264</v>
      </c>
      <c r="E645" s="245" t="s">
        <v>38</v>
      </c>
      <c r="F645" s="246" t="s">
        <v>266</v>
      </c>
      <c r="G645" s="221"/>
      <c r="H645" s="247">
        <v>83.2</v>
      </c>
      <c r="I645" s="226"/>
      <c r="J645" s="221"/>
      <c r="K645" s="221"/>
      <c r="L645" s="227"/>
      <c r="M645" s="228"/>
      <c r="N645" s="229"/>
      <c r="O645" s="229"/>
      <c r="P645" s="229"/>
      <c r="Q645" s="229"/>
      <c r="R645" s="229"/>
      <c r="S645" s="229"/>
      <c r="T645" s="230"/>
      <c r="AT645" s="231" t="s">
        <v>264</v>
      </c>
      <c r="AU645" s="231" t="s">
        <v>90</v>
      </c>
      <c r="AV645" s="12" t="s">
        <v>262</v>
      </c>
      <c r="AW645" s="12" t="s">
        <v>45</v>
      </c>
      <c r="AX645" s="12" t="s">
        <v>25</v>
      </c>
      <c r="AY645" s="231" t="s">
        <v>256</v>
      </c>
    </row>
    <row r="646" spans="2:51" s="11" customFormat="1" ht="13.5">
      <c r="B646" s="208"/>
      <c r="C646" s="209"/>
      <c r="D646" s="222" t="s">
        <v>264</v>
      </c>
      <c r="E646" s="209"/>
      <c r="F646" s="248" t="s">
        <v>1132</v>
      </c>
      <c r="G646" s="209"/>
      <c r="H646" s="249">
        <v>249.6</v>
      </c>
      <c r="I646" s="214"/>
      <c r="J646" s="209"/>
      <c r="K646" s="209"/>
      <c r="L646" s="215"/>
      <c r="M646" s="216"/>
      <c r="N646" s="217"/>
      <c r="O646" s="217"/>
      <c r="P646" s="217"/>
      <c r="Q646" s="217"/>
      <c r="R646" s="217"/>
      <c r="S646" s="217"/>
      <c r="T646" s="218"/>
      <c r="AT646" s="219" t="s">
        <v>264</v>
      </c>
      <c r="AU646" s="219" t="s">
        <v>90</v>
      </c>
      <c r="AV646" s="11" t="s">
        <v>90</v>
      </c>
      <c r="AW646" s="11" t="s">
        <v>6</v>
      </c>
      <c r="AX646" s="11" t="s">
        <v>25</v>
      </c>
      <c r="AY646" s="219" t="s">
        <v>256</v>
      </c>
    </row>
    <row r="647" spans="2:65" s="1" customFormat="1" ht="31.5" customHeight="1">
      <c r="B647" s="42"/>
      <c r="C647" s="196" t="s">
        <v>1133</v>
      </c>
      <c r="D647" s="196" t="s">
        <v>258</v>
      </c>
      <c r="E647" s="197" t="s">
        <v>1134</v>
      </c>
      <c r="F647" s="198" t="s">
        <v>1135</v>
      </c>
      <c r="G647" s="199" t="s">
        <v>453</v>
      </c>
      <c r="H647" s="200">
        <v>5</v>
      </c>
      <c r="I647" s="201"/>
      <c r="J647" s="202">
        <f>ROUND(I647*H647,2)</f>
        <v>0</v>
      </c>
      <c r="K647" s="198" t="s">
        <v>261</v>
      </c>
      <c r="L647" s="62"/>
      <c r="M647" s="203" t="s">
        <v>38</v>
      </c>
      <c r="N647" s="204" t="s">
        <v>52</v>
      </c>
      <c r="O647" s="43"/>
      <c r="P647" s="205">
        <f>O647*H647</f>
        <v>0</v>
      </c>
      <c r="Q647" s="205">
        <v>0</v>
      </c>
      <c r="R647" s="205">
        <f>Q647*H647</f>
        <v>0</v>
      </c>
      <c r="S647" s="205">
        <v>0</v>
      </c>
      <c r="T647" s="206">
        <f>S647*H647</f>
        <v>0</v>
      </c>
      <c r="AR647" s="24" t="s">
        <v>336</v>
      </c>
      <c r="AT647" s="24" t="s">
        <v>258</v>
      </c>
      <c r="AU647" s="24" t="s">
        <v>90</v>
      </c>
      <c r="AY647" s="24" t="s">
        <v>256</v>
      </c>
      <c r="BE647" s="207">
        <f>IF(N647="základní",J647,0)</f>
        <v>0</v>
      </c>
      <c r="BF647" s="207">
        <f>IF(N647="snížená",J647,0)</f>
        <v>0</v>
      </c>
      <c r="BG647" s="207">
        <f>IF(N647="zákl. přenesená",J647,0)</f>
        <v>0</v>
      </c>
      <c r="BH647" s="207">
        <f>IF(N647="sníž. přenesená",J647,0)</f>
        <v>0</v>
      </c>
      <c r="BI647" s="207">
        <f>IF(N647="nulová",J647,0)</f>
        <v>0</v>
      </c>
      <c r="BJ647" s="24" t="s">
        <v>25</v>
      </c>
      <c r="BK647" s="207">
        <f>ROUND(I647*H647,2)</f>
        <v>0</v>
      </c>
      <c r="BL647" s="24" t="s">
        <v>336</v>
      </c>
      <c r="BM647" s="24" t="s">
        <v>1136</v>
      </c>
    </row>
    <row r="648" spans="2:65" s="1" customFormat="1" ht="22.5" customHeight="1">
      <c r="B648" s="42"/>
      <c r="C648" s="196" t="s">
        <v>1137</v>
      </c>
      <c r="D648" s="196" t="s">
        <v>258</v>
      </c>
      <c r="E648" s="197" t="s">
        <v>1138</v>
      </c>
      <c r="F648" s="198" t="s">
        <v>1139</v>
      </c>
      <c r="G648" s="199" t="s">
        <v>327</v>
      </c>
      <c r="H648" s="200">
        <v>1.602</v>
      </c>
      <c r="I648" s="201"/>
      <c r="J648" s="202">
        <f>ROUND(I648*H648,2)</f>
        <v>0</v>
      </c>
      <c r="K648" s="198" t="s">
        <v>261</v>
      </c>
      <c r="L648" s="62"/>
      <c r="M648" s="203" t="s">
        <v>38</v>
      </c>
      <c r="N648" s="204" t="s">
        <v>52</v>
      </c>
      <c r="O648" s="43"/>
      <c r="P648" s="205">
        <f>O648*H648</f>
        <v>0</v>
      </c>
      <c r="Q648" s="205">
        <v>0</v>
      </c>
      <c r="R648" s="205">
        <f>Q648*H648</f>
        <v>0</v>
      </c>
      <c r="S648" s="205">
        <v>0</v>
      </c>
      <c r="T648" s="206">
        <f>S648*H648</f>
        <v>0</v>
      </c>
      <c r="AR648" s="24" t="s">
        <v>336</v>
      </c>
      <c r="AT648" s="24" t="s">
        <v>258</v>
      </c>
      <c r="AU648" s="24" t="s">
        <v>90</v>
      </c>
      <c r="AY648" s="24" t="s">
        <v>256</v>
      </c>
      <c r="BE648" s="207">
        <f>IF(N648="základní",J648,0)</f>
        <v>0</v>
      </c>
      <c r="BF648" s="207">
        <f>IF(N648="snížená",J648,0)</f>
        <v>0</v>
      </c>
      <c r="BG648" s="207">
        <f>IF(N648="zákl. přenesená",J648,0)</f>
        <v>0</v>
      </c>
      <c r="BH648" s="207">
        <f>IF(N648="sníž. přenesená",J648,0)</f>
        <v>0</v>
      </c>
      <c r="BI648" s="207">
        <f>IF(N648="nulová",J648,0)</f>
        <v>0</v>
      </c>
      <c r="BJ648" s="24" t="s">
        <v>25</v>
      </c>
      <c r="BK648" s="207">
        <f>ROUND(I648*H648,2)</f>
        <v>0</v>
      </c>
      <c r="BL648" s="24" t="s">
        <v>336</v>
      </c>
      <c r="BM648" s="24" t="s">
        <v>1140</v>
      </c>
    </row>
    <row r="649" spans="2:63" s="10" customFormat="1" ht="29.85" customHeight="1">
      <c r="B649" s="179"/>
      <c r="C649" s="180"/>
      <c r="D649" s="193" t="s">
        <v>80</v>
      </c>
      <c r="E649" s="194" t="s">
        <v>1141</v>
      </c>
      <c r="F649" s="194" t="s">
        <v>1142</v>
      </c>
      <c r="G649" s="180"/>
      <c r="H649" s="180"/>
      <c r="I649" s="183"/>
      <c r="J649" s="195">
        <f>BK649</f>
        <v>0</v>
      </c>
      <c r="K649" s="180"/>
      <c r="L649" s="185"/>
      <c r="M649" s="186"/>
      <c r="N649" s="187"/>
      <c r="O649" s="187"/>
      <c r="P649" s="188">
        <f>SUM(P650:P669)</f>
        <v>0</v>
      </c>
      <c r="Q649" s="187"/>
      <c r="R649" s="188">
        <f>SUM(R650:R669)</f>
        <v>10.133768920000001</v>
      </c>
      <c r="S649" s="187"/>
      <c r="T649" s="189">
        <f>SUM(T650:T669)</f>
        <v>6.32376</v>
      </c>
      <c r="AR649" s="190" t="s">
        <v>90</v>
      </c>
      <c r="AT649" s="191" t="s">
        <v>80</v>
      </c>
      <c r="AU649" s="191" t="s">
        <v>25</v>
      </c>
      <c r="AY649" s="190" t="s">
        <v>256</v>
      </c>
      <c r="BK649" s="192">
        <f>SUM(BK650:BK669)</f>
        <v>0</v>
      </c>
    </row>
    <row r="650" spans="2:65" s="1" customFormat="1" ht="22.5" customHeight="1">
      <c r="B650" s="42"/>
      <c r="C650" s="196" t="s">
        <v>190</v>
      </c>
      <c r="D650" s="196" t="s">
        <v>258</v>
      </c>
      <c r="E650" s="197" t="s">
        <v>1143</v>
      </c>
      <c r="F650" s="198" t="s">
        <v>1144</v>
      </c>
      <c r="G650" s="199" t="s">
        <v>129</v>
      </c>
      <c r="H650" s="200">
        <v>1053.96</v>
      </c>
      <c r="I650" s="201"/>
      <c r="J650" s="202">
        <f>ROUND(I650*H650,2)</f>
        <v>0</v>
      </c>
      <c r="K650" s="198" t="s">
        <v>261</v>
      </c>
      <c r="L650" s="62"/>
      <c r="M650" s="203" t="s">
        <v>38</v>
      </c>
      <c r="N650" s="204" t="s">
        <v>52</v>
      </c>
      <c r="O650" s="43"/>
      <c r="P650" s="205">
        <f>O650*H650</f>
        <v>0</v>
      </c>
      <c r="Q650" s="205">
        <v>0</v>
      </c>
      <c r="R650" s="205">
        <f>Q650*H650</f>
        <v>0</v>
      </c>
      <c r="S650" s="205">
        <v>0.006</v>
      </c>
      <c r="T650" s="206">
        <f>S650*H650</f>
        <v>6.32376</v>
      </c>
      <c r="AR650" s="24" t="s">
        <v>336</v>
      </c>
      <c r="AT650" s="24" t="s">
        <v>258</v>
      </c>
      <c r="AU650" s="24" t="s">
        <v>90</v>
      </c>
      <c r="AY650" s="24" t="s">
        <v>256</v>
      </c>
      <c r="BE650" s="207">
        <f>IF(N650="základní",J650,0)</f>
        <v>0</v>
      </c>
      <c r="BF650" s="207">
        <f>IF(N650="snížená",J650,0)</f>
        <v>0</v>
      </c>
      <c r="BG650" s="207">
        <f>IF(N650="zákl. přenesená",J650,0)</f>
        <v>0</v>
      </c>
      <c r="BH650" s="207">
        <f>IF(N650="sníž. přenesená",J650,0)</f>
        <v>0</v>
      </c>
      <c r="BI650" s="207">
        <f>IF(N650="nulová",J650,0)</f>
        <v>0</v>
      </c>
      <c r="BJ650" s="24" t="s">
        <v>25</v>
      </c>
      <c r="BK650" s="207">
        <f>ROUND(I650*H650,2)</f>
        <v>0</v>
      </c>
      <c r="BL650" s="24" t="s">
        <v>336</v>
      </c>
      <c r="BM650" s="24" t="s">
        <v>1145</v>
      </c>
    </row>
    <row r="651" spans="2:51" s="11" customFormat="1" ht="13.5">
      <c r="B651" s="208"/>
      <c r="C651" s="209"/>
      <c r="D651" s="210" t="s">
        <v>264</v>
      </c>
      <c r="E651" s="211" t="s">
        <v>38</v>
      </c>
      <c r="F651" s="212" t="s">
        <v>1146</v>
      </c>
      <c r="G651" s="209"/>
      <c r="H651" s="213">
        <v>526.98</v>
      </c>
      <c r="I651" s="214"/>
      <c r="J651" s="209"/>
      <c r="K651" s="209"/>
      <c r="L651" s="215"/>
      <c r="M651" s="216"/>
      <c r="N651" s="217"/>
      <c r="O651" s="217"/>
      <c r="P651" s="217"/>
      <c r="Q651" s="217"/>
      <c r="R651" s="217"/>
      <c r="S651" s="217"/>
      <c r="T651" s="218"/>
      <c r="AT651" s="219" t="s">
        <v>264</v>
      </c>
      <c r="AU651" s="219" t="s">
        <v>90</v>
      </c>
      <c r="AV651" s="11" t="s">
        <v>90</v>
      </c>
      <c r="AW651" s="11" t="s">
        <v>45</v>
      </c>
      <c r="AX651" s="11" t="s">
        <v>81</v>
      </c>
      <c r="AY651" s="219" t="s">
        <v>256</v>
      </c>
    </row>
    <row r="652" spans="2:51" s="11" customFormat="1" ht="13.5">
      <c r="B652" s="208"/>
      <c r="C652" s="209"/>
      <c r="D652" s="210" t="s">
        <v>264</v>
      </c>
      <c r="E652" s="211" t="s">
        <v>38</v>
      </c>
      <c r="F652" s="212" t="s">
        <v>1147</v>
      </c>
      <c r="G652" s="209"/>
      <c r="H652" s="213">
        <v>526.98</v>
      </c>
      <c r="I652" s="214"/>
      <c r="J652" s="209"/>
      <c r="K652" s="209"/>
      <c r="L652" s="215"/>
      <c r="M652" s="216"/>
      <c r="N652" s="217"/>
      <c r="O652" s="217"/>
      <c r="P652" s="217"/>
      <c r="Q652" s="217"/>
      <c r="R652" s="217"/>
      <c r="S652" s="217"/>
      <c r="T652" s="218"/>
      <c r="AT652" s="219" t="s">
        <v>264</v>
      </c>
      <c r="AU652" s="219" t="s">
        <v>90</v>
      </c>
      <c r="AV652" s="11" t="s">
        <v>90</v>
      </c>
      <c r="AW652" s="11" t="s">
        <v>45</v>
      </c>
      <c r="AX652" s="11" t="s">
        <v>81</v>
      </c>
      <c r="AY652" s="219" t="s">
        <v>256</v>
      </c>
    </row>
    <row r="653" spans="2:51" s="12" customFormat="1" ht="13.5">
      <c r="B653" s="220"/>
      <c r="C653" s="221"/>
      <c r="D653" s="222" t="s">
        <v>264</v>
      </c>
      <c r="E653" s="223" t="s">
        <v>38</v>
      </c>
      <c r="F653" s="224" t="s">
        <v>266</v>
      </c>
      <c r="G653" s="221"/>
      <c r="H653" s="225">
        <v>1053.96</v>
      </c>
      <c r="I653" s="226"/>
      <c r="J653" s="221"/>
      <c r="K653" s="221"/>
      <c r="L653" s="227"/>
      <c r="M653" s="228"/>
      <c r="N653" s="229"/>
      <c r="O653" s="229"/>
      <c r="P653" s="229"/>
      <c r="Q653" s="229"/>
      <c r="R653" s="229"/>
      <c r="S653" s="229"/>
      <c r="T653" s="230"/>
      <c r="AT653" s="231" t="s">
        <v>264</v>
      </c>
      <c r="AU653" s="231" t="s">
        <v>90</v>
      </c>
      <c r="AV653" s="12" t="s">
        <v>262</v>
      </c>
      <c r="AW653" s="12" t="s">
        <v>45</v>
      </c>
      <c r="AX653" s="12" t="s">
        <v>25</v>
      </c>
      <c r="AY653" s="231" t="s">
        <v>256</v>
      </c>
    </row>
    <row r="654" spans="2:65" s="1" customFormat="1" ht="22.5" customHeight="1">
      <c r="B654" s="42"/>
      <c r="C654" s="196" t="s">
        <v>1148</v>
      </c>
      <c r="D654" s="196" t="s">
        <v>258</v>
      </c>
      <c r="E654" s="197" t="s">
        <v>1149</v>
      </c>
      <c r="F654" s="198" t="s">
        <v>1150</v>
      </c>
      <c r="G654" s="199" t="s">
        <v>129</v>
      </c>
      <c r="H654" s="200">
        <v>701.98</v>
      </c>
      <c r="I654" s="201"/>
      <c r="J654" s="202">
        <f>ROUND(I654*H654,2)</f>
        <v>0</v>
      </c>
      <c r="K654" s="198" t="s">
        <v>261</v>
      </c>
      <c r="L654" s="62"/>
      <c r="M654" s="203" t="s">
        <v>38</v>
      </c>
      <c r="N654" s="204" t="s">
        <v>52</v>
      </c>
      <c r="O654" s="43"/>
      <c r="P654" s="205">
        <f>O654*H654</f>
        <v>0</v>
      </c>
      <c r="Q654" s="205">
        <v>0</v>
      </c>
      <c r="R654" s="205">
        <f>Q654*H654</f>
        <v>0</v>
      </c>
      <c r="S654" s="205">
        <v>0</v>
      </c>
      <c r="T654" s="206">
        <f>S654*H654</f>
        <v>0</v>
      </c>
      <c r="AR654" s="24" t="s">
        <v>336</v>
      </c>
      <c r="AT654" s="24" t="s">
        <v>258</v>
      </c>
      <c r="AU654" s="24" t="s">
        <v>90</v>
      </c>
      <c r="AY654" s="24" t="s">
        <v>256</v>
      </c>
      <c r="BE654" s="207">
        <f>IF(N654="základní",J654,0)</f>
        <v>0</v>
      </c>
      <c r="BF654" s="207">
        <f>IF(N654="snížená",J654,0)</f>
        <v>0</v>
      </c>
      <c r="BG654" s="207">
        <f>IF(N654="zákl. přenesená",J654,0)</f>
        <v>0</v>
      </c>
      <c r="BH654" s="207">
        <f>IF(N654="sníž. přenesená",J654,0)</f>
        <v>0</v>
      </c>
      <c r="BI654" s="207">
        <f>IF(N654="nulová",J654,0)</f>
        <v>0</v>
      </c>
      <c r="BJ654" s="24" t="s">
        <v>25</v>
      </c>
      <c r="BK654" s="207">
        <f>ROUND(I654*H654,2)</f>
        <v>0</v>
      </c>
      <c r="BL654" s="24" t="s">
        <v>336</v>
      </c>
      <c r="BM654" s="24" t="s">
        <v>1151</v>
      </c>
    </row>
    <row r="655" spans="2:51" s="11" customFormat="1" ht="13.5">
      <c r="B655" s="208"/>
      <c r="C655" s="209"/>
      <c r="D655" s="210" t="s">
        <v>264</v>
      </c>
      <c r="E655" s="211" t="s">
        <v>38</v>
      </c>
      <c r="F655" s="212" t="s">
        <v>1152</v>
      </c>
      <c r="G655" s="209"/>
      <c r="H655" s="213">
        <v>175</v>
      </c>
      <c r="I655" s="214"/>
      <c r="J655" s="209"/>
      <c r="K655" s="209"/>
      <c r="L655" s="215"/>
      <c r="M655" s="216"/>
      <c r="N655" s="217"/>
      <c r="O655" s="217"/>
      <c r="P655" s="217"/>
      <c r="Q655" s="217"/>
      <c r="R655" s="217"/>
      <c r="S655" s="217"/>
      <c r="T655" s="218"/>
      <c r="AT655" s="219" t="s">
        <v>264</v>
      </c>
      <c r="AU655" s="219" t="s">
        <v>90</v>
      </c>
      <c r="AV655" s="11" t="s">
        <v>90</v>
      </c>
      <c r="AW655" s="11" t="s">
        <v>45</v>
      </c>
      <c r="AX655" s="11" t="s">
        <v>81</v>
      </c>
      <c r="AY655" s="219" t="s">
        <v>256</v>
      </c>
    </row>
    <row r="656" spans="2:51" s="11" customFormat="1" ht="13.5">
      <c r="B656" s="208"/>
      <c r="C656" s="209"/>
      <c r="D656" s="210" t="s">
        <v>264</v>
      </c>
      <c r="E656" s="211" t="s">
        <v>38</v>
      </c>
      <c r="F656" s="212" t="s">
        <v>1153</v>
      </c>
      <c r="G656" s="209"/>
      <c r="H656" s="213">
        <v>526.98</v>
      </c>
      <c r="I656" s="214"/>
      <c r="J656" s="209"/>
      <c r="K656" s="209"/>
      <c r="L656" s="215"/>
      <c r="M656" s="216"/>
      <c r="N656" s="217"/>
      <c r="O656" s="217"/>
      <c r="P656" s="217"/>
      <c r="Q656" s="217"/>
      <c r="R656" s="217"/>
      <c r="S656" s="217"/>
      <c r="T656" s="218"/>
      <c r="AT656" s="219" t="s">
        <v>264</v>
      </c>
      <c r="AU656" s="219" t="s">
        <v>90</v>
      </c>
      <c r="AV656" s="11" t="s">
        <v>90</v>
      </c>
      <c r="AW656" s="11" t="s">
        <v>45</v>
      </c>
      <c r="AX656" s="11" t="s">
        <v>81</v>
      </c>
      <c r="AY656" s="219" t="s">
        <v>256</v>
      </c>
    </row>
    <row r="657" spans="2:51" s="12" customFormat="1" ht="13.5">
      <c r="B657" s="220"/>
      <c r="C657" s="221"/>
      <c r="D657" s="222" t="s">
        <v>264</v>
      </c>
      <c r="E657" s="223" t="s">
        <v>38</v>
      </c>
      <c r="F657" s="224" t="s">
        <v>266</v>
      </c>
      <c r="G657" s="221"/>
      <c r="H657" s="225">
        <v>701.98</v>
      </c>
      <c r="I657" s="226"/>
      <c r="J657" s="221"/>
      <c r="K657" s="221"/>
      <c r="L657" s="227"/>
      <c r="M657" s="228"/>
      <c r="N657" s="229"/>
      <c r="O657" s="229"/>
      <c r="P657" s="229"/>
      <c r="Q657" s="229"/>
      <c r="R657" s="229"/>
      <c r="S657" s="229"/>
      <c r="T657" s="230"/>
      <c r="AT657" s="231" t="s">
        <v>264</v>
      </c>
      <c r="AU657" s="231" t="s">
        <v>90</v>
      </c>
      <c r="AV657" s="12" t="s">
        <v>262</v>
      </c>
      <c r="AW657" s="12" t="s">
        <v>45</v>
      </c>
      <c r="AX657" s="12" t="s">
        <v>25</v>
      </c>
      <c r="AY657" s="231" t="s">
        <v>256</v>
      </c>
    </row>
    <row r="658" spans="2:65" s="1" customFormat="1" ht="22.5" customHeight="1">
      <c r="B658" s="42"/>
      <c r="C658" s="261" t="s">
        <v>1154</v>
      </c>
      <c r="D658" s="261" t="s">
        <v>337</v>
      </c>
      <c r="E658" s="262" t="s">
        <v>1155</v>
      </c>
      <c r="F658" s="263" t="s">
        <v>1156</v>
      </c>
      <c r="G658" s="264" t="s">
        <v>129</v>
      </c>
      <c r="H658" s="265">
        <v>928.369</v>
      </c>
      <c r="I658" s="266"/>
      <c r="J658" s="267">
        <f>ROUND(I658*H658,2)</f>
        <v>0</v>
      </c>
      <c r="K658" s="263" t="s">
        <v>261</v>
      </c>
      <c r="L658" s="268"/>
      <c r="M658" s="269" t="s">
        <v>38</v>
      </c>
      <c r="N658" s="270" t="s">
        <v>52</v>
      </c>
      <c r="O658" s="43"/>
      <c r="P658" s="205">
        <f>O658*H658</f>
        <v>0</v>
      </c>
      <c r="Q658" s="205">
        <v>0.003</v>
      </c>
      <c r="R658" s="205">
        <f>Q658*H658</f>
        <v>2.785107</v>
      </c>
      <c r="S658" s="205">
        <v>0</v>
      </c>
      <c r="T658" s="206">
        <f>S658*H658</f>
        <v>0</v>
      </c>
      <c r="AR658" s="24" t="s">
        <v>424</v>
      </c>
      <c r="AT658" s="24" t="s">
        <v>337</v>
      </c>
      <c r="AU658" s="24" t="s">
        <v>90</v>
      </c>
      <c r="AY658" s="24" t="s">
        <v>256</v>
      </c>
      <c r="BE658" s="207">
        <f>IF(N658="základní",J658,0)</f>
        <v>0</v>
      </c>
      <c r="BF658" s="207">
        <f>IF(N658="snížená",J658,0)</f>
        <v>0</v>
      </c>
      <c r="BG658" s="207">
        <f>IF(N658="zákl. přenesená",J658,0)</f>
        <v>0</v>
      </c>
      <c r="BH658" s="207">
        <f>IF(N658="sníž. přenesená",J658,0)</f>
        <v>0</v>
      </c>
      <c r="BI658" s="207">
        <f>IF(N658="nulová",J658,0)</f>
        <v>0</v>
      </c>
      <c r="BJ658" s="24" t="s">
        <v>25</v>
      </c>
      <c r="BK658" s="207">
        <f>ROUND(I658*H658,2)</f>
        <v>0</v>
      </c>
      <c r="BL658" s="24" t="s">
        <v>336</v>
      </c>
      <c r="BM658" s="24" t="s">
        <v>1157</v>
      </c>
    </row>
    <row r="659" spans="2:51" s="11" customFormat="1" ht="13.5">
      <c r="B659" s="208"/>
      <c r="C659" s="209"/>
      <c r="D659" s="210" t="s">
        <v>264</v>
      </c>
      <c r="E659" s="211" t="s">
        <v>38</v>
      </c>
      <c r="F659" s="212" t="s">
        <v>1158</v>
      </c>
      <c r="G659" s="209"/>
      <c r="H659" s="213">
        <v>807.277</v>
      </c>
      <c r="I659" s="214"/>
      <c r="J659" s="209"/>
      <c r="K659" s="209"/>
      <c r="L659" s="215"/>
      <c r="M659" s="216"/>
      <c r="N659" s="217"/>
      <c r="O659" s="217"/>
      <c r="P659" s="217"/>
      <c r="Q659" s="217"/>
      <c r="R659" s="217"/>
      <c r="S659" s="217"/>
      <c r="T659" s="218"/>
      <c r="AT659" s="219" t="s">
        <v>264</v>
      </c>
      <c r="AU659" s="219" t="s">
        <v>90</v>
      </c>
      <c r="AV659" s="11" t="s">
        <v>90</v>
      </c>
      <c r="AW659" s="11" t="s">
        <v>45</v>
      </c>
      <c r="AX659" s="11" t="s">
        <v>25</v>
      </c>
      <c r="AY659" s="219" t="s">
        <v>256</v>
      </c>
    </row>
    <row r="660" spans="2:51" s="11" customFormat="1" ht="13.5">
      <c r="B660" s="208"/>
      <c r="C660" s="209"/>
      <c r="D660" s="222" t="s">
        <v>264</v>
      </c>
      <c r="E660" s="209"/>
      <c r="F660" s="248" t="s">
        <v>1159</v>
      </c>
      <c r="G660" s="209"/>
      <c r="H660" s="249">
        <v>928.369</v>
      </c>
      <c r="I660" s="214"/>
      <c r="J660" s="209"/>
      <c r="K660" s="209"/>
      <c r="L660" s="215"/>
      <c r="M660" s="216"/>
      <c r="N660" s="217"/>
      <c r="O660" s="217"/>
      <c r="P660" s="217"/>
      <c r="Q660" s="217"/>
      <c r="R660" s="217"/>
      <c r="S660" s="217"/>
      <c r="T660" s="218"/>
      <c r="AT660" s="219" t="s">
        <v>264</v>
      </c>
      <c r="AU660" s="219" t="s">
        <v>90</v>
      </c>
      <c r="AV660" s="11" t="s">
        <v>90</v>
      </c>
      <c r="AW660" s="11" t="s">
        <v>6</v>
      </c>
      <c r="AX660" s="11" t="s">
        <v>25</v>
      </c>
      <c r="AY660" s="219" t="s">
        <v>256</v>
      </c>
    </row>
    <row r="661" spans="2:65" s="1" customFormat="1" ht="22.5" customHeight="1">
      <c r="B661" s="42"/>
      <c r="C661" s="196" t="s">
        <v>1160</v>
      </c>
      <c r="D661" s="196" t="s">
        <v>258</v>
      </c>
      <c r="E661" s="197" t="s">
        <v>1161</v>
      </c>
      <c r="F661" s="198" t="s">
        <v>1162</v>
      </c>
      <c r="G661" s="199" t="s">
        <v>453</v>
      </c>
      <c r="H661" s="200">
        <v>5</v>
      </c>
      <c r="I661" s="201"/>
      <c r="J661" s="202">
        <f>ROUND(I661*H661,2)</f>
        <v>0</v>
      </c>
      <c r="K661" s="198" t="s">
        <v>38</v>
      </c>
      <c r="L661" s="62"/>
      <c r="M661" s="203" t="s">
        <v>38</v>
      </c>
      <c r="N661" s="204" t="s">
        <v>52</v>
      </c>
      <c r="O661" s="43"/>
      <c r="P661" s="205">
        <f>O661*H661</f>
        <v>0</v>
      </c>
      <c r="Q661" s="205">
        <v>0</v>
      </c>
      <c r="R661" s="205">
        <f>Q661*H661</f>
        <v>0</v>
      </c>
      <c r="S661" s="205">
        <v>0</v>
      </c>
      <c r="T661" s="206">
        <f>S661*H661</f>
        <v>0</v>
      </c>
      <c r="AR661" s="24" t="s">
        <v>336</v>
      </c>
      <c r="AT661" s="24" t="s">
        <v>258</v>
      </c>
      <c r="AU661" s="24" t="s">
        <v>90</v>
      </c>
      <c r="AY661" s="24" t="s">
        <v>256</v>
      </c>
      <c r="BE661" s="207">
        <f>IF(N661="základní",J661,0)</f>
        <v>0</v>
      </c>
      <c r="BF661" s="207">
        <f>IF(N661="snížená",J661,0)</f>
        <v>0</v>
      </c>
      <c r="BG661" s="207">
        <f>IF(N661="zákl. přenesená",J661,0)</f>
        <v>0</v>
      </c>
      <c r="BH661" s="207">
        <f>IF(N661="sníž. přenesená",J661,0)</f>
        <v>0</v>
      </c>
      <c r="BI661" s="207">
        <f>IF(N661="nulová",J661,0)</f>
        <v>0</v>
      </c>
      <c r="BJ661" s="24" t="s">
        <v>25</v>
      </c>
      <c r="BK661" s="207">
        <f>ROUND(I661*H661,2)</f>
        <v>0</v>
      </c>
      <c r="BL661" s="24" t="s">
        <v>336</v>
      </c>
      <c r="BM661" s="24" t="s">
        <v>1163</v>
      </c>
    </row>
    <row r="662" spans="2:65" s="1" customFormat="1" ht="22.5" customHeight="1">
      <c r="B662" s="42"/>
      <c r="C662" s="196" t="s">
        <v>1164</v>
      </c>
      <c r="D662" s="196" t="s">
        <v>258</v>
      </c>
      <c r="E662" s="197" t="s">
        <v>1165</v>
      </c>
      <c r="F662" s="198" t="s">
        <v>1166</v>
      </c>
      <c r="G662" s="199" t="s">
        <v>129</v>
      </c>
      <c r="H662" s="200">
        <v>526.98</v>
      </c>
      <c r="I662" s="201"/>
      <c r="J662" s="202">
        <f>ROUND(I662*H662,2)</f>
        <v>0</v>
      </c>
      <c r="K662" s="198" t="s">
        <v>261</v>
      </c>
      <c r="L662" s="62"/>
      <c r="M662" s="203" t="s">
        <v>38</v>
      </c>
      <c r="N662" s="204" t="s">
        <v>52</v>
      </c>
      <c r="O662" s="43"/>
      <c r="P662" s="205">
        <f>O662*H662</f>
        <v>0</v>
      </c>
      <c r="Q662" s="205">
        <v>0.00088</v>
      </c>
      <c r="R662" s="205">
        <f>Q662*H662</f>
        <v>0.46374240000000005</v>
      </c>
      <c r="S662" s="205">
        <v>0</v>
      </c>
      <c r="T662" s="206">
        <f>S662*H662</f>
        <v>0</v>
      </c>
      <c r="AR662" s="24" t="s">
        <v>336</v>
      </c>
      <c r="AT662" s="24" t="s">
        <v>258</v>
      </c>
      <c r="AU662" s="24" t="s">
        <v>90</v>
      </c>
      <c r="AY662" s="24" t="s">
        <v>256</v>
      </c>
      <c r="BE662" s="207">
        <f>IF(N662="základní",J662,0)</f>
        <v>0</v>
      </c>
      <c r="BF662" s="207">
        <f>IF(N662="snížená",J662,0)</f>
        <v>0</v>
      </c>
      <c r="BG662" s="207">
        <f>IF(N662="zákl. přenesená",J662,0)</f>
        <v>0</v>
      </c>
      <c r="BH662" s="207">
        <f>IF(N662="sníž. přenesená",J662,0)</f>
        <v>0</v>
      </c>
      <c r="BI662" s="207">
        <f>IF(N662="nulová",J662,0)</f>
        <v>0</v>
      </c>
      <c r="BJ662" s="24" t="s">
        <v>25</v>
      </c>
      <c r="BK662" s="207">
        <f>ROUND(I662*H662,2)</f>
        <v>0</v>
      </c>
      <c r="BL662" s="24" t="s">
        <v>336</v>
      </c>
      <c r="BM662" s="24" t="s">
        <v>1167</v>
      </c>
    </row>
    <row r="663" spans="2:65" s="1" customFormat="1" ht="22.5" customHeight="1">
      <c r="B663" s="42"/>
      <c r="C663" s="261" t="s">
        <v>1168</v>
      </c>
      <c r="D663" s="261" t="s">
        <v>337</v>
      </c>
      <c r="E663" s="262" t="s">
        <v>1169</v>
      </c>
      <c r="F663" s="263" t="s">
        <v>1170</v>
      </c>
      <c r="G663" s="264" t="s">
        <v>129</v>
      </c>
      <c r="H663" s="265">
        <v>606.027</v>
      </c>
      <c r="I663" s="266"/>
      <c r="J663" s="267">
        <f>ROUND(I663*H663,2)</f>
        <v>0</v>
      </c>
      <c r="K663" s="263" t="s">
        <v>261</v>
      </c>
      <c r="L663" s="268"/>
      <c r="M663" s="269" t="s">
        <v>38</v>
      </c>
      <c r="N663" s="270" t="s">
        <v>52</v>
      </c>
      <c r="O663" s="43"/>
      <c r="P663" s="205">
        <f>O663*H663</f>
        <v>0</v>
      </c>
      <c r="Q663" s="205">
        <v>0.005</v>
      </c>
      <c r="R663" s="205">
        <f>Q663*H663</f>
        <v>3.0301350000000005</v>
      </c>
      <c r="S663" s="205">
        <v>0</v>
      </c>
      <c r="T663" s="206">
        <f>S663*H663</f>
        <v>0</v>
      </c>
      <c r="AR663" s="24" t="s">
        <v>424</v>
      </c>
      <c r="AT663" s="24" t="s">
        <v>337</v>
      </c>
      <c r="AU663" s="24" t="s">
        <v>90</v>
      </c>
      <c r="AY663" s="24" t="s">
        <v>256</v>
      </c>
      <c r="BE663" s="207">
        <f>IF(N663="základní",J663,0)</f>
        <v>0</v>
      </c>
      <c r="BF663" s="207">
        <f>IF(N663="snížená",J663,0)</f>
        <v>0</v>
      </c>
      <c r="BG663" s="207">
        <f>IF(N663="zákl. přenesená",J663,0)</f>
        <v>0</v>
      </c>
      <c r="BH663" s="207">
        <f>IF(N663="sníž. přenesená",J663,0)</f>
        <v>0</v>
      </c>
      <c r="BI663" s="207">
        <f>IF(N663="nulová",J663,0)</f>
        <v>0</v>
      </c>
      <c r="BJ663" s="24" t="s">
        <v>25</v>
      </c>
      <c r="BK663" s="207">
        <f>ROUND(I663*H663,2)</f>
        <v>0</v>
      </c>
      <c r="BL663" s="24" t="s">
        <v>336</v>
      </c>
      <c r="BM663" s="24" t="s">
        <v>1171</v>
      </c>
    </row>
    <row r="664" spans="2:51" s="11" customFormat="1" ht="13.5">
      <c r="B664" s="208"/>
      <c r="C664" s="209"/>
      <c r="D664" s="210" t="s">
        <v>264</v>
      </c>
      <c r="E664" s="211" t="s">
        <v>38</v>
      </c>
      <c r="F664" s="212" t="s">
        <v>1172</v>
      </c>
      <c r="G664" s="209"/>
      <c r="H664" s="213">
        <v>606.027</v>
      </c>
      <c r="I664" s="214"/>
      <c r="J664" s="209"/>
      <c r="K664" s="209"/>
      <c r="L664" s="215"/>
      <c r="M664" s="216"/>
      <c r="N664" s="217"/>
      <c r="O664" s="217"/>
      <c r="P664" s="217"/>
      <c r="Q664" s="217"/>
      <c r="R664" s="217"/>
      <c r="S664" s="217"/>
      <c r="T664" s="218"/>
      <c r="AT664" s="219" t="s">
        <v>264</v>
      </c>
      <c r="AU664" s="219" t="s">
        <v>90</v>
      </c>
      <c r="AV664" s="11" t="s">
        <v>90</v>
      </c>
      <c r="AW664" s="11" t="s">
        <v>45</v>
      </c>
      <c r="AX664" s="11" t="s">
        <v>81</v>
      </c>
      <c r="AY664" s="219" t="s">
        <v>256</v>
      </c>
    </row>
    <row r="665" spans="2:51" s="12" customFormat="1" ht="13.5">
      <c r="B665" s="220"/>
      <c r="C665" s="221"/>
      <c r="D665" s="222" t="s">
        <v>264</v>
      </c>
      <c r="E665" s="223" t="s">
        <v>38</v>
      </c>
      <c r="F665" s="224" t="s">
        <v>266</v>
      </c>
      <c r="G665" s="221"/>
      <c r="H665" s="225">
        <v>606.027</v>
      </c>
      <c r="I665" s="226"/>
      <c r="J665" s="221"/>
      <c r="K665" s="221"/>
      <c r="L665" s="227"/>
      <c r="M665" s="228"/>
      <c r="N665" s="229"/>
      <c r="O665" s="229"/>
      <c r="P665" s="229"/>
      <c r="Q665" s="229"/>
      <c r="R665" s="229"/>
      <c r="S665" s="229"/>
      <c r="T665" s="230"/>
      <c r="AT665" s="231" t="s">
        <v>264</v>
      </c>
      <c r="AU665" s="231" t="s">
        <v>90</v>
      </c>
      <c r="AV665" s="12" t="s">
        <v>262</v>
      </c>
      <c r="AW665" s="12" t="s">
        <v>45</v>
      </c>
      <c r="AX665" s="12" t="s">
        <v>25</v>
      </c>
      <c r="AY665" s="231" t="s">
        <v>256</v>
      </c>
    </row>
    <row r="666" spans="2:65" s="1" customFormat="1" ht="22.5" customHeight="1">
      <c r="B666" s="42"/>
      <c r="C666" s="196" t="s">
        <v>1173</v>
      </c>
      <c r="D666" s="196" t="s">
        <v>258</v>
      </c>
      <c r="E666" s="197" t="s">
        <v>1174</v>
      </c>
      <c r="F666" s="198" t="s">
        <v>1175</v>
      </c>
      <c r="G666" s="199" t="s">
        <v>129</v>
      </c>
      <c r="H666" s="200">
        <v>701.98</v>
      </c>
      <c r="I666" s="201"/>
      <c r="J666" s="202">
        <f>ROUND(I666*H666,2)</f>
        <v>0</v>
      </c>
      <c r="K666" s="198" t="s">
        <v>261</v>
      </c>
      <c r="L666" s="62"/>
      <c r="M666" s="203" t="s">
        <v>38</v>
      </c>
      <c r="N666" s="204" t="s">
        <v>52</v>
      </c>
      <c r="O666" s="43"/>
      <c r="P666" s="205">
        <f>O666*H666</f>
        <v>0</v>
      </c>
      <c r="Q666" s="205">
        <v>0.00036</v>
      </c>
      <c r="R666" s="205">
        <f>Q666*H666</f>
        <v>0.2527128</v>
      </c>
      <c r="S666" s="205">
        <v>0</v>
      </c>
      <c r="T666" s="206">
        <f>S666*H666</f>
        <v>0</v>
      </c>
      <c r="AR666" s="24" t="s">
        <v>336</v>
      </c>
      <c r="AT666" s="24" t="s">
        <v>258</v>
      </c>
      <c r="AU666" s="24" t="s">
        <v>90</v>
      </c>
      <c r="AY666" s="24" t="s">
        <v>256</v>
      </c>
      <c r="BE666" s="207">
        <f>IF(N666="základní",J666,0)</f>
        <v>0</v>
      </c>
      <c r="BF666" s="207">
        <f>IF(N666="snížená",J666,0)</f>
        <v>0</v>
      </c>
      <c r="BG666" s="207">
        <f>IF(N666="zákl. přenesená",J666,0)</f>
        <v>0</v>
      </c>
      <c r="BH666" s="207">
        <f>IF(N666="sníž. přenesená",J666,0)</f>
        <v>0</v>
      </c>
      <c r="BI666" s="207">
        <f>IF(N666="nulová",J666,0)</f>
        <v>0</v>
      </c>
      <c r="BJ666" s="24" t="s">
        <v>25</v>
      </c>
      <c r="BK666" s="207">
        <f>ROUND(I666*H666,2)</f>
        <v>0</v>
      </c>
      <c r="BL666" s="24" t="s">
        <v>336</v>
      </c>
      <c r="BM666" s="24" t="s">
        <v>1176</v>
      </c>
    </row>
    <row r="667" spans="2:65" s="1" customFormat="1" ht="22.5" customHeight="1">
      <c r="B667" s="42"/>
      <c r="C667" s="261" t="s">
        <v>1177</v>
      </c>
      <c r="D667" s="261" t="s">
        <v>337</v>
      </c>
      <c r="E667" s="262" t="s">
        <v>1178</v>
      </c>
      <c r="F667" s="263" t="s">
        <v>1179</v>
      </c>
      <c r="G667" s="264" t="s">
        <v>129</v>
      </c>
      <c r="H667" s="265">
        <v>928.369</v>
      </c>
      <c r="I667" s="266"/>
      <c r="J667" s="267">
        <f>ROUND(I667*H667,2)</f>
        <v>0</v>
      </c>
      <c r="K667" s="263" t="s">
        <v>38</v>
      </c>
      <c r="L667" s="268"/>
      <c r="M667" s="269" t="s">
        <v>38</v>
      </c>
      <c r="N667" s="270" t="s">
        <v>52</v>
      </c>
      <c r="O667" s="43"/>
      <c r="P667" s="205">
        <f>O667*H667</f>
        <v>0</v>
      </c>
      <c r="Q667" s="205">
        <v>0.00388</v>
      </c>
      <c r="R667" s="205">
        <f>Q667*H667</f>
        <v>3.60207172</v>
      </c>
      <c r="S667" s="205">
        <v>0</v>
      </c>
      <c r="T667" s="206">
        <f>S667*H667</f>
        <v>0</v>
      </c>
      <c r="AR667" s="24" t="s">
        <v>424</v>
      </c>
      <c r="AT667" s="24" t="s">
        <v>337</v>
      </c>
      <c r="AU667" s="24" t="s">
        <v>90</v>
      </c>
      <c r="AY667" s="24" t="s">
        <v>256</v>
      </c>
      <c r="BE667" s="207">
        <f>IF(N667="základní",J667,0)</f>
        <v>0</v>
      </c>
      <c r="BF667" s="207">
        <f>IF(N667="snížená",J667,0)</f>
        <v>0</v>
      </c>
      <c r="BG667" s="207">
        <f>IF(N667="zákl. přenesená",J667,0)</f>
        <v>0</v>
      </c>
      <c r="BH667" s="207">
        <f>IF(N667="sníž. přenesená",J667,0)</f>
        <v>0</v>
      </c>
      <c r="BI667" s="207">
        <f>IF(N667="nulová",J667,0)</f>
        <v>0</v>
      </c>
      <c r="BJ667" s="24" t="s">
        <v>25</v>
      </c>
      <c r="BK667" s="207">
        <f>ROUND(I667*H667,2)</f>
        <v>0</v>
      </c>
      <c r="BL667" s="24" t="s">
        <v>336</v>
      </c>
      <c r="BM667" s="24" t="s">
        <v>1180</v>
      </c>
    </row>
    <row r="668" spans="2:51" s="11" customFormat="1" ht="13.5">
      <c r="B668" s="208"/>
      <c r="C668" s="209"/>
      <c r="D668" s="222" t="s">
        <v>264</v>
      </c>
      <c r="E668" s="209"/>
      <c r="F668" s="248" t="s">
        <v>1159</v>
      </c>
      <c r="G668" s="209"/>
      <c r="H668" s="249">
        <v>928.369</v>
      </c>
      <c r="I668" s="214"/>
      <c r="J668" s="209"/>
      <c r="K668" s="209"/>
      <c r="L668" s="215"/>
      <c r="M668" s="216"/>
      <c r="N668" s="217"/>
      <c r="O668" s="217"/>
      <c r="P668" s="217"/>
      <c r="Q668" s="217"/>
      <c r="R668" s="217"/>
      <c r="S668" s="217"/>
      <c r="T668" s="218"/>
      <c r="AT668" s="219" t="s">
        <v>264</v>
      </c>
      <c r="AU668" s="219" t="s">
        <v>90</v>
      </c>
      <c r="AV668" s="11" t="s">
        <v>90</v>
      </c>
      <c r="AW668" s="11" t="s">
        <v>6</v>
      </c>
      <c r="AX668" s="11" t="s">
        <v>25</v>
      </c>
      <c r="AY668" s="219" t="s">
        <v>256</v>
      </c>
    </row>
    <row r="669" spans="2:65" s="1" customFormat="1" ht="22.5" customHeight="1">
      <c r="B669" s="42"/>
      <c r="C669" s="196" t="s">
        <v>1181</v>
      </c>
      <c r="D669" s="196" t="s">
        <v>258</v>
      </c>
      <c r="E669" s="197" t="s">
        <v>1182</v>
      </c>
      <c r="F669" s="198" t="s">
        <v>1183</v>
      </c>
      <c r="G669" s="199" t="s">
        <v>327</v>
      </c>
      <c r="H669" s="200">
        <v>10.134</v>
      </c>
      <c r="I669" s="201"/>
      <c r="J669" s="202">
        <f>ROUND(I669*H669,2)</f>
        <v>0</v>
      </c>
      <c r="K669" s="198" t="s">
        <v>261</v>
      </c>
      <c r="L669" s="62"/>
      <c r="M669" s="203" t="s">
        <v>38</v>
      </c>
      <c r="N669" s="204" t="s">
        <v>52</v>
      </c>
      <c r="O669" s="43"/>
      <c r="P669" s="205">
        <f>O669*H669</f>
        <v>0</v>
      </c>
      <c r="Q669" s="205">
        <v>0</v>
      </c>
      <c r="R669" s="205">
        <f>Q669*H669</f>
        <v>0</v>
      </c>
      <c r="S669" s="205">
        <v>0</v>
      </c>
      <c r="T669" s="206">
        <f>S669*H669</f>
        <v>0</v>
      </c>
      <c r="AR669" s="24" t="s">
        <v>336</v>
      </c>
      <c r="AT669" s="24" t="s">
        <v>258</v>
      </c>
      <c r="AU669" s="24" t="s">
        <v>90</v>
      </c>
      <c r="AY669" s="24" t="s">
        <v>256</v>
      </c>
      <c r="BE669" s="207">
        <f>IF(N669="základní",J669,0)</f>
        <v>0</v>
      </c>
      <c r="BF669" s="207">
        <f>IF(N669="snížená",J669,0)</f>
        <v>0</v>
      </c>
      <c r="BG669" s="207">
        <f>IF(N669="zákl. přenesená",J669,0)</f>
        <v>0</v>
      </c>
      <c r="BH669" s="207">
        <f>IF(N669="sníž. přenesená",J669,0)</f>
        <v>0</v>
      </c>
      <c r="BI669" s="207">
        <f>IF(N669="nulová",J669,0)</f>
        <v>0</v>
      </c>
      <c r="BJ669" s="24" t="s">
        <v>25</v>
      </c>
      <c r="BK669" s="207">
        <f>ROUND(I669*H669,2)</f>
        <v>0</v>
      </c>
      <c r="BL669" s="24" t="s">
        <v>336</v>
      </c>
      <c r="BM669" s="24" t="s">
        <v>1184</v>
      </c>
    </row>
    <row r="670" spans="2:63" s="10" customFormat="1" ht="29.85" customHeight="1">
      <c r="B670" s="179"/>
      <c r="C670" s="180"/>
      <c r="D670" s="193" t="s">
        <v>80</v>
      </c>
      <c r="E670" s="194" t="s">
        <v>1185</v>
      </c>
      <c r="F670" s="194" t="s">
        <v>1186</v>
      </c>
      <c r="G670" s="180"/>
      <c r="H670" s="180"/>
      <c r="I670" s="183"/>
      <c r="J670" s="195">
        <f>BK670</f>
        <v>0</v>
      </c>
      <c r="K670" s="180"/>
      <c r="L670" s="185"/>
      <c r="M670" s="186"/>
      <c r="N670" s="187"/>
      <c r="O670" s="187"/>
      <c r="P670" s="188">
        <f>SUM(P671:P721)</f>
        <v>0</v>
      </c>
      <c r="Q670" s="187"/>
      <c r="R670" s="188">
        <f>SUM(R671:R721)</f>
        <v>26.264018600000004</v>
      </c>
      <c r="S670" s="187"/>
      <c r="T670" s="189">
        <f>SUM(T671:T721)</f>
        <v>0.948564</v>
      </c>
      <c r="AR670" s="190" t="s">
        <v>90</v>
      </c>
      <c r="AT670" s="191" t="s">
        <v>80</v>
      </c>
      <c r="AU670" s="191" t="s">
        <v>25</v>
      </c>
      <c r="AY670" s="190" t="s">
        <v>256</v>
      </c>
      <c r="BK670" s="192">
        <f>SUM(BK671:BK721)</f>
        <v>0</v>
      </c>
    </row>
    <row r="671" spans="2:65" s="1" customFormat="1" ht="22.5" customHeight="1">
      <c r="B671" s="42"/>
      <c r="C671" s="196" t="s">
        <v>1187</v>
      </c>
      <c r="D671" s="196" t="s">
        <v>258</v>
      </c>
      <c r="E671" s="197" t="s">
        <v>1188</v>
      </c>
      <c r="F671" s="198" t="s">
        <v>1189</v>
      </c>
      <c r="G671" s="199" t="s">
        <v>129</v>
      </c>
      <c r="H671" s="200">
        <v>526.98</v>
      </c>
      <c r="I671" s="201"/>
      <c r="J671" s="202">
        <f>ROUND(I671*H671,2)</f>
        <v>0</v>
      </c>
      <c r="K671" s="198" t="s">
        <v>261</v>
      </c>
      <c r="L671" s="62"/>
      <c r="M671" s="203" t="s">
        <v>38</v>
      </c>
      <c r="N671" s="204" t="s">
        <v>52</v>
      </c>
      <c r="O671" s="43"/>
      <c r="P671" s="205">
        <f>O671*H671</f>
        <v>0</v>
      </c>
      <c r="Q671" s="205">
        <v>0</v>
      </c>
      <c r="R671" s="205">
        <f>Q671*H671</f>
        <v>0</v>
      </c>
      <c r="S671" s="205">
        <v>0.0018</v>
      </c>
      <c r="T671" s="206">
        <f>S671*H671</f>
        <v>0.948564</v>
      </c>
      <c r="AR671" s="24" t="s">
        <v>336</v>
      </c>
      <c r="AT671" s="24" t="s">
        <v>258</v>
      </c>
      <c r="AU671" s="24" t="s">
        <v>90</v>
      </c>
      <c r="AY671" s="24" t="s">
        <v>256</v>
      </c>
      <c r="BE671" s="207">
        <f>IF(N671="základní",J671,0)</f>
        <v>0</v>
      </c>
      <c r="BF671" s="207">
        <f>IF(N671="snížená",J671,0)</f>
        <v>0</v>
      </c>
      <c r="BG671" s="207">
        <f>IF(N671="zákl. přenesená",J671,0)</f>
        <v>0</v>
      </c>
      <c r="BH671" s="207">
        <f>IF(N671="sníž. přenesená",J671,0)</f>
        <v>0</v>
      </c>
      <c r="BI671" s="207">
        <f>IF(N671="nulová",J671,0)</f>
        <v>0</v>
      </c>
      <c r="BJ671" s="24" t="s">
        <v>25</v>
      </c>
      <c r="BK671" s="207">
        <f>ROUND(I671*H671,2)</f>
        <v>0</v>
      </c>
      <c r="BL671" s="24" t="s">
        <v>336</v>
      </c>
      <c r="BM671" s="24" t="s">
        <v>1190</v>
      </c>
    </row>
    <row r="672" spans="2:51" s="11" customFormat="1" ht="13.5">
      <c r="B672" s="208"/>
      <c r="C672" s="209"/>
      <c r="D672" s="222" t="s">
        <v>264</v>
      </c>
      <c r="E672" s="271" t="s">
        <v>38</v>
      </c>
      <c r="F672" s="248" t="s">
        <v>1191</v>
      </c>
      <c r="G672" s="209"/>
      <c r="H672" s="249">
        <v>526.98</v>
      </c>
      <c r="I672" s="214"/>
      <c r="J672" s="209"/>
      <c r="K672" s="209"/>
      <c r="L672" s="215"/>
      <c r="M672" s="216"/>
      <c r="N672" s="217"/>
      <c r="O672" s="217"/>
      <c r="P672" s="217"/>
      <c r="Q672" s="217"/>
      <c r="R672" s="217"/>
      <c r="S672" s="217"/>
      <c r="T672" s="218"/>
      <c r="AT672" s="219" t="s">
        <v>264</v>
      </c>
      <c r="AU672" s="219" t="s">
        <v>90</v>
      </c>
      <c r="AV672" s="11" t="s">
        <v>90</v>
      </c>
      <c r="AW672" s="11" t="s">
        <v>45</v>
      </c>
      <c r="AX672" s="11" t="s">
        <v>25</v>
      </c>
      <c r="AY672" s="219" t="s">
        <v>256</v>
      </c>
    </row>
    <row r="673" spans="2:65" s="1" customFormat="1" ht="31.5" customHeight="1">
      <c r="B673" s="42"/>
      <c r="C673" s="196" t="s">
        <v>1192</v>
      </c>
      <c r="D673" s="196" t="s">
        <v>258</v>
      </c>
      <c r="E673" s="197" t="s">
        <v>1193</v>
      </c>
      <c r="F673" s="198" t="s">
        <v>1194</v>
      </c>
      <c r="G673" s="199" t="s">
        <v>129</v>
      </c>
      <c r="H673" s="200">
        <v>637.253</v>
      </c>
      <c r="I673" s="201"/>
      <c r="J673" s="202">
        <f>ROUND(I673*H673,2)</f>
        <v>0</v>
      </c>
      <c r="K673" s="198" t="s">
        <v>261</v>
      </c>
      <c r="L673" s="62"/>
      <c r="M673" s="203" t="s">
        <v>38</v>
      </c>
      <c r="N673" s="204" t="s">
        <v>52</v>
      </c>
      <c r="O673" s="43"/>
      <c r="P673" s="205">
        <f>O673*H673</f>
        <v>0</v>
      </c>
      <c r="Q673" s="205">
        <v>0.006</v>
      </c>
      <c r="R673" s="205">
        <f>Q673*H673</f>
        <v>3.8235180000000004</v>
      </c>
      <c r="S673" s="205">
        <v>0</v>
      </c>
      <c r="T673" s="206">
        <f>S673*H673</f>
        <v>0</v>
      </c>
      <c r="AR673" s="24" t="s">
        <v>336</v>
      </c>
      <c r="AT673" s="24" t="s">
        <v>258</v>
      </c>
      <c r="AU673" s="24" t="s">
        <v>90</v>
      </c>
      <c r="AY673" s="24" t="s">
        <v>256</v>
      </c>
      <c r="BE673" s="207">
        <f>IF(N673="základní",J673,0)</f>
        <v>0</v>
      </c>
      <c r="BF673" s="207">
        <f>IF(N673="snížená",J673,0)</f>
        <v>0</v>
      </c>
      <c r="BG673" s="207">
        <f>IF(N673="zákl. přenesená",J673,0)</f>
        <v>0</v>
      </c>
      <c r="BH673" s="207">
        <f>IF(N673="sníž. přenesená",J673,0)</f>
        <v>0</v>
      </c>
      <c r="BI673" s="207">
        <f>IF(N673="nulová",J673,0)</f>
        <v>0</v>
      </c>
      <c r="BJ673" s="24" t="s">
        <v>25</v>
      </c>
      <c r="BK673" s="207">
        <f>ROUND(I673*H673,2)</f>
        <v>0</v>
      </c>
      <c r="BL673" s="24" t="s">
        <v>336</v>
      </c>
      <c r="BM673" s="24" t="s">
        <v>1195</v>
      </c>
    </row>
    <row r="674" spans="2:51" s="13" customFormat="1" ht="13.5">
      <c r="B674" s="232"/>
      <c r="C674" s="233"/>
      <c r="D674" s="210" t="s">
        <v>264</v>
      </c>
      <c r="E674" s="234" t="s">
        <v>38</v>
      </c>
      <c r="F674" s="235" t="s">
        <v>1196</v>
      </c>
      <c r="G674" s="233"/>
      <c r="H674" s="236" t="s">
        <v>38</v>
      </c>
      <c r="I674" s="237"/>
      <c r="J674" s="233"/>
      <c r="K674" s="233"/>
      <c r="L674" s="238"/>
      <c r="M674" s="239"/>
      <c r="N674" s="240"/>
      <c r="O674" s="240"/>
      <c r="P674" s="240"/>
      <c r="Q674" s="240"/>
      <c r="R674" s="240"/>
      <c r="S674" s="240"/>
      <c r="T674" s="241"/>
      <c r="AT674" s="242" t="s">
        <v>264</v>
      </c>
      <c r="AU674" s="242" t="s">
        <v>90</v>
      </c>
      <c r="AV674" s="13" t="s">
        <v>25</v>
      </c>
      <c r="AW674" s="13" t="s">
        <v>45</v>
      </c>
      <c r="AX674" s="13" t="s">
        <v>81</v>
      </c>
      <c r="AY674" s="242" t="s">
        <v>256</v>
      </c>
    </row>
    <row r="675" spans="2:51" s="11" customFormat="1" ht="13.5">
      <c r="B675" s="208"/>
      <c r="C675" s="209"/>
      <c r="D675" s="210" t="s">
        <v>264</v>
      </c>
      <c r="E675" s="211" t="s">
        <v>38</v>
      </c>
      <c r="F675" s="212" t="s">
        <v>1197</v>
      </c>
      <c r="G675" s="209"/>
      <c r="H675" s="213">
        <v>17.108</v>
      </c>
      <c r="I675" s="214"/>
      <c r="J675" s="209"/>
      <c r="K675" s="209"/>
      <c r="L675" s="215"/>
      <c r="M675" s="216"/>
      <c r="N675" s="217"/>
      <c r="O675" s="217"/>
      <c r="P675" s="217"/>
      <c r="Q675" s="217"/>
      <c r="R675" s="217"/>
      <c r="S675" s="217"/>
      <c r="T675" s="218"/>
      <c r="AT675" s="219" t="s">
        <v>264</v>
      </c>
      <c r="AU675" s="219" t="s">
        <v>90</v>
      </c>
      <c r="AV675" s="11" t="s">
        <v>90</v>
      </c>
      <c r="AW675" s="11" t="s">
        <v>45</v>
      </c>
      <c r="AX675" s="11" t="s">
        <v>81</v>
      </c>
      <c r="AY675" s="219" t="s">
        <v>256</v>
      </c>
    </row>
    <row r="676" spans="2:51" s="11" customFormat="1" ht="13.5">
      <c r="B676" s="208"/>
      <c r="C676" s="209"/>
      <c r="D676" s="210" t="s">
        <v>264</v>
      </c>
      <c r="E676" s="211" t="s">
        <v>38</v>
      </c>
      <c r="F676" s="212" t="s">
        <v>1198</v>
      </c>
      <c r="G676" s="209"/>
      <c r="H676" s="213">
        <v>93.165</v>
      </c>
      <c r="I676" s="214"/>
      <c r="J676" s="209"/>
      <c r="K676" s="209"/>
      <c r="L676" s="215"/>
      <c r="M676" s="216"/>
      <c r="N676" s="217"/>
      <c r="O676" s="217"/>
      <c r="P676" s="217"/>
      <c r="Q676" s="217"/>
      <c r="R676" s="217"/>
      <c r="S676" s="217"/>
      <c r="T676" s="218"/>
      <c r="AT676" s="219" t="s">
        <v>264</v>
      </c>
      <c r="AU676" s="219" t="s">
        <v>90</v>
      </c>
      <c r="AV676" s="11" t="s">
        <v>90</v>
      </c>
      <c r="AW676" s="11" t="s">
        <v>45</v>
      </c>
      <c r="AX676" s="11" t="s">
        <v>81</v>
      </c>
      <c r="AY676" s="219" t="s">
        <v>256</v>
      </c>
    </row>
    <row r="677" spans="2:51" s="14" customFormat="1" ht="13.5">
      <c r="B677" s="250"/>
      <c r="C677" s="251"/>
      <c r="D677" s="210" t="s">
        <v>264</v>
      </c>
      <c r="E677" s="252" t="s">
        <v>38</v>
      </c>
      <c r="F677" s="253" t="s">
        <v>334</v>
      </c>
      <c r="G677" s="251"/>
      <c r="H677" s="254">
        <v>110.273</v>
      </c>
      <c r="I677" s="255"/>
      <c r="J677" s="251"/>
      <c r="K677" s="251"/>
      <c r="L677" s="256"/>
      <c r="M677" s="257"/>
      <c r="N677" s="258"/>
      <c r="O677" s="258"/>
      <c r="P677" s="258"/>
      <c r="Q677" s="258"/>
      <c r="R677" s="258"/>
      <c r="S677" s="258"/>
      <c r="T677" s="259"/>
      <c r="AT677" s="260" t="s">
        <v>264</v>
      </c>
      <c r="AU677" s="260" t="s">
        <v>90</v>
      </c>
      <c r="AV677" s="14" t="s">
        <v>131</v>
      </c>
      <c r="AW677" s="14" t="s">
        <v>45</v>
      </c>
      <c r="AX677" s="14" t="s">
        <v>81</v>
      </c>
      <c r="AY677" s="260" t="s">
        <v>256</v>
      </c>
    </row>
    <row r="678" spans="2:51" s="11" customFormat="1" ht="13.5">
      <c r="B678" s="208"/>
      <c r="C678" s="209"/>
      <c r="D678" s="210" t="s">
        <v>264</v>
      </c>
      <c r="E678" s="211" t="s">
        <v>38</v>
      </c>
      <c r="F678" s="212" t="s">
        <v>1199</v>
      </c>
      <c r="G678" s="209"/>
      <c r="H678" s="213">
        <v>526.98</v>
      </c>
      <c r="I678" s="214"/>
      <c r="J678" s="209"/>
      <c r="K678" s="209"/>
      <c r="L678" s="215"/>
      <c r="M678" s="216"/>
      <c r="N678" s="217"/>
      <c r="O678" s="217"/>
      <c r="P678" s="217"/>
      <c r="Q678" s="217"/>
      <c r="R678" s="217"/>
      <c r="S678" s="217"/>
      <c r="T678" s="218"/>
      <c r="AT678" s="219" t="s">
        <v>264</v>
      </c>
      <c r="AU678" s="219" t="s">
        <v>90</v>
      </c>
      <c r="AV678" s="11" t="s">
        <v>90</v>
      </c>
      <c r="AW678" s="11" t="s">
        <v>45</v>
      </c>
      <c r="AX678" s="11" t="s">
        <v>81</v>
      </c>
      <c r="AY678" s="219" t="s">
        <v>256</v>
      </c>
    </row>
    <row r="679" spans="2:51" s="14" customFormat="1" ht="13.5">
      <c r="B679" s="250"/>
      <c r="C679" s="251"/>
      <c r="D679" s="210" t="s">
        <v>264</v>
      </c>
      <c r="E679" s="252" t="s">
        <v>38</v>
      </c>
      <c r="F679" s="253" t="s">
        <v>334</v>
      </c>
      <c r="G679" s="251"/>
      <c r="H679" s="254">
        <v>526.98</v>
      </c>
      <c r="I679" s="255"/>
      <c r="J679" s="251"/>
      <c r="K679" s="251"/>
      <c r="L679" s="256"/>
      <c r="M679" s="257"/>
      <c r="N679" s="258"/>
      <c r="O679" s="258"/>
      <c r="P679" s="258"/>
      <c r="Q679" s="258"/>
      <c r="R679" s="258"/>
      <c r="S679" s="258"/>
      <c r="T679" s="259"/>
      <c r="AT679" s="260" t="s">
        <v>264</v>
      </c>
      <c r="AU679" s="260" t="s">
        <v>90</v>
      </c>
      <c r="AV679" s="14" t="s">
        <v>131</v>
      </c>
      <c r="AW679" s="14" t="s">
        <v>45</v>
      </c>
      <c r="AX679" s="14" t="s">
        <v>81</v>
      </c>
      <c r="AY679" s="260" t="s">
        <v>256</v>
      </c>
    </row>
    <row r="680" spans="2:51" s="12" customFormat="1" ht="13.5">
      <c r="B680" s="220"/>
      <c r="C680" s="221"/>
      <c r="D680" s="222" t="s">
        <v>264</v>
      </c>
      <c r="E680" s="223" t="s">
        <v>38</v>
      </c>
      <c r="F680" s="224" t="s">
        <v>266</v>
      </c>
      <c r="G680" s="221"/>
      <c r="H680" s="225">
        <v>637.253</v>
      </c>
      <c r="I680" s="226"/>
      <c r="J680" s="221"/>
      <c r="K680" s="221"/>
      <c r="L680" s="227"/>
      <c r="M680" s="228"/>
      <c r="N680" s="229"/>
      <c r="O680" s="229"/>
      <c r="P680" s="229"/>
      <c r="Q680" s="229"/>
      <c r="R680" s="229"/>
      <c r="S680" s="229"/>
      <c r="T680" s="230"/>
      <c r="AT680" s="231" t="s">
        <v>264</v>
      </c>
      <c r="AU680" s="231" t="s">
        <v>90</v>
      </c>
      <c r="AV680" s="12" t="s">
        <v>262</v>
      </c>
      <c r="AW680" s="12" t="s">
        <v>45</v>
      </c>
      <c r="AX680" s="12" t="s">
        <v>25</v>
      </c>
      <c r="AY680" s="231" t="s">
        <v>256</v>
      </c>
    </row>
    <row r="681" spans="2:65" s="1" customFormat="1" ht="22.5" customHeight="1">
      <c r="B681" s="42"/>
      <c r="C681" s="261" t="s">
        <v>1200</v>
      </c>
      <c r="D681" s="261" t="s">
        <v>337</v>
      </c>
      <c r="E681" s="262" t="s">
        <v>1201</v>
      </c>
      <c r="F681" s="263" t="s">
        <v>1202</v>
      </c>
      <c r="G681" s="264" t="s">
        <v>129</v>
      </c>
      <c r="H681" s="265">
        <v>747.497</v>
      </c>
      <c r="I681" s="266"/>
      <c r="J681" s="267">
        <f>ROUND(I681*H681,2)</f>
        <v>0</v>
      </c>
      <c r="K681" s="263" t="s">
        <v>261</v>
      </c>
      <c r="L681" s="268"/>
      <c r="M681" s="269" t="s">
        <v>38</v>
      </c>
      <c r="N681" s="270" t="s">
        <v>52</v>
      </c>
      <c r="O681" s="43"/>
      <c r="P681" s="205">
        <f>O681*H681</f>
        <v>0</v>
      </c>
      <c r="Q681" s="205">
        <v>0.0025</v>
      </c>
      <c r="R681" s="205">
        <f>Q681*H681</f>
        <v>1.8687425</v>
      </c>
      <c r="S681" s="205">
        <v>0</v>
      </c>
      <c r="T681" s="206">
        <f>S681*H681</f>
        <v>0</v>
      </c>
      <c r="AR681" s="24" t="s">
        <v>183</v>
      </c>
      <c r="AT681" s="24" t="s">
        <v>337</v>
      </c>
      <c r="AU681" s="24" t="s">
        <v>90</v>
      </c>
      <c r="AY681" s="24" t="s">
        <v>256</v>
      </c>
      <c r="BE681" s="207">
        <f>IF(N681="základní",J681,0)</f>
        <v>0</v>
      </c>
      <c r="BF681" s="207">
        <f>IF(N681="snížená",J681,0)</f>
        <v>0</v>
      </c>
      <c r="BG681" s="207">
        <f>IF(N681="zákl. přenesená",J681,0)</f>
        <v>0</v>
      </c>
      <c r="BH681" s="207">
        <f>IF(N681="sníž. přenesená",J681,0)</f>
        <v>0</v>
      </c>
      <c r="BI681" s="207">
        <f>IF(N681="nulová",J681,0)</f>
        <v>0</v>
      </c>
      <c r="BJ681" s="24" t="s">
        <v>25</v>
      </c>
      <c r="BK681" s="207">
        <f>ROUND(I681*H681,2)</f>
        <v>0</v>
      </c>
      <c r="BL681" s="24" t="s">
        <v>262</v>
      </c>
      <c r="BM681" s="24" t="s">
        <v>1203</v>
      </c>
    </row>
    <row r="682" spans="2:47" s="1" customFormat="1" ht="27">
      <c r="B682" s="42"/>
      <c r="C682" s="64"/>
      <c r="D682" s="210" t="s">
        <v>351</v>
      </c>
      <c r="E682" s="64"/>
      <c r="F682" s="243" t="s">
        <v>1204</v>
      </c>
      <c r="G682" s="64"/>
      <c r="H682" s="64"/>
      <c r="I682" s="166"/>
      <c r="J682" s="64"/>
      <c r="K682" s="64"/>
      <c r="L682" s="62"/>
      <c r="M682" s="244"/>
      <c r="N682" s="43"/>
      <c r="O682" s="43"/>
      <c r="P682" s="43"/>
      <c r="Q682" s="43"/>
      <c r="R682" s="43"/>
      <c r="S682" s="43"/>
      <c r="T682" s="79"/>
      <c r="AT682" s="24" t="s">
        <v>351</v>
      </c>
      <c r="AU682" s="24" t="s">
        <v>90</v>
      </c>
    </row>
    <row r="683" spans="2:51" s="13" customFormat="1" ht="13.5">
      <c r="B683" s="232"/>
      <c r="C683" s="233"/>
      <c r="D683" s="210" t="s">
        <v>264</v>
      </c>
      <c r="E683" s="234" t="s">
        <v>38</v>
      </c>
      <c r="F683" s="235" t="s">
        <v>1196</v>
      </c>
      <c r="G683" s="233"/>
      <c r="H683" s="236" t="s">
        <v>38</v>
      </c>
      <c r="I683" s="237"/>
      <c r="J683" s="233"/>
      <c r="K683" s="233"/>
      <c r="L683" s="238"/>
      <c r="M683" s="239"/>
      <c r="N683" s="240"/>
      <c r="O683" s="240"/>
      <c r="P683" s="240"/>
      <c r="Q683" s="240"/>
      <c r="R683" s="240"/>
      <c r="S683" s="240"/>
      <c r="T683" s="241"/>
      <c r="AT683" s="242" t="s">
        <v>264</v>
      </c>
      <c r="AU683" s="242" t="s">
        <v>90</v>
      </c>
      <c r="AV683" s="13" t="s">
        <v>25</v>
      </c>
      <c r="AW683" s="13" t="s">
        <v>45</v>
      </c>
      <c r="AX683" s="13" t="s">
        <v>81</v>
      </c>
      <c r="AY683" s="242" t="s">
        <v>256</v>
      </c>
    </row>
    <row r="684" spans="2:51" s="11" customFormat="1" ht="13.5">
      <c r="B684" s="208"/>
      <c r="C684" s="209"/>
      <c r="D684" s="210" t="s">
        <v>264</v>
      </c>
      <c r="E684" s="211" t="s">
        <v>38</v>
      </c>
      <c r="F684" s="212" t="s">
        <v>1205</v>
      </c>
      <c r="G684" s="209"/>
      <c r="H684" s="213">
        <v>19.674</v>
      </c>
      <c r="I684" s="214"/>
      <c r="J684" s="209"/>
      <c r="K684" s="209"/>
      <c r="L684" s="215"/>
      <c r="M684" s="216"/>
      <c r="N684" s="217"/>
      <c r="O684" s="217"/>
      <c r="P684" s="217"/>
      <c r="Q684" s="217"/>
      <c r="R684" s="217"/>
      <c r="S684" s="217"/>
      <c r="T684" s="218"/>
      <c r="AT684" s="219" t="s">
        <v>264</v>
      </c>
      <c r="AU684" s="219" t="s">
        <v>90</v>
      </c>
      <c r="AV684" s="11" t="s">
        <v>90</v>
      </c>
      <c r="AW684" s="11" t="s">
        <v>45</v>
      </c>
      <c r="AX684" s="11" t="s">
        <v>81</v>
      </c>
      <c r="AY684" s="219" t="s">
        <v>256</v>
      </c>
    </row>
    <row r="685" spans="2:51" s="11" customFormat="1" ht="13.5">
      <c r="B685" s="208"/>
      <c r="C685" s="209"/>
      <c r="D685" s="210" t="s">
        <v>264</v>
      </c>
      <c r="E685" s="211" t="s">
        <v>38</v>
      </c>
      <c r="F685" s="212" t="s">
        <v>1206</v>
      </c>
      <c r="G685" s="209"/>
      <c r="H685" s="213">
        <v>107.139</v>
      </c>
      <c r="I685" s="214"/>
      <c r="J685" s="209"/>
      <c r="K685" s="209"/>
      <c r="L685" s="215"/>
      <c r="M685" s="216"/>
      <c r="N685" s="217"/>
      <c r="O685" s="217"/>
      <c r="P685" s="217"/>
      <c r="Q685" s="217"/>
      <c r="R685" s="217"/>
      <c r="S685" s="217"/>
      <c r="T685" s="218"/>
      <c r="AT685" s="219" t="s">
        <v>264</v>
      </c>
      <c r="AU685" s="219" t="s">
        <v>90</v>
      </c>
      <c r="AV685" s="11" t="s">
        <v>90</v>
      </c>
      <c r="AW685" s="11" t="s">
        <v>45</v>
      </c>
      <c r="AX685" s="11" t="s">
        <v>81</v>
      </c>
      <c r="AY685" s="219" t="s">
        <v>256</v>
      </c>
    </row>
    <row r="686" spans="2:51" s="14" customFormat="1" ht="13.5">
      <c r="B686" s="250"/>
      <c r="C686" s="251"/>
      <c r="D686" s="210" t="s">
        <v>264</v>
      </c>
      <c r="E686" s="252" t="s">
        <v>38</v>
      </c>
      <c r="F686" s="253" t="s">
        <v>334</v>
      </c>
      <c r="G686" s="251"/>
      <c r="H686" s="254">
        <v>126.813</v>
      </c>
      <c r="I686" s="255"/>
      <c r="J686" s="251"/>
      <c r="K686" s="251"/>
      <c r="L686" s="256"/>
      <c r="M686" s="257"/>
      <c r="N686" s="258"/>
      <c r="O686" s="258"/>
      <c r="P686" s="258"/>
      <c r="Q686" s="258"/>
      <c r="R686" s="258"/>
      <c r="S686" s="258"/>
      <c r="T686" s="259"/>
      <c r="AT686" s="260" t="s">
        <v>264</v>
      </c>
      <c r="AU686" s="260" t="s">
        <v>90</v>
      </c>
      <c r="AV686" s="14" t="s">
        <v>131</v>
      </c>
      <c r="AW686" s="14" t="s">
        <v>45</v>
      </c>
      <c r="AX686" s="14" t="s">
        <v>81</v>
      </c>
      <c r="AY686" s="260" t="s">
        <v>256</v>
      </c>
    </row>
    <row r="687" spans="2:51" s="11" customFormat="1" ht="13.5">
      <c r="B687" s="208"/>
      <c r="C687" s="209"/>
      <c r="D687" s="210" t="s">
        <v>264</v>
      </c>
      <c r="E687" s="211" t="s">
        <v>38</v>
      </c>
      <c r="F687" s="212" t="s">
        <v>1207</v>
      </c>
      <c r="G687" s="209"/>
      <c r="H687" s="213">
        <v>606.027</v>
      </c>
      <c r="I687" s="214"/>
      <c r="J687" s="209"/>
      <c r="K687" s="209"/>
      <c r="L687" s="215"/>
      <c r="M687" s="216"/>
      <c r="N687" s="217"/>
      <c r="O687" s="217"/>
      <c r="P687" s="217"/>
      <c r="Q687" s="217"/>
      <c r="R687" s="217"/>
      <c r="S687" s="217"/>
      <c r="T687" s="218"/>
      <c r="AT687" s="219" t="s">
        <v>264</v>
      </c>
      <c r="AU687" s="219" t="s">
        <v>90</v>
      </c>
      <c r="AV687" s="11" t="s">
        <v>90</v>
      </c>
      <c r="AW687" s="11" t="s">
        <v>45</v>
      </c>
      <c r="AX687" s="11" t="s">
        <v>81</v>
      </c>
      <c r="AY687" s="219" t="s">
        <v>256</v>
      </c>
    </row>
    <row r="688" spans="2:51" s="14" customFormat="1" ht="13.5">
      <c r="B688" s="250"/>
      <c r="C688" s="251"/>
      <c r="D688" s="210" t="s">
        <v>264</v>
      </c>
      <c r="E688" s="252" t="s">
        <v>38</v>
      </c>
      <c r="F688" s="253" t="s">
        <v>334</v>
      </c>
      <c r="G688" s="251"/>
      <c r="H688" s="254">
        <v>606.027</v>
      </c>
      <c r="I688" s="255"/>
      <c r="J688" s="251"/>
      <c r="K688" s="251"/>
      <c r="L688" s="256"/>
      <c r="M688" s="257"/>
      <c r="N688" s="258"/>
      <c r="O688" s="258"/>
      <c r="P688" s="258"/>
      <c r="Q688" s="258"/>
      <c r="R688" s="258"/>
      <c r="S688" s="258"/>
      <c r="T688" s="259"/>
      <c r="AT688" s="260" t="s">
        <v>264</v>
      </c>
      <c r="AU688" s="260" t="s">
        <v>90</v>
      </c>
      <c r="AV688" s="14" t="s">
        <v>131</v>
      </c>
      <c r="AW688" s="14" t="s">
        <v>45</v>
      </c>
      <c r="AX688" s="14" t="s">
        <v>81</v>
      </c>
      <c r="AY688" s="260" t="s">
        <v>256</v>
      </c>
    </row>
    <row r="689" spans="2:51" s="12" customFormat="1" ht="13.5">
      <c r="B689" s="220"/>
      <c r="C689" s="221"/>
      <c r="D689" s="210" t="s">
        <v>264</v>
      </c>
      <c r="E689" s="245" t="s">
        <v>38</v>
      </c>
      <c r="F689" s="246" t="s">
        <v>266</v>
      </c>
      <c r="G689" s="221"/>
      <c r="H689" s="247">
        <v>732.84</v>
      </c>
      <c r="I689" s="226"/>
      <c r="J689" s="221"/>
      <c r="K689" s="221"/>
      <c r="L689" s="227"/>
      <c r="M689" s="228"/>
      <c r="N689" s="229"/>
      <c r="O689" s="229"/>
      <c r="P689" s="229"/>
      <c r="Q689" s="229"/>
      <c r="R689" s="229"/>
      <c r="S689" s="229"/>
      <c r="T689" s="230"/>
      <c r="AT689" s="231" t="s">
        <v>264</v>
      </c>
      <c r="AU689" s="231" t="s">
        <v>90</v>
      </c>
      <c r="AV689" s="12" t="s">
        <v>262</v>
      </c>
      <c r="AW689" s="12" t="s">
        <v>45</v>
      </c>
      <c r="AX689" s="12" t="s">
        <v>25</v>
      </c>
      <c r="AY689" s="231" t="s">
        <v>256</v>
      </c>
    </row>
    <row r="690" spans="2:51" s="11" customFormat="1" ht="13.5">
      <c r="B690" s="208"/>
      <c r="C690" s="209"/>
      <c r="D690" s="222" t="s">
        <v>264</v>
      </c>
      <c r="E690" s="209"/>
      <c r="F690" s="248" t="s">
        <v>1208</v>
      </c>
      <c r="G690" s="209"/>
      <c r="H690" s="249">
        <v>747.497</v>
      </c>
      <c r="I690" s="214"/>
      <c r="J690" s="209"/>
      <c r="K690" s="209"/>
      <c r="L690" s="215"/>
      <c r="M690" s="216"/>
      <c r="N690" s="217"/>
      <c r="O690" s="217"/>
      <c r="P690" s="217"/>
      <c r="Q690" s="217"/>
      <c r="R690" s="217"/>
      <c r="S690" s="217"/>
      <c r="T690" s="218"/>
      <c r="AT690" s="219" t="s">
        <v>264</v>
      </c>
      <c r="AU690" s="219" t="s">
        <v>90</v>
      </c>
      <c r="AV690" s="11" t="s">
        <v>90</v>
      </c>
      <c r="AW690" s="11" t="s">
        <v>6</v>
      </c>
      <c r="AX690" s="11" t="s">
        <v>25</v>
      </c>
      <c r="AY690" s="219" t="s">
        <v>256</v>
      </c>
    </row>
    <row r="691" spans="2:65" s="1" customFormat="1" ht="31.5" customHeight="1">
      <c r="B691" s="42"/>
      <c r="C691" s="196" t="s">
        <v>1209</v>
      </c>
      <c r="D691" s="196" t="s">
        <v>258</v>
      </c>
      <c r="E691" s="197" t="s">
        <v>1210</v>
      </c>
      <c r="F691" s="198" t="s">
        <v>1211</v>
      </c>
      <c r="G691" s="199" t="s">
        <v>129</v>
      </c>
      <c r="H691" s="200">
        <v>87.516</v>
      </c>
      <c r="I691" s="201"/>
      <c r="J691" s="202">
        <f>ROUND(I691*H691,2)</f>
        <v>0</v>
      </c>
      <c r="K691" s="198" t="s">
        <v>38</v>
      </c>
      <c r="L691" s="62"/>
      <c r="M691" s="203" t="s">
        <v>38</v>
      </c>
      <c r="N691" s="204" t="s">
        <v>52</v>
      </c>
      <c r="O691" s="43"/>
      <c r="P691" s="205">
        <f>O691*H691</f>
        <v>0</v>
      </c>
      <c r="Q691" s="205">
        <v>0</v>
      </c>
      <c r="R691" s="205">
        <f>Q691*H691</f>
        <v>0</v>
      </c>
      <c r="S691" s="205">
        <v>0</v>
      </c>
      <c r="T691" s="206">
        <f>S691*H691</f>
        <v>0</v>
      </c>
      <c r="AR691" s="24" t="s">
        <v>336</v>
      </c>
      <c r="AT691" s="24" t="s">
        <v>258</v>
      </c>
      <c r="AU691" s="24" t="s">
        <v>90</v>
      </c>
      <c r="AY691" s="24" t="s">
        <v>256</v>
      </c>
      <c r="BE691" s="207">
        <f>IF(N691="základní",J691,0)</f>
        <v>0</v>
      </c>
      <c r="BF691" s="207">
        <f>IF(N691="snížená",J691,0)</f>
        <v>0</v>
      </c>
      <c r="BG691" s="207">
        <f>IF(N691="zákl. přenesená",J691,0)</f>
        <v>0</v>
      </c>
      <c r="BH691" s="207">
        <f>IF(N691="sníž. přenesená",J691,0)</f>
        <v>0</v>
      </c>
      <c r="BI691" s="207">
        <f>IF(N691="nulová",J691,0)</f>
        <v>0</v>
      </c>
      <c r="BJ691" s="24" t="s">
        <v>25</v>
      </c>
      <c r="BK691" s="207">
        <f>ROUND(I691*H691,2)</f>
        <v>0</v>
      </c>
      <c r="BL691" s="24" t="s">
        <v>336</v>
      </c>
      <c r="BM691" s="24" t="s">
        <v>1212</v>
      </c>
    </row>
    <row r="692" spans="2:51" s="11" customFormat="1" ht="13.5">
      <c r="B692" s="208"/>
      <c r="C692" s="209"/>
      <c r="D692" s="210" t="s">
        <v>264</v>
      </c>
      <c r="E692" s="211" t="s">
        <v>38</v>
      </c>
      <c r="F692" s="212" t="s">
        <v>1213</v>
      </c>
      <c r="G692" s="209"/>
      <c r="H692" s="213">
        <v>71.1</v>
      </c>
      <c r="I692" s="214"/>
      <c r="J692" s="209"/>
      <c r="K692" s="209"/>
      <c r="L692" s="215"/>
      <c r="M692" s="216"/>
      <c r="N692" s="217"/>
      <c r="O692" s="217"/>
      <c r="P692" s="217"/>
      <c r="Q692" s="217"/>
      <c r="R692" s="217"/>
      <c r="S692" s="217"/>
      <c r="T692" s="218"/>
      <c r="AT692" s="219" t="s">
        <v>264</v>
      </c>
      <c r="AU692" s="219" t="s">
        <v>90</v>
      </c>
      <c r="AV692" s="11" t="s">
        <v>90</v>
      </c>
      <c r="AW692" s="11" t="s">
        <v>45</v>
      </c>
      <c r="AX692" s="11" t="s">
        <v>81</v>
      </c>
      <c r="AY692" s="219" t="s">
        <v>256</v>
      </c>
    </row>
    <row r="693" spans="2:51" s="11" customFormat="1" ht="13.5">
      <c r="B693" s="208"/>
      <c r="C693" s="209"/>
      <c r="D693" s="210" t="s">
        <v>264</v>
      </c>
      <c r="E693" s="211" t="s">
        <v>38</v>
      </c>
      <c r="F693" s="212" t="s">
        <v>1214</v>
      </c>
      <c r="G693" s="209"/>
      <c r="H693" s="213">
        <v>16.416</v>
      </c>
      <c r="I693" s="214"/>
      <c r="J693" s="209"/>
      <c r="K693" s="209"/>
      <c r="L693" s="215"/>
      <c r="M693" s="216"/>
      <c r="N693" s="217"/>
      <c r="O693" s="217"/>
      <c r="P693" s="217"/>
      <c r="Q693" s="217"/>
      <c r="R693" s="217"/>
      <c r="S693" s="217"/>
      <c r="T693" s="218"/>
      <c r="AT693" s="219" t="s">
        <v>264</v>
      </c>
      <c r="AU693" s="219" t="s">
        <v>90</v>
      </c>
      <c r="AV693" s="11" t="s">
        <v>90</v>
      </c>
      <c r="AW693" s="11" t="s">
        <v>45</v>
      </c>
      <c r="AX693" s="11" t="s">
        <v>81</v>
      </c>
      <c r="AY693" s="219" t="s">
        <v>256</v>
      </c>
    </row>
    <row r="694" spans="2:51" s="12" customFormat="1" ht="13.5">
      <c r="B694" s="220"/>
      <c r="C694" s="221"/>
      <c r="D694" s="222" t="s">
        <v>264</v>
      </c>
      <c r="E694" s="223" t="s">
        <v>38</v>
      </c>
      <c r="F694" s="224" t="s">
        <v>266</v>
      </c>
      <c r="G694" s="221"/>
      <c r="H694" s="225">
        <v>87.516</v>
      </c>
      <c r="I694" s="226"/>
      <c r="J694" s="221"/>
      <c r="K694" s="221"/>
      <c r="L694" s="227"/>
      <c r="M694" s="228"/>
      <c r="N694" s="229"/>
      <c r="O694" s="229"/>
      <c r="P694" s="229"/>
      <c r="Q694" s="229"/>
      <c r="R694" s="229"/>
      <c r="S694" s="229"/>
      <c r="T694" s="230"/>
      <c r="AT694" s="231" t="s">
        <v>264</v>
      </c>
      <c r="AU694" s="231" t="s">
        <v>90</v>
      </c>
      <c r="AV694" s="12" t="s">
        <v>262</v>
      </c>
      <c r="AW694" s="12" t="s">
        <v>45</v>
      </c>
      <c r="AX694" s="12" t="s">
        <v>25</v>
      </c>
      <c r="AY694" s="231" t="s">
        <v>256</v>
      </c>
    </row>
    <row r="695" spans="2:65" s="1" customFormat="1" ht="22.5" customHeight="1">
      <c r="B695" s="42"/>
      <c r="C695" s="261" t="s">
        <v>1215</v>
      </c>
      <c r="D695" s="261" t="s">
        <v>337</v>
      </c>
      <c r="E695" s="262" t="s">
        <v>1216</v>
      </c>
      <c r="F695" s="263" t="s">
        <v>1217</v>
      </c>
      <c r="G695" s="264" t="s">
        <v>129</v>
      </c>
      <c r="H695" s="265">
        <v>100.643</v>
      </c>
      <c r="I695" s="266"/>
      <c r="J695" s="267">
        <f>ROUND(I695*H695,2)</f>
        <v>0</v>
      </c>
      <c r="K695" s="263" t="s">
        <v>261</v>
      </c>
      <c r="L695" s="268"/>
      <c r="M695" s="269" t="s">
        <v>38</v>
      </c>
      <c r="N695" s="270" t="s">
        <v>52</v>
      </c>
      <c r="O695" s="43"/>
      <c r="P695" s="205">
        <f>O695*H695</f>
        <v>0</v>
      </c>
      <c r="Q695" s="205">
        <v>0.0009</v>
      </c>
      <c r="R695" s="205">
        <f>Q695*H695</f>
        <v>0.0905787</v>
      </c>
      <c r="S695" s="205">
        <v>0</v>
      </c>
      <c r="T695" s="206">
        <f>S695*H695</f>
        <v>0</v>
      </c>
      <c r="AR695" s="24" t="s">
        <v>424</v>
      </c>
      <c r="AT695" s="24" t="s">
        <v>337</v>
      </c>
      <c r="AU695" s="24" t="s">
        <v>90</v>
      </c>
      <c r="AY695" s="24" t="s">
        <v>256</v>
      </c>
      <c r="BE695" s="207">
        <f>IF(N695="základní",J695,0)</f>
        <v>0</v>
      </c>
      <c r="BF695" s="207">
        <f>IF(N695="snížená",J695,0)</f>
        <v>0</v>
      </c>
      <c r="BG695" s="207">
        <f>IF(N695="zákl. přenesená",J695,0)</f>
        <v>0</v>
      </c>
      <c r="BH695" s="207">
        <f>IF(N695="sníž. přenesená",J695,0)</f>
        <v>0</v>
      </c>
      <c r="BI695" s="207">
        <f>IF(N695="nulová",J695,0)</f>
        <v>0</v>
      </c>
      <c r="BJ695" s="24" t="s">
        <v>25</v>
      </c>
      <c r="BK695" s="207">
        <f>ROUND(I695*H695,2)</f>
        <v>0</v>
      </c>
      <c r="BL695" s="24" t="s">
        <v>336</v>
      </c>
      <c r="BM695" s="24" t="s">
        <v>1218</v>
      </c>
    </row>
    <row r="696" spans="2:51" s="11" customFormat="1" ht="13.5">
      <c r="B696" s="208"/>
      <c r="C696" s="209"/>
      <c r="D696" s="210" t="s">
        <v>264</v>
      </c>
      <c r="E696" s="211" t="s">
        <v>38</v>
      </c>
      <c r="F696" s="212" t="s">
        <v>1219</v>
      </c>
      <c r="G696" s="209"/>
      <c r="H696" s="213">
        <v>100.643</v>
      </c>
      <c r="I696" s="214"/>
      <c r="J696" s="209"/>
      <c r="K696" s="209"/>
      <c r="L696" s="215"/>
      <c r="M696" s="216"/>
      <c r="N696" s="217"/>
      <c r="O696" s="217"/>
      <c r="P696" s="217"/>
      <c r="Q696" s="217"/>
      <c r="R696" s="217"/>
      <c r="S696" s="217"/>
      <c r="T696" s="218"/>
      <c r="AT696" s="219" t="s">
        <v>264</v>
      </c>
      <c r="AU696" s="219" t="s">
        <v>90</v>
      </c>
      <c r="AV696" s="11" t="s">
        <v>90</v>
      </c>
      <c r="AW696" s="11" t="s">
        <v>45</v>
      </c>
      <c r="AX696" s="11" t="s">
        <v>81</v>
      </c>
      <c r="AY696" s="219" t="s">
        <v>256</v>
      </c>
    </row>
    <row r="697" spans="2:51" s="12" customFormat="1" ht="13.5">
      <c r="B697" s="220"/>
      <c r="C697" s="221"/>
      <c r="D697" s="222" t="s">
        <v>264</v>
      </c>
      <c r="E697" s="223" t="s">
        <v>38</v>
      </c>
      <c r="F697" s="224" t="s">
        <v>266</v>
      </c>
      <c r="G697" s="221"/>
      <c r="H697" s="225">
        <v>100.643</v>
      </c>
      <c r="I697" s="226"/>
      <c r="J697" s="221"/>
      <c r="K697" s="221"/>
      <c r="L697" s="227"/>
      <c r="M697" s="228"/>
      <c r="N697" s="229"/>
      <c r="O697" s="229"/>
      <c r="P697" s="229"/>
      <c r="Q697" s="229"/>
      <c r="R697" s="229"/>
      <c r="S697" s="229"/>
      <c r="T697" s="230"/>
      <c r="AT697" s="231" t="s">
        <v>264</v>
      </c>
      <c r="AU697" s="231" t="s">
        <v>90</v>
      </c>
      <c r="AV697" s="12" t="s">
        <v>262</v>
      </c>
      <c r="AW697" s="12" t="s">
        <v>45</v>
      </c>
      <c r="AX697" s="12" t="s">
        <v>25</v>
      </c>
      <c r="AY697" s="231" t="s">
        <v>256</v>
      </c>
    </row>
    <row r="698" spans="2:65" s="1" customFormat="1" ht="31.5" customHeight="1">
      <c r="B698" s="42"/>
      <c r="C698" s="196" t="s">
        <v>1220</v>
      </c>
      <c r="D698" s="196" t="s">
        <v>258</v>
      </c>
      <c r="E698" s="197" t="s">
        <v>1221</v>
      </c>
      <c r="F698" s="198" t="s">
        <v>1222</v>
      </c>
      <c r="G698" s="199" t="s">
        <v>129</v>
      </c>
      <c r="H698" s="200">
        <v>526.98</v>
      </c>
      <c r="I698" s="201"/>
      <c r="J698" s="202">
        <f>ROUND(I698*H698,2)</f>
        <v>0</v>
      </c>
      <c r="K698" s="198" t="s">
        <v>261</v>
      </c>
      <c r="L698" s="62"/>
      <c r="M698" s="203" t="s">
        <v>38</v>
      </c>
      <c r="N698" s="204" t="s">
        <v>52</v>
      </c>
      <c r="O698" s="43"/>
      <c r="P698" s="205">
        <f>O698*H698</f>
        <v>0</v>
      </c>
      <c r="Q698" s="205">
        <v>0.00058</v>
      </c>
      <c r="R698" s="205">
        <f>Q698*H698</f>
        <v>0.3056484</v>
      </c>
      <c r="S698" s="205">
        <v>0</v>
      </c>
      <c r="T698" s="206">
        <f>S698*H698</f>
        <v>0</v>
      </c>
      <c r="AR698" s="24" t="s">
        <v>262</v>
      </c>
      <c r="AT698" s="24" t="s">
        <v>258</v>
      </c>
      <c r="AU698" s="24" t="s">
        <v>90</v>
      </c>
      <c r="AY698" s="24" t="s">
        <v>256</v>
      </c>
      <c r="BE698" s="207">
        <f>IF(N698="základní",J698,0)</f>
        <v>0</v>
      </c>
      <c r="BF698" s="207">
        <f>IF(N698="snížená",J698,0)</f>
        <v>0</v>
      </c>
      <c r="BG698" s="207">
        <f>IF(N698="zákl. přenesená",J698,0)</f>
        <v>0</v>
      </c>
      <c r="BH698" s="207">
        <f>IF(N698="sníž. přenesená",J698,0)</f>
        <v>0</v>
      </c>
      <c r="BI698" s="207">
        <f>IF(N698="nulová",J698,0)</f>
        <v>0</v>
      </c>
      <c r="BJ698" s="24" t="s">
        <v>25</v>
      </c>
      <c r="BK698" s="207">
        <f>ROUND(I698*H698,2)</f>
        <v>0</v>
      </c>
      <c r="BL698" s="24" t="s">
        <v>262</v>
      </c>
      <c r="BM698" s="24" t="s">
        <v>1223</v>
      </c>
    </row>
    <row r="699" spans="2:51" s="11" customFormat="1" ht="13.5">
      <c r="B699" s="208"/>
      <c r="C699" s="209"/>
      <c r="D699" s="210" t="s">
        <v>264</v>
      </c>
      <c r="E699" s="211" t="s">
        <v>38</v>
      </c>
      <c r="F699" s="212" t="s">
        <v>1199</v>
      </c>
      <c r="G699" s="209"/>
      <c r="H699" s="213">
        <v>526.98</v>
      </c>
      <c r="I699" s="214"/>
      <c r="J699" s="209"/>
      <c r="K699" s="209"/>
      <c r="L699" s="215"/>
      <c r="M699" s="216"/>
      <c r="N699" s="217"/>
      <c r="O699" s="217"/>
      <c r="P699" s="217"/>
      <c r="Q699" s="217"/>
      <c r="R699" s="217"/>
      <c r="S699" s="217"/>
      <c r="T699" s="218"/>
      <c r="AT699" s="219" t="s">
        <v>264</v>
      </c>
      <c r="AU699" s="219" t="s">
        <v>90</v>
      </c>
      <c r="AV699" s="11" t="s">
        <v>90</v>
      </c>
      <c r="AW699" s="11" t="s">
        <v>45</v>
      </c>
      <c r="AX699" s="11" t="s">
        <v>81</v>
      </c>
      <c r="AY699" s="219" t="s">
        <v>256</v>
      </c>
    </row>
    <row r="700" spans="2:51" s="11" customFormat="1" ht="13.5">
      <c r="B700" s="208"/>
      <c r="C700" s="209"/>
      <c r="D700" s="210" t="s">
        <v>264</v>
      </c>
      <c r="E700" s="211" t="s">
        <v>38</v>
      </c>
      <c r="F700" s="212" t="s">
        <v>38</v>
      </c>
      <c r="G700" s="209"/>
      <c r="H700" s="213">
        <v>0</v>
      </c>
      <c r="I700" s="214"/>
      <c r="J700" s="209"/>
      <c r="K700" s="209"/>
      <c r="L700" s="215"/>
      <c r="M700" s="216"/>
      <c r="N700" s="217"/>
      <c r="O700" s="217"/>
      <c r="P700" s="217"/>
      <c r="Q700" s="217"/>
      <c r="R700" s="217"/>
      <c r="S700" s="217"/>
      <c r="T700" s="218"/>
      <c r="AT700" s="219" t="s">
        <v>264</v>
      </c>
      <c r="AU700" s="219" t="s">
        <v>90</v>
      </c>
      <c r="AV700" s="11" t="s">
        <v>90</v>
      </c>
      <c r="AW700" s="11" t="s">
        <v>45</v>
      </c>
      <c r="AX700" s="11" t="s">
        <v>81</v>
      </c>
      <c r="AY700" s="219" t="s">
        <v>256</v>
      </c>
    </row>
    <row r="701" spans="2:51" s="12" customFormat="1" ht="13.5">
      <c r="B701" s="220"/>
      <c r="C701" s="221"/>
      <c r="D701" s="222" t="s">
        <v>264</v>
      </c>
      <c r="E701" s="223" t="s">
        <v>38</v>
      </c>
      <c r="F701" s="224" t="s">
        <v>266</v>
      </c>
      <c r="G701" s="221"/>
      <c r="H701" s="225">
        <v>526.98</v>
      </c>
      <c r="I701" s="226"/>
      <c r="J701" s="221"/>
      <c r="K701" s="221"/>
      <c r="L701" s="227"/>
      <c r="M701" s="228"/>
      <c r="N701" s="229"/>
      <c r="O701" s="229"/>
      <c r="P701" s="229"/>
      <c r="Q701" s="229"/>
      <c r="R701" s="229"/>
      <c r="S701" s="229"/>
      <c r="T701" s="230"/>
      <c r="AT701" s="231" t="s">
        <v>264</v>
      </c>
      <c r="AU701" s="231" t="s">
        <v>90</v>
      </c>
      <c r="AV701" s="12" t="s">
        <v>262</v>
      </c>
      <c r="AW701" s="12" t="s">
        <v>45</v>
      </c>
      <c r="AX701" s="12" t="s">
        <v>25</v>
      </c>
      <c r="AY701" s="231" t="s">
        <v>256</v>
      </c>
    </row>
    <row r="702" spans="2:65" s="1" customFormat="1" ht="22.5" customHeight="1">
      <c r="B702" s="42"/>
      <c r="C702" s="261" t="s">
        <v>1224</v>
      </c>
      <c r="D702" s="261" t="s">
        <v>337</v>
      </c>
      <c r="E702" s="262" t="s">
        <v>1225</v>
      </c>
      <c r="F702" s="263" t="s">
        <v>1226</v>
      </c>
      <c r="G702" s="264" t="s">
        <v>129</v>
      </c>
      <c r="H702" s="265">
        <v>606.027</v>
      </c>
      <c r="I702" s="266"/>
      <c r="J702" s="267">
        <f>ROUND(I702*H702,2)</f>
        <v>0</v>
      </c>
      <c r="K702" s="263" t="s">
        <v>38</v>
      </c>
      <c r="L702" s="268"/>
      <c r="M702" s="269" t="s">
        <v>38</v>
      </c>
      <c r="N702" s="270" t="s">
        <v>52</v>
      </c>
      <c r="O702" s="43"/>
      <c r="P702" s="205">
        <f>O702*H702</f>
        <v>0</v>
      </c>
      <c r="Q702" s="205">
        <v>0.005</v>
      </c>
      <c r="R702" s="205">
        <f>Q702*H702</f>
        <v>3.0301350000000005</v>
      </c>
      <c r="S702" s="205">
        <v>0</v>
      </c>
      <c r="T702" s="206">
        <f>S702*H702</f>
        <v>0</v>
      </c>
      <c r="AR702" s="24" t="s">
        <v>183</v>
      </c>
      <c r="AT702" s="24" t="s">
        <v>337</v>
      </c>
      <c r="AU702" s="24" t="s">
        <v>90</v>
      </c>
      <c r="AY702" s="24" t="s">
        <v>256</v>
      </c>
      <c r="BE702" s="207">
        <f>IF(N702="základní",J702,0)</f>
        <v>0</v>
      </c>
      <c r="BF702" s="207">
        <f>IF(N702="snížená",J702,0)</f>
        <v>0</v>
      </c>
      <c r="BG702" s="207">
        <f>IF(N702="zákl. přenesená",J702,0)</f>
        <v>0</v>
      </c>
      <c r="BH702" s="207">
        <f>IF(N702="sníž. přenesená",J702,0)</f>
        <v>0</v>
      </c>
      <c r="BI702" s="207">
        <f>IF(N702="nulová",J702,0)</f>
        <v>0</v>
      </c>
      <c r="BJ702" s="24" t="s">
        <v>25</v>
      </c>
      <c r="BK702" s="207">
        <f>ROUND(I702*H702,2)</f>
        <v>0</v>
      </c>
      <c r="BL702" s="24" t="s">
        <v>262</v>
      </c>
      <c r="BM702" s="24" t="s">
        <v>1227</v>
      </c>
    </row>
    <row r="703" spans="2:47" s="1" customFormat="1" ht="27">
      <c r="B703" s="42"/>
      <c r="C703" s="64"/>
      <c r="D703" s="210" t="s">
        <v>351</v>
      </c>
      <c r="E703" s="64"/>
      <c r="F703" s="243" t="s">
        <v>1204</v>
      </c>
      <c r="G703" s="64"/>
      <c r="H703" s="64"/>
      <c r="I703" s="166"/>
      <c r="J703" s="64"/>
      <c r="K703" s="64"/>
      <c r="L703" s="62"/>
      <c r="M703" s="244"/>
      <c r="N703" s="43"/>
      <c r="O703" s="43"/>
      <c r="P703" s="43"/>
      <c r="Q703" s="43"/>
      <c r="R703" s="43"/>
      <c r="S703" s="43"/>
      <c r="T703" s="79"/>
      <c r="AT703" s="24" t="s">
        <v>351</v>
      </c>
      <c r="AU703" s="24" t="s">
        <v>90</v>
      </c>
    </row>
    <row r="704" spans="2:51" s="11" customFormat="1" ht="13.5">
      <c r="B704" s="208"/>
      <c r="C704" s="209"/>
      <c r="D704" s="210" t="s">
        <v>264</v>
      </c>
      <c r="E704" s="211" t="s">
        <v>38</v>
      </c>
      <c r="F704" s="212" t="s">
        <v>1228</v>
      </c>
      <c r="G704" s="209"/>
      <c r="H704" s="213">
        <v>606.027</v>
      </c>
      <c r="I704" s="214"/>
      <c r="J704" s="209"/>
      <c r="K704" s="209"/>
      <c r="L704" s="215"/>
      <c r="M704" s="216"/>
      <c r="N704" s="217"/>
      <c r="O704" s="217"/>
      <c r="P704" s="217"/>
      <c r="Q704" s="217"/>
      <c r="R704" s="217"/>
      <c r="S704" s="217"/>
      <c r="T704" s="218"/>
      <c r="AT704" s="219" t="s">
        <v>264</v>
      </c>
      <c r="AU704" s="219" t="s">
        <v>90</v>
      </c>
      <c r="AV704" s="11" t="s">
        <v>90</v>
      </c>
      <c r="AW704" s="11" t="s">
        <v>45</v>
      </c>
      <c r="AX704" s="11" t="s">
        <v>81</v>
      </c>
      <c r="AY704" s="219" t="s">
        <v>256</v>
      </c>
    </row>
    <row r="705" spans="2:51" s="12" customFormat="1" ht="13.5">
      <c r="B705" s="220"/>
      <c r="C705" s="221"/>
      <c r="D705" s="222" t="s">
        <v>264</v>
      </c>
      <c r="E705" s="223" t="s">
        <v>38</v>
      </c>
      <c r="F705" s="224" t="s">
        <v>266</v>
      </c>
      <c r="G705" s="221"/>
      <c r="H705" s="225">
        <v>606.027</v>
      </c>
      <c r="I705" s="226"/>
      <c r="J705" s="221"/>
      <c r="K705" s="221"/>
      <c r="L705" s="227"/>
      <c r="M705" s="228"/>
      <c r="N705" s="229"/>
      <c r="O705" s="229"/>
      <c r="P705" s="229"/>
      <c r="Q705" s="229"/>
      <c r="R705" s="229"/>
      <c r="S705" s="229"/>
      <c r="T705" s="230"/>
      <c r="AT705" s="231" t="s">
        <v>264</v>
      </c>
      <c r="AU705" s="231" t="s">
        <v>90</v>
      </c>
      <c r="AV705" s="12" t="s">
        <v>262</v>
      </c>
      <c r="AW705" s="12" t="s">
        <v>45</v>
      </c>
      <c r="AX705" s="12" t="s">
        <v>25</v>
      </c>
      <c r="AY705" s="231" t="s">
        <v>256</v>
      </c>
    </row>
    <row r="706" spans="2:65" s="1" customFormat="1" ht="22.5" customHeight="1">
      <c r="B706" s="42"/>
      <c r="C706" s="196" t="s">
        <v>1229</v>
      </c>
      <c r="D706" s="196" t="s">
        <v>258</v>
      </c>
      <c r="E706" s="197" t="s">
        <v>1230</v>
      </c>
      <c r="F706" s="198" t="s">
        <v>1231</v>
      </c>
      <c r="G706" s="199" t="s">
        <v>129</v>
      </c>
      <c r="H706" s="200">
        <v>539.78</v>
      </c>
      <c r="I706" s="201"/>
      <c r="J706" s="202">
        <f>ROUND(I706*H706,2)</f>
        <v>0</v>
      </c>
      <c r="K706" s="198" t="s">
        <v>261</v>
      </c>
      <c r="L706" s="62"/>
      <c r="M706" s="203" t="s">
        <v>38</v>
      </c>
      <c r="N706" s="204" t="s">
        <v>52</v>
      </c>
      <c r="O706" s="43"/>
      <c r="P706" s="205">
        <f>O706*H706</f>
        <v>0</v>
      </c>
      <c r="Q706" s="205">
        <v>0</v>
      </c>
      <c r="R706" s="205">
        <f>Q706*H706</f>
        <v>0</v>
      </c>
      <c r="S706" s="205">
        <v>0</v>
      </c>
      <c r="T706" s="206">
        <f>S706*H706</f>
        <v>0</v>
      </c>
      <c r="AR706" s="24" t="s">
        <v>262</v>
      </c>
      <c r="AT706" s="24" t="s">
        <v>258</v>
      </c>
      <c r="AU706" s="24" t="s">
        <v>90</v>
      </c>
      <c r="AY706" s="24" t="s">
        <v>256</v>
      </c>
      <c r="BE706" s="207">
        <f>IF(N706="základní",J706,0)</f>
        <v>0</v>
      </c>
      <c r="BF706" s="207">
        <f>IF(N706="snížená",J706,0)</f>
        <v>0</v>
      </c>
      <c r="BG706" s="207">
        <f>IF(N706="zákl. přenesená",J706,0)</f>
        <v>0</v>
      </c>
      <c r="BH706" s="207">
        <f>IF(N706="sníž. přenesená",J706,0)</f>
        <v>0</v>
      </c>
      <c r="BI706" s="207">
        <f>IF(N706="nulová",J706,0)</f>
        <v>0</v>
      </c>
      <c r="BJ706" s="24" t="s">
        <v>25</v>
      </c>
      <c r="BK706" s="207">
        <f>ROUND(I706*H706,2)</f>
        <v>0</v>
      </c>
      <c r="BL706" s="24" t="s">
        <v>262</v>
      </c>
      <c r="BM706" s="24" t="s">
        <v>1232</v>
      </c>
    </row>
    <row r="707" spans="2:51" s="11" customFormat="1" ht="13.5">
      <c r="B707" s="208"/>
      <c r="C707" s="209"/>
      <c r="D707" s="210" t="s">
        <v>264</v>
      </c>
      <c r="E707" s="211" t="s">
        <v>38</v>
      </c>
      <c r="F707" s="212" t="s">
        <v>1199</v>
      </c>
      <c r="G707" s="209"/>
      <c r="H707" s="213">
        <v>526.98</v>
      </c>
      <c r="I707" s="214"/>
      <c r="J707" s="209"/>
      <c r="K707" s="209"/>
      <c r="L707" s="215"/>
      <c r="M707" s="216"/>
      <c r="N707" s="217"/>
      <c r="O707" s="217"/>
      <c r="P707" s="217"/>
      <c r="Q707" s="217"/>
      <c r="R707" s="217"/>
      <c r="S707" s="217"/>
      <c r="T707" s="218"/>
      <c r="AT707" s="219" t="s">
        <v>264</v>
      </c>
      <c r="AU707" s="219" t="s">
        <v>90</v>
      </c>
      <c r="AV707" s="11" t="s">
        <v>90</v>
      </c>
      <c r="AW707" s="11" t="s">
        <v>45</v>
      </c>
      <c r="AX707" s="11" t="s">
        <v>81</v>
      </c>
      <c r="AY707" s="219" t="s">
        <v>256</v>
      </c>
    </row>
    <row r="708" spans="2:51" s="11" customFormat="1" ht="13.5">
      <c r="B708" s="208"/>
      <c r="C708" s="209"/>
      <c r="D708" s="210" t="s">
        <v>264</v>
      </c>
      <c r="E708" s="211" t="s">
        <v>38</v>
      </c>
      <c r="F708" s="212" t="s">
        <v>171</v>
      </c>
      <c r="G708" s="209"/>
      <c r="H708" s="213">
        <v>12.8</v>
      </c>
      <c r="I708" s="214"/>
      <c r="J708" s="209"/>
      <c r="K708" s="209"/>
      <c r="L708" s="215"/>
      <c r="M708" s="216"/>
      <c r="N708" s="217"/>
      <c r="O708" s="217"/>
      <c r="P708" s="217"/>
      <c r="Q708" s="217"/>
      <c r="R708" s="217"/>
      <c r="S708" s="217"/>
      <c r="T708" s="218"/>
      <c r="AT708" s="219" t="s">
        <v>264</v>
      </c>
      <c r="AU708" s="219" t="s">
        <v>90</v>
      </c>
      <c r="AV708" s="11" t="s">
        <v>90</v>
      </c>
      <c r="AW708" s="11" t="s">
        <v>45</v>
      </c>
      <c r="AX708" s="11" t="s">
        <v>81</v>
      </c>
      <c r="AY708" s="219" t="s">
        <v>256</v>
      </c>
    </row>
    <row r="709" spans="2:51" s="12" customFormat="1" ht="13.5">
      <c r="B709" s="220"/>
      <c r="C709" s="221"/>
      <c r="D709" s="222" t="s">
        <v>264</v>
      </c>
      <c r="E709" s="223" t="s">
        <v>38</v>
      </c>
      <c r="F709" s="224" t="s">
        <v>266</v>
      </c>
      <c r="G709" s="221"/>
      <c r="H709" s="225">
        <v>539.78</v>
      </c>
      <c r="I709" s="226"/>
      <c r="J709" s="221"/>
      <c r="K709" s="221"/>
      <c r="L709" s="227"/>
      <c r="M709" s="228"/>
      <c r="N709" s="229"/>
      <c r="O709" s="229"/>
      <c r="P709" s="229"/>
      <c r="Q709" s="229"/>
      <c r="R709" s="229"/>
      <c r="S709" s="229"/>
      <c r="T709" s="230"/>
      <c r="AT709" s="231" t="s">
        <v>264</v>
      </c>
      <c r="AU709" s="231" t="s">
        <v>90</v>
      </c>
      <c r="AV709" s="12" t="s">
        <v>262</v>
      </c>
      <c r="AW709" s="12" t="s">
        <v>45</v>
      </c>
      <c r="AX709" s="12" t="s">
        <v>25</v>
      </c>
      <c r="AY709" s="231" t="s">
        <v>256</v>
      </c>
    </row>
    <row r="710" spans="2:65" s="1" customFormat="1" ht="22.5" customHeight="1">
      <c r="B710" s="42"/>
      <c r="C710" s="261" t="s">
        <v>1233</v>
      </c>
      <c r="D710" s="261" t="s">
        <v>337</v>
      </c>
      <c r="E710" s="262" t="s">
        <v>1234</v>
      </c>
      <c r="F710" s="263" t="s">
        <v>1235</v>
      </c>
      <c r="G710" s="264" t="s">
        <v>129</v>
      </c>
      <c r="H710" s="265">
        <v>606.027</v>
      </c>
      <c r="I710" s="266"/>
      <c r="J710" s="267">
        <f>ROUND(I710*H710,2)</f>
        <v>0</v>
      </c>
      <c r="K710" s="263" t="s">
        <v>261</v>
      </c>
      <c r="L710" s="268"/>
      <c r="M710" s="269" t="s">
        <v>38</v>
      </c>
      <c r="N710" s="270" t="s">
        <v>52</v>
      </c>
      <c r="O710" s="43"/>
      <c r="P710" s="205">
        <f>O710*H710</f>
        <v>0</v>
      </c>
      <c r="Q710" s="205">
        <v>0.016</v>
      </c>
      <c r="R710" s="205">
        <f>Q710*H710</f>
        <v>9.696432000000001</v>
      </c>
      <c r="S710" s="205">
        <v>0</v>
      </c>
      <c r="T710" s="206">
        <f>S710*H710</f>
        <v>0</v>
      </c>
      <c r="AR710" s="24" t="s">
        <v>183</v>
      </c>
      <c r="AT710" s="24" t="s">
        <v>337</v>
      </c>
      <c r="AU710" s="24" t="s">
        <v>90</v>
      </c>
      <c r="AY710" s="24" t="s">
        <v>256</v>
      </c>
      <c r="BE710" s="207">
        <f>IF(N710="základní",J710,0)</f>
        <v>0</v>
      </c>
      <c r="BF710" s="207">
        <f>IF(N710="snížená",J710,0)</f>
        <v>0</v>
      </c>
      <c r="BG710" s="207">
        <f>IF(N710="zákl. přenesená",J710,0)</f>
        <v>0</v>
      </c>
      <c r="BH710" s="207">
        <f>IF(N710="sníž. přenesená",J710,0)</f>
        <v>0</v>
      </c>
      <c r="BI710" s="207">
        <f>IF(N710="nulová",J710,0)</f>
        <v>0</v>
      </c>
      <c r="BJ710" s="24" t="s">
        <v>25</v>
      </c>
      <c r="BK710" s="207">
        <f>ROUND(I710*H710,2)</f>
        <v>0</v>
      </c>
      <c r="BL710" s="24" t="s">
        <v>262</v>
      </c>
      <c r="BM710" s="24" t="s">
        <v>1236</v>
      </c>
    </row>
    <row r="711" spans="2:51" s="11" customFormat="1" ht="13.5">
      <c r="B711" s="208"/>
      <c r="C711" s="209"/>
      <c r="D711" s="210" t="s">
        <v>264</v>
      </c>
      <c r="E711" s="211" t="s">
        <v>38</v>
      </c>
      <c r="F711" s="212" t="s">
        <v>1172</v>
      </c>
      <c r="G711" s="209"/>
      <c r="H711" s="213">
        <v>606.027</v>
      </c>
      <c r="I711" s="214"/>
      <c r="J711" s="209"/>
      <c r="K711" s="209"/>
      <c r="L711" s="215"/>
      <c r="M711" s="216"/>
      <c r="N711" s="217"/>
      <c r="O711" s="217"/>
      <c r="P711" s="217"/>
      <c r="Q711" s="217"/>
      <c r="R711" s="217"/>
      <c r="S711" s="217"/>
      <c r="T711" s="218"/>
      <c r="AT711" s="219" t="s">
        <v>264</v>
      </c>
      <c r="AU711" s="219" t="s">
        <v>90</v>
      </c>
      <c r="AV711" s="11" t="s">
        <v>90</v>
      </c>
      <c r="AW711" s="11" t="s">
        <v>45</v>
      </c>
      <c r="AX711" s="11" t="s">
        <v>81</v>
      </c>
      <c r="AY711" s="219" t="s">
        <v>256</v>
      </c>
    </row>
    <row r="712" spans="2:51" s="12" customFormat="1" ht="13.5">
      <c r="B712" s="220"/>
      <c r="C712" s="221"/>
      <c r="D712" s="222" t="s">
        <v>264</v>
      </c>
      <c r="E712" s="223" t="s">
        <v>38</v>
      </c>
      <c r="F712" s="224" t="s">
        <v>266</v>
      </c>
      <c r="G712" s="221"/>
      <c r="H712" s="225">
        <v>606.027</v>
      </c>
      <c r="I712" s="226"/>
      <c r="J712" s="221"/>
      <c r="K712" s="221"/>
      <c r="L712" s="227"/>
      <c r="M712" s="228"/>
      <c r="N712" s="229"/>
      <c r="O712" s="229"/>
      <c r="P712" s="229"/>
      <c r="Q712" s="229"/>
      <c r="R712" s="229"/>
      <c r="S712" s="229"/>
      <c r="T712" s="230"/>
      <c r="AT712" s="231" t="s">
        <v>264</v>
      </c>
      <c r="AU712" s="231" t="s">
        <v>90</v>
      </c>
      <c r="AV712" s="12" t="s">
        <v>262</v>
      </c>
      <c r="AW712" s="12" t="s">
        <v>45</v>
      </c>
      <c r="AX712" s="12" t="s">
        <v>25</v>
      </c>
      <c r="AY712" s="231" t="s">
        <v>256</v>
      </c>
    </row>
    <row r="713" spans="2:65" s="1" customFormat="1" ht="44.25" customHeight="1">
      <c r="B713" s="42"/>
      <c r="C713" s="261" t="s">
        <v>1237</v>
      </c>
      <c r="D713" s="261" t="s">
        <v>337</v>
      </c>
      <c r="E713" s="262" t="s">
        <v>1238</v>
      </c>
      <c r="F713" s="263" t="s">
        <v>1239</v>
      </c>
      <c r="G713" s="264" t="s">
        <v>129</v>
      </c>
      <c r="H713" s="265">
        <v>14.72</v>
      </c>
      <c r="I713" s="266"/>
      <c r="J713" s="267">
        <f>ROUND(I713*H713,2)</f>
        <v>0</v>
      </c>
      <c r="K713" s="263" t="s">
        <v>261</v>
      </c>
      <c r="L713" s="268"/>
      <c r="M713" s="269" t="s">
        <v>38</v>
      </c>
      <c r="N713" s="270" t="s">
        <v>52</v>
      </c>
      <c r="O713" s="43"/>
      <c r="P713" s="205">
        <f>O713*H713</f>
        <v>0</v>
      </c>
      <c r="Q713" s="205">
        <v>0.012</v>
      </c>
      <c r="R713" s="205">
        <f>Q713*H713</f>
        <v>0.17664000000000002</v>
      </c>
      <c r="S713" s="205">
        <v>0</v>
      </c>
      <c r="T713" s="206">
        <f>S713*H713</f>
        <v>0</v>
      </c>
      <c r="AR713" s="24" t="s">
        <v>183</v>
      </c>
      <c r="AT713" s="24" t="s">
        <v>337</v>
      </c>
      <c r="AU713" s="24" t="s">
        <v>90</v>
      </c>
      <c r="AY713" s="24" t="s">
        <v>256</v>
      </c>
      <c r="BE713" s="207">
        <f>IF(N713="základní",J713,0)</f>
        <v>0</v>
      </c>
      <c r="BF713" s="207">
        <f>IF(N713="snížená",J713,0)</f>
        <v>0</v>
      </c>
      <c r="BG713" s="207">
        <f>IF(N713="zákl. přenesená",J713,0)</f>
        <v>0</v>
      </c>
      <c r="BH713" s="207">
        <f>IF(N713="sníž. přenesená",J713,0)</f>
        <v>0</v>
      </c>
      <c r="BI713" s="207">
        <f>IF(N713="nulová",J713,0)</f>
        <v>0</v>
      </c>
      <c r="BJ713" s="24" t="s">
        <v>25</v>
      </c>
      <c r="BK713" s="207">
        <f>ROUND(I713*H713,2)</f>
        <v>0</v>
      </c>
      <c r="BL713" s="24" t="s">
        <v>262</v>
      </c>
      <c r="BM713" s="24" t="s">
        <v>1240</v>
      </c>
    </row>
    <row r="714" spans="2:51" s="11" customFormat="1" ht="13.5">
      <c r="B714" s="208"/>
      <c r="C714" s="209"/>
      <c r="D714" s="222" t="s">
        <v>264</v>
      </c>
      <c r="E714" s="271" t="s">
        <v>38</v>
      </c>
      <c r="F714" s="248" t="s">
        <v>1241</v>
      </c>
      <c r="G714" s="209"/>
      <c r="H714" s="249">
        <v>14.72</v>
      </c>
      <c r="I714" s="214"/>
      <c r="J714" s="209"/>
      <c r="K714" s="209"/>
      <c r="L714" s="215"/>
      <c r="M714" s="216"/>
      <c r="N714" s="217"/>
      <c r="O714" s="217"/>
      <c r="P714" s="217"/>
      <c r="Q714" s="217"/>
      <c r="R714" s="217"/>
      <c r="S714" s="217"/>
      <c r="T714" s="218"/>
      <c r="AT714" s="219" t="s">
        <v>264</v>
      </c>
      <c r="AU714" s="219" t="s">
        <v>90</v>
      </c>
      <c r="AV714" s="11" t="s">
        <v>90</v>
      </c>
      <c r="AW714" s="11" t="s">
        <v>45</v>
      </c>
      <c r="AX714" s="11" t="s">
        <v>25</v>
      </c>
      <c r="AY714" s="219" t="s">
        <v>256</v>
      </c>
    </row>
    <row r="715" spans="2:65" s="1" customFormat="1" ht="22.5" customHeight="1">
      <c r="B715" s="42"/>
      <c r="C715" s="196" t="s">
        <v>1242</v>
      </c>
      <c r="D715" s="196" t="s">
        <v>258</v>
      </c>
      <c r="E715" s="197" t="s">
        <v>1230</v>
      </c>
      <c r="F715" s="198" t="s">
        <v>1231</v>
      </c>
      <c r="G715" s="199" t="s">
        <v>129</v>
      </c>
      <c r="H715" s="200">
        <v>526.98</v>
      </c>
      <c r="I715" s="201"/>
      <c r="J715" s="202">
        <f>ROUND(I715*H715,2)</f>
        <v>0</v>
      </c>
      <c r="K715" s="198" t="s">
        <v>261</v>
      </c>
      <c r="L715" s="62"/>
      <c r="M715" s="203" t="s">
        <v>38</v>
      </c>
      <c r="N715" s="204" t="s">
        <v>52</v>
      </c>
      <c r="O715" s="43"/>
      <c r="P715" s="205">
        <f>O715*H715</f>
        <v>0</v>
      </c>
      <c r="Q715" s="205">
        <v>0</v>
      </c>
      <c r="R715" s="205">
        <f>Q715*H715</f>
        <v>0</v>
      </c>
      <c r="S715" s="205">
        <v>0</v>
      </c>
      <c r="T715" s="206">
        <f>S715*H715</f>
        <v>0</v>
      </c>
      <c r="AR715" s="24" t="s">
        <v>336</v>
      </c>
      <c r="AT715" s="24" t="s">
        <v>258</v>
      </c>
      <c r="AU715" s="24" t="s">
        <v>90</v>
      </c>
      <c r="AY715" s="24" t="s">
        <v>256</v>
      </c>
      <c r="BE715" s="207">
        <f>IF(N715="základní",J715,0)</f>
        <v>0</v>
      </c>
      <c r="BF715" s="207">
        <f>IF(N715="snížená",J715,0)</f>
        <v>0</v>
      </c>
      <c r="BG715" s="207">
        <f>IF(N715="zákl. přenesená",J715,0)</f>
        <v>0</v>
      </c>
      <c r="BH715" s="207">
        <f>IF(N715="sníž. přenesená",J715,0)</f>
        <v>0</v>
      </c>
      <c r="BI715" s="207">
        <f>IF(N715="nulová",J715,0)</f>
        <v>0</v>
      </c>
      <c r="BJ715" s="24" t="s">
        <v>25</v>
      </c>
      <c r="BK715" s="207">
        <f>ROUND(I715*H715,2)</f>
        <v>0</v>
      </c>
      <c r="BL715" s="24" t="s">
        <v>336</v>
      </c>
      <c r="BM715" s="24" t="s">
        <v>1243</v>
      </c>
    </row>
    <row r="716" spans="2:51" s="11" customFormat="1" ht="13.5">
      <c r="B716" s="208"/>
      <c r="C716" s="209"/>
      <c r="D716" s="210" t="s">
        <v>264</v>
      </c>
      <c r="E716" s="211" t="s">
        <v>38</v>
      </c>
      <c r="F716" s="212" t="s">
        <v>1199</v>
      </c>
      <c r="G716" s="209"/>
      <c r="H716" s="213">
        <v>526.98</v>
      </c>
      <c r="I716" s="214"/>
      <c r="J716" s="209"/>
      <c r="K716" s="209"/>
      <c r="L716" s="215"/>
      <c r="M716" s="216"/>
      <c r="N716" s="217"/>
      <c r="O716" s="217"/>
      <c r="P716" s="217"/>
      <c r="Q716" s="217"/>
      <c r="R716" s="217"/>
      <c r="S716" s="217"/>
      <c r="T716" s="218"/>
      <c r="AT716" s="219" t="s">
        <v>264</v>
      </c>
      <c r="AU716" s="219" t="s">
        <v>90</v>
      </c>
      <c r="AV716" s="11" t="s">
        <v>90</v>
      </c>
      <c r="AW716" s="11" t="s">
        <v>45</v>
      </c>
      <c r="AX716" s="11" t="s">
        <v>81</v>
      </c>
      <c r="AY716" s="219" t="s">
        <v>256</v>
      </c>
    </row>
    <row r="717" spans="2:51" s="12" customFormat="1" ht="13.5">
      <c r="B717" s="220"/>
      <c r="C717" s="221"/>
      <c r="D717" s="222" t="s">
        <v>264</v>
      </c>
      <c r="E717" s="223" t="s">
        <v>38</v>
      </c>
      <c r="F717" s="224" t="s">
        <v>266</v>
      </c>
      <c r="G717" s="221"/>
      <c r="H717" s="225">
        <v>526.98</v>
      </c>
      <c r="I717" s="226"/>
      <c r="J717" s="221"/>
      <c r="K717" s="221"/>
      <c r="L717" s="227"/>
      <c r="M717" s="228"/>
      <c r="N717" s="229"/>
      <c r="O717" s="229"/>
      <c r="P717" s="229"/>
      <c r="Q717" s="229"/>
      <c r="R717" s="229"/>
      <c r="S717" s="229"/>
      <c r="T717" s="230"/>
      <c r="AT717" s="231" t="s">
        <v>264</v>
      </c>
      <c r="AU717" s="231" t="s">
        <v>90</v>
      </c>
      <c r="AV717" s="12" t="s">
        <v>262</v>
      </c>
      <c r="AW717" s="12" t="s">
        <v>45</v>
      </c>
      <c r="AX717" s="12" t="s">
        <v>25</v>
      </c>
      <c r="AY717" s="231" t="s">
        <v>256</v>
      </c>
    </row>
    <row r="718" spans="2:65" s="1" customFormat="1" ht="44.25" customHeight="1">
      <c r="B718" s="42"/>
      <c r="C718" s="261" t="s">
        <v>193</v>
      </c>
      <c r="D718" s="261" t="s">
        <v>337</v>
      </c>
      <c r="E718" s="262" t="s">
        <v>1238</v>
      </c>
      <c r="F718" s="263" t="s">
        <v>1239</v>
      </c>
      <c r="G718" s="264" t="s">
        <v>129</v>
      </c>
      <c r="H718" s="265">
        <v>606.027</v>
      </c>
      <c r="I718" s="266"/>
      <c r="J718" s="267">
        <f>ROUND(I718*H718,2)</f>
        <v>0</v>
      </c>
      <c r="K718" s="263" t="s">
        <v>261</v>
      </c>
      <c r="L718" s="268"/>
      <c r="M718" s="269" t="s">
        <v>38</v>
      </c>
      <c r="N718" s="270" t="s">
        <v>52</v>
      </c>
      <c r="O718" s="43"/>
      <c r="P718" s="205">
        <f>O718*H718</f>
        <v>0</v>
      </c>
      <c r="Q718" s="205">
        <v>0.012</v>
      </c>
      <c r="R718" s="205">
        <f>Q718*H718</f>
        <v>7.272324</v>
      </c>
      <c r="S718" s="205">
        <v>0</v>
      </c>
      <c r="T718" s="206">
        <f>S718*H718</f>
        <v>0</v>
      </c>
      <c r="AR718" s="24" t="s">
        <v>183</v>
      </c>
      <c r="AT718" s="24" t="s">
        <v>337</v>
      </c>
      <c r="AU718" s="24" t="s">
        <v>90</v>
      </c>
      <c r="AY718" s="24" t="s">
        <v>256</v>
      </c>
      <c r="BE718" s="207">
        <f>IF(N718="základní",J718,0)</f>
        <v>0</v>
      </c>
      <c r="BF718" s="207">
        <f>IF(N718="snížená",J718,0)</f>
        <v>0</v>
      </c>
      <c r="BG718" s="207">
        <f>IF(N718="zákl. přenesená",J718,0)</f>
        <v>0</v>
      </c>
      <c r="BH718" s="207">
        <f>IF(N718="sníž. přenesená",J718,0)</f>
        <v>0</v>
      </c>
      <c r="BI718" s="207">
        <f>IF(N718="nulová",J718,0)</f>
        <v>0</v>
      </c>
      <c r="BJ718" s="24" t="s">
        <v>25</v>
      </c>
      <c r="BK718" s="207">
        <f>ROUND(I718*H718,2)</f>
        <v>0</v>
      </c>
      <c r="BL718" s="24" t="s">
        <v>262</v>
      </c>
      <c r="BM718" s="24" t="s">
        <v>1244</v>
      </c>
    </row>
    <row r="719" spans="2:51" s="11" customFormat="1" ht="13.5">
      <c r="B719" s="208"/>
      <c r="C719" s="209"/>
      <c r="D719" s="210" t="s">
        <v>264</v>
      </c>
      <c r="E719" s="211" t="s">
        <v>38</v>
      </c>
      <c r="F719" s="212" t="s">
        <v>1172</v>
      </c>
      <c r="G719" s="209"/>
      <c r="H719" s="213">
        <v>606.027</v>
      </c>
      <c r="I719" s="214"/>
      <c r="J719" s="209"/>
      <c r="K719" s="209"/>
      <c r="L719" s="215"/>
      <c r="M719" s="216"/>
      <c r="N719" s="217"/>
      <c r="O719" s="217"/>
      <c r="P719" s="217"/>
      <c r="Q719" s="217"/>
      <c r="R719" s="217"/>
      <c r="S719" s="217"/>
      <c r="T719" s="218"/>
      <c r="AT719" s="219" t="s">
        <v>264</v>
      </c>
      <c r="AU719" s="219" t="s">
        <v>90</v>
      </c>
      <c r="AV719" s="11" t="s">
        <v>90</v>
      </c>
      <c r="AW719" s="11" t="s">
        <v>45</v>
      </c>
      <c r="AX719" s="11" t="s">
        <v>81</v>
      </c>
      <c r="AY719" s="219" t="s">
        <v>256</v>
      </c>
    </row>
    <row r="720" spans="2:51" s="12" customFormat="1" ht="13.5">
      <c r="B720" s="220"/>
      <c r="C720" s="221"/>
      <c r="D720" s="222" t="s">
        <v>264</v>
      </c>
      <c r="E720" s="223" t="s">
        <v>38</v>
      </c>
      <c r="F720" s="224" t="s">
        <v>266</v>
      </c>
      <c r="G720" s="221"/>
      <c r="H720" s="225">
        <v>606.027</v>
      </c>
      <c r="I720" s="226"/>
      <c r="J720" s="221"/>
      <c r="K720" s="221"/>
      <c r="L720" s="227"/>
      <c r="M720" s="228"/>
      <c r="N720" s="229"/>
      <c r="O720" s="229"/>
      <c r="P720" s="229"/>
      <c r="Q720" s="229"/>
      <c r="R720" s="229"/>
      <c r="S720" s="229"/>
      <c r="T720" s="230"/>
      <c r="AT720" s="231" t="s">
        <v>264</v>
      </c>
      <c r="AU720" s="231" t="s">
        <v>90</v>
      </c>
      <c r="AV720" s="12" t="s">
        <v>262</v>
      </c>
      <c r="AW720" s="12" t="s">
        <v>45</v>
      </c>
      <c r="AX720" s="12" t="s">
        <v>25</v>
      </c>
      <c r="AY720" s="231" t="s">
        <v>256</v>
      </c>
    </row>
    <row r="721" spans="2:65" s="1" customFormat="1" ht="22.5" customHeight="1">
      <c r="B721" s="42"/>
      <c r="C721" s="196" t="s">
        <v>1245</v>
      </c>
      <c r="D721" s="196" t="s">
        <v>258</v>
      </c>
      <c r="E721" s="197" t="s">
        <v>1246</v>
      </c>
      <c r="F721" s="198" t="s">
        <v>1247</v>
      </c>
      <c r="G721" s="199" t="s">
        <v>327</v>
      </c>
      <c r="H721" s="200">
        <v>3.914</v>
      </c>
      <c r="I721" s="201"/>
      <c r="J721" s="202">
        <f>ROUND(I721*H721,2)</f>
        <v>0</v>
      </c>
      <c r="K721" s="198" t="s">
        <v>261</v>
      </c>
      <c r="L721" s="62"/>
      <c r="M721" s="203" t="s">
        <v>38</v>
      </c>
      <c r="N721" s="204" t="s">
        <v>52</v>
      </c>
      <c r="O721" s="43"/>
      <c r="P721" s="205">
        <f>O721*H721</f>
        <v>0</v>
      </c>
      <c r="Q721" s="205">
        <v>0</v>
      </c>
      <c r="R721" s="205">
        <f>Q721*H721</f>
        <v>0</v>
      </c>
      <c r="S721" s="205">
        <v>0</v>
      </c>
      <c r="T721" s="206">
        <f>S721*H721</f>
        <v>0</v>
      </c>
      <c r="AR721" s="24" t="s">
        <v>336</v>
      </c>
      <c r="AT721" s="24" t="s">
        <v>258</v>
      </c>
      <c r="AU721" s="24" t="s">
        <v>90</v>
      </c>
      <c r="AY721" s="24" t="s">
        <v>256</v>
      </c>
      <c r="BE721" s="207">
        <f>IF(N721="základní",J721,0)</f>
        <v>0</v>
      </c>
      <c r="BF721" s="207">
        <f>IF(N721="snížená",J721,0)</f>
        <v>0</v>
      </c>
      <c r="BG721" s="207">
        <f>IF(N721="zákl. přenesená",J721,0)</f>
        <v>0</v>
      </c>
      <c r="BH721" s="207">
        <f>IF(N721="sníž. přenesená",J721,0)</f>
        <v>0</v>
      </c>
      <c r="BI721" s="207">
        <f>IF(N721="nulová",J721,0)</f>
        <v>0</v>
      </c>
      <c r="BJ721" s="24" t="s">
        <v>25</v>
      </c>
      <c r="BK721" s="207">
        <f>ROUND(I721*H721,2)</f>
        <v>0</v>
      </c>
      <c r="BL721" s="24" t="s">
        <v>336</v>
      </c>
      <c r="BM721" s="24" t="s">
        <v>1248</v>
      </c>
    </row>
    <row r="722" spans="2:63" s="10" customFormat="1" ht="29.85" customHeight="1">
      <c r="B722" s="179"/>
      <c r="C722" s="180"/>
      <c r="D722" s="193" t="s">
        <v>80</v>
      </c>
      <c r="E722" s="194" t="s">
        <v>1249</v>
      </c>
      <c r="F722" s="194" t="s">
        <v>1250</v>
      </c>
      <c r="G722" s="180"/>
      <c r="H722" s="180"/>
      <c r="I722" s="183"/>
      <c r="J722" s="195">
        <f>BK722</f>
        <v>0</v>
      </c>
      <c r="K722" s="180"/>
      <c r="L722" s="185"/>
      <c r="M722" s="186"/>
      <c r="N722" s="187"/>
      <c r="O722" s="187"/>
      <c r="P722" s="188">
        <f>P723</f>
        <v>0</v>
      </c>
      <c r="Q722" s="187"/>
      <c r="R722" s="188">
        <f>R723</f>
        <v>0</v>
      </c>
      <c r="S722" s="187"/>
      <c r="T722" s="189">
        <f>T723</f>
        <v>0</v>
      </c>
      <c r="AR722" s="190" t="s">
        <v>90</v>
      </c>
      <c r="AT722" s="191" t="s">
        <v>80</v>
      </c>
      <c r="AU722" s="191" t="s">
        <v>25</v>
      </c>
      <c r="AY722" s="190" t="s">
        <v>256</v>
      </c>
      <c r="BK722" s="192">
        <f>BK723</f>
        <v>0</v>
      </c>
    </row>
    <row r="723" spans="2:65" s="1" customFormat="1" ht="22.5" customHeight="1">
      <c r="B723" s="42"/>
      <c r="C723" s="196" t="s">
        <v>1251</v>
      </c>
      <c r="D723" s="196" t="s">
        <v>258</v>
      </c>
      <c r="E723" s="197" t="s">
        <v>1252</v>
      </c>
      <c r="F723" s="198" t="s">
        <v>1253</v>
      </c>
      <c r="G723" s="199" t="s">
        <v>453</v>
      </c>
      <c r="H723" s="200">
        <v>1</v>
      </c>
      <c r="I723" s="201"/>
      <c r="J723" s="202">
        <f>ROUND(I723*H723,2)</f>
        <v>0</v>
      </c>
      <c r="K723" s="198" t="s">
        <v>38</v>
      </c>
      <c r="L723" s="62"/>
      <c r="M723" s="203" t="s">
        <v>38</v>
      </c>
      <c r="N723" s="204" t="s">
        <v>52</v>
      </c>
      <c r="O723" s="43"/>
      <c r="P723" s="205">
        <f>O723*H723</f>
        <v>0</v>
      </c>
      <c r="Q723" s="205">
        <v>0</v>
      </c>
      <c r="R723" s="205">
        <f>Q723*H723</f>
        <v>0</v>
      </c>
      <c r="S723" s="205">
        <v>0</v>
      </c>
      <c r="T723" s="206">
        <f>S723*H723</f>
        <v>0</v>
      </c>
      <c r="AR723" s="24" t="s">
        <v>336</v>
      </c>
      <c r="AT723" s="24" t="s">
        <v>258</v>
      </c>
      <c r="AU723" s="24" t="s">
        <v>90</v>
      </c>
      <c r="AY723" s="24" t="s">
        <v>256</v>
      </c>
      <c r="BE723" s="207">
        <f>IF(N723="základní",J723,0)</f>
        <v>0</v>
      </c>
      <c r="BF723" s="207">
        <f>IF(N723="snížená",J723,0)</f>
        <v>0</v>
      </c>
      <c r="BG723" s="207">
        <f>IF(N723="zákl. přenesená",J723,0)</f>
        <v>0</v>
      </c>
      <c r="BH723" s="207">
        <f>IF(N723="sníž. přenesená",J723,0)</f>
        <v>0</v>
      </c>
      <c r="BI723" s="207">
        <f>IF(N723="nulová",J723,0)</f>
        <v>0</v>
      </c>
      <c r="BJ723" s="24" t="s">
        <v>25</v>
      </c>
      <c r="BK723" s="207">
        <f>ROUND(I723*H723,2)</f>
        <v>0</v>
      </c>
      <c r="BL723" s="24" t="s">
        <v>336</v>
      </c>
      <c r="BM723" s="24" t="s">
        <v>1254</v>
      </c>
    </row>
    <row r="724" spans="2:63" s="10" customFormat="1" ht="29.85" customHeight="1">
      <c r="B724" s="179"/>
      <c r="C724" s="180"/>
      <c r="D724" s="193" t="s">
        <v>80</v>
      </c>
      <c r="E724" s="194" t="s">
        <v>1255</v>
      </c>
      <c r="F724" s="194" t="s">
        <v>1256</v>
      </c>
      <c r="G724" s="180"/>
      <c r="H724" s="180"/>
      <c r="I724" s="183"/>
      <c r="J724" s="195">
        <f>BK724</f>
        <v>0</v>
      </c>
      <c r="K724" s="180"/>
      <c r="L724" s="185"/>
      <c r="M724" s="186"/>
      <c r="N724" s="187"/>
      <c r="O724" s="187"/>
      <c r="P724" s="188">
        <f>SUM(P725:P727)</f>
        <v>0</v>
      </c>
      <c r="Q724" s="187"/>
      <c r="R724" s="188">
        <f>SUM(R725:R727)</f>
        <v>0</v>
      </c>
      <c r="S724" s="187"/>
      <c r="T724" s="189">
        <f>SUM(T725:T727)</f>
        <v>0</v>
      </c>
      <c r="AR724" s="190" t="s">
        <v>90</v>
      </c>
      <c r="AT724" s="191" t="s">
        <v>80</v>
      </c>
      <c r="AU724" s="191" t="s">
        <v>25</v>
      </c>
      <c r="AY724" s="190" t="s">
        <v>256</v>
      </c>
      <c r="BK724" s="192">
        <f>SUM(BK725:BK727)</f>
        <v>0</v>
      </c>
    </row>
    <row r="725" spans="2:65" s="1" customFormat="1" ht="22.5" customHeight="1">
      <c r="B725" s="42"/>
      <c r="C725" s="196" t="s">
        <v>1257</v>
      </c>
      <c r="D725" s="196" t="s">
        <v>258</v>
      </c>
      <c r="E725" s="197" t="s">
        <v>1258</v>
      </c>
      <c r="F725" s="198" t="s">
        <v>1259</v>
      </c>
      <c r="G725" s="199" t="s">
        <v>832</v>
      </c>
      <c r="H725" s="200">
        <v>1</v>
      </c>
      <c r="I725" s="201"/>
      <c r="J725" s="202">
        <f>ROUND(I725*H725,2)</f>
        <v>0</v>
      </c>
      <c r="K725" s="198" t="s">
        <v>38</v>
      </c>
      <c r="L725" s="62"/>
      <c r="M725" s="203" t="s">
        <v>38</v>
      </c>
      <c r="N725" s="204" t="s">
        <v>52</v>
      </c>
      <c r="O725" s="43"/>
      <c r="P725" s="205">
        <f>O725*H725</f>
        <v>0</v>
      </c>
      <c r="Q725" s="205">
        <v>0</v>
      </c>
      <c r="R725" s="205">
        <f>Q725*H725</f>
        <v>0</v>
      </c>
      <c r="S725" s="205">
        <v>0</v>
      </c>
      <c r="T725" s="206">
        <f>S725*H725</f>
        <v>0</v>
      </c>
      <c r="AR725" s="24" t="s">
        <v>336</v>
      </c>
      <c r="AT725" s="24" t="s">
        <v>258</v>
      </c>
      <c r="AU725" s="24" t="s">
        <v>90</v>
      </c>
      <c r="AY725" s="24" t="s">
        <v>256</v>
      </c>
      <c r="BE725" s="207">
        <f>IF(N725="základní",J725,0)</f>
        <v>0</v>
      </c>
      <c r="BF725" s="207">
        <f>IF(N725="snížená",J725,0)</f>
        <v>0</v>
      </c>
      <c r="BG725" s="207">
        <f>IF(N725="zákl. přenesená",J725,0)</f>
        <v>0</v>
      </c>
      <c r="BH725" s="207">
        <f>IF(N725="sníž. přenesená",J725,0)</f>
        <v>0</v>
      </c>
      <c r="BI725" s="207">
        <f>IF(N725="nulová",J725,0)</f>
        <v>0</v>
      </c>
      <c r="BJ725" s="24" t="s">
        <v>25</v>
      </c>
      <c r="BK725" s="207">
        <f>ROUND(I725*H725,2)</f>
        <v>0</v>
      </c>
      <c r="BL725" s="24" t="s">
        <v>336</v>
      </c>
      <c r="BM725" s="24" t="s">
        <v>1260</v>
      </c>
    </row>
    <row r="726" spans="2:51" s="11" customFormat="1" ht="13.5">
      <c r="B726" s="208"/>
      <c r="C726" s="209"/>
      <c r="D726" s="210" t="s">
        <v>264</v>
      </c>
      <c r="E726" s="211" t="s">
        <v>38</v>
      </c>
      <c r="F726" s="212" t="s">
        <v>1261</v>
      </c>
      <c r="G726" s="209"/>
      <c r="H726" s="213">
        <v>1</v>
      </c>
      <c r="I726" s="214"/>
      <c r="J726" s="209"/>
      <c r="K726" s="209"/>
      <c r="L726" s="215"/>
      <c r="M726" s="216"/>
      <c r="N726" s="217"/>
      <c r="O726" s="217"/>
      <c r="P726" s="217"/>
      <c r="Q726" s="217"/>
      <c r="R726" s="217"/>
      <c r="S726" s="217"/>
      <c r="T726" s="218"/>
      <c r="AT726" s="219" t="s">
        <v>264</v>
      </c>
      <c r="AU726" s="219" t="s">
        <v>90</v>
      </c>
      <c r="AV726" s="11" t="s">
        <v>90</v>
      </c>
      <c r="AW726" s="11" t="s">
        <v>45</v>
      </c>
      <c r="AX726" s="11" t="s">
        <v>81</v>
      </c>
      <c r="AY726" s="219" t="s">
        <v>256</v>
      </c>
    </row>
    <row r="727" spans="2:51" s="12" customFormat="1" ht="13.5">
      <c r="B727" s="220"/>
      <c r="C727" s="221"/>
      <c r="D727" s="210" t="s">
        <v>264</v>
      </c>
      <c r="E727" s="245" t="s">
        <v>38</v>
      </c>
      <c r="F727" s="246" t="s">
        <v>266</v>
      </c>
      <c r="G727" s="221"/>
      <c r="H727" s="247">
        <v>1</v>
      </c>
      <c r="I727" s="226"/>
      <c r="J727" s="221"/>
      <c r="K727" s="221"/>
      <c r="L727" s="227"/>
      <c r="M727" s="228"/>
      <c r="N727" s="229"/>
      <c r="O727" s="229"/>
      <c r="P727" s="229"/>
      <c r="Q727" s="229"/>
      <c r="R727" s="229"/>
      <c r="S727" s="229"/>
      <c r="T727" s="230"/>
      <c r="AT727" s="231" t="s">
        <v>264</v>
      </c>
      <c r="AU727" s="231" t="s">
        <v>90</v>
      </c>
      <c r="AV727" s="12" t="s">
        <v>262</v>
      </c>
      <c r="AW727" s="12" t="s">
        <v>45</v>
      </c>
      <c r="AX727" s="12" t="s">
        <v>25</v>
      </c>
      <c r="AY727" s="231" t="s">
        <v>256</v>
      </c>
    </row>
    <row r="728" spans="2:63" s="10" customFormat="1" ht="29.85" customHeight="1">
      <c r="B728" s="179"/>
      <c r="C728" s="180"/>
      <c r="D728" s="193" t="s">
        <v>80</v>
      </c>
      <c r="E728" s="194" t="s">
        <v>1262</v>
      </c>
      <c r="F728" s="194" t="s">
        <v>1263</v>
      </c>
      <c r="G728" s="180"/>
      <c r="H728" s="180"/>
      <c r="I728" s="183"/>
      <c r="J728" s="195">
        <f>BK728</f>
        <v>0</v>
      </c>
      <c r="K728" s="180"/>
      <c r="L728" s="185"/>
      <c r="M728" s="186"/>
      <c r="N728" s="187"/>
      <c r="O728" s="187"/>
      <c r="P728" s="188">
        <f>SUM(P729:P735)</f>
        <v>0</v>
      </c>
      <c r="Q728" s="187"/>
      <c r="R728" s="188">
        <f>SUM(R729:R735)</f>
        <v>1.08698155</v>
      </c>
      <c r="S728" s="187"/>
      <c r="T728" s="189">
        <f>SUM(T729:T735)</f>
        <v>0</v>
      </c>
      <c r="AR728" s="190" t="s">
        <v>90</v>
      </c>
      <c r="AT728" s="191" t="s">
        <v>80</v>
      </c>
      <c r="AU728" s="191" t="s">
        <v>25</v>
      </c>
      <c r="AY728" s="190" t="s">
        <v>256</v>
      </c>
      <c r="BK728" s="192">
        <f>SUM(BK729:BK735)</f>
        <v>0</v>
      </c>
    </row>
    <row r="729" spans="2:65" s="1" customFormat="1" ht="31.5" customHeight="1">
      <c r="B729" s="42"/>
      <c r="C729" s="196" t="s">
        <v>1264</v>
      </c>
      <c r="D729" s="196" t="s">
        <v>258</v>
      </c>
      <c r="E729" s="197" t="s">
        <v>1265</v>
      </c>
      <c r="F729" s="198" t="s">
        <v>1266</v>
      </c>
      <c r="G729" s="199" t="s">
        <v>129</v>
      </c>
      <c r="H729" s="200">
        <v>76.015</v>
      </c>
      <c r="I729" s="201"/>
      <c r="J729" s="202">
        <f>ROUND(I729*H729,2)</f>
        <v>0</v>
      </c>
      <c r="K729" s="198" t="s">
        <v>261</v>
      </c>
      <c r="L729" s="62"/>
      <c r="M729" s="203" t="s">
        <v>38</v>
      </c>
      <c r="N729" s="204" t="s">
        <v>52</v>
      </c>
      <c r="O729" s="43"/>
      <c r="P729" s="205">
        <f>O729*H729</f>
        <v>0</v>
      </c>
      <c r="Q729" s="205">
        <v>0.01157</v>
      </c>
      <c r="R729" s="205">
        <f>Q729*H729</f>
        <v>0.8794935500000001</v>
      </c>
      <c r="S729" s="205">
        <v>0</v>
      </c>
      <c r="T729" s="206">
        <f>S729*H729</f>
        <v>0</v>
      </c>
      <c r="AR729" s="24" t="s">
        <v>336</v>
      </c>
      <c r="AT729" s="24" t="s">
        <v>258</v>
      </c>
      <c r="AU729" s="24" t="s">
        <v>90</v>
      </c>
      <c r="AY729" s="24" t="s">
        <v>256</v>
      </c>
      <c r="BE729" s="207">
        <f>IF(N729="základní",J729,0)</f>
        <v>0</v>
      </c>
      <c r="BF729" s="207">
        <f>IF(N729="snížená",J729,0)</f>
        <v>0</v>
      </c>
      <c r="BG729" s="207">
        <f>IF(N729="zákl. přenesená",J729,0)</f>
        <v>0</v>
      </c>
      <c r="BH729" s="207">
        <f>IF(N729="sníž. přenesená",J729,0)</f>
        <v>0</v>
      </c>
      <c r="BI729" s="207">
        <f>IF(N729="nulová",J729,0)</f>
        <v>0</v>
      </c>
      <c r="BJ729" s="24" t="s">
        <v>25</v>
      </c>
      <c r="BK729" s="207">
        <f>ROUND(I729*H729,2)</f>
        <v>0</v>
      </c>
      <c r="BL729" s="24" t="s">
        <v>336</v>
      </c>
      <c r="BM729" s="24" t="s">
        <v>1267</v>
      </c>
    </row>
    <row r="730" spans="2:47" s="1" customFormat="1" ht="54">
      <c r="B730" s="42"/>
      <c r="C730" s="64"/>
      <c r="D730" s="210" t="s">
        <v>298</v>
      </c>
      <c r="E730" s="64"/>
      <c r="F730" s="243" t="s">
        <v>1268</v>
      </c>
      <c r="G730" s="64"/>
      <c r="H730" s="64"/>
      <c r="I730" s="166"/>
      <c r="J730" s="64"/>
      <c r="K730" s="64"/>
      <c r="L730" s="62"/>
      <c r="M730" s="244"/>
      <c r="N730" s="43"/>
      <c r="O730" s="43"/>
      <c r="P730" s="43"/>
      <c r="Q730" s="43"/>
      <c r="R730" s="43"/>
      <c r="S730" s="43"/>
      <c r="T730" s="79"/>
      <c r="AT730" s="24" t="s">
        <v>298</v>
      </c>
      <c r="AU730" s="24" t="s">
        <v>90</v>
      </c>
    </row>
    <row r="731" spans="2:51" s="11" customFormat="1" ht="13.5">
      <c r="B731" s="208"/>
      <c r="C731" s="209"/>
      <c r="D731" s="210" t="s">
        <v>264</v>
      </c>
      <c r="E731" s="211" t="s">
        <v>38</v>
      </c>
      <c r="F731" s="212" t="s">
        <v>1269</v>
      </c>
      <c r="G731" s="209"/>
      <c r="H731" s="213">
        <v>70.948</v>
      </c>
      <c r="I731" s="214"/>
      <c r="J731" s="209"/>
      <c r="K731" s="209"/>
      <c r="L731" s="215"/>
      <c r="M731" s="216"/>
      <c r="N731" s="217"/>
      <c r="O731" s="217"/>
      <c r="P731" s="217"/>
      <c r="Q731" s="217"/>
      <c r="R731" s="217"/>
      <c r="S731" s="217"/>
      <c r="T731" s="218"/>
      <c r="AT731" s="219" t="s">
        <v>264</v>
      </c>
      <c r="AU731" s="219" t="s">
        <v>90</v>
      </c>
      <c r="AV731" s="11" t="s">
        <v>90</v>
      </c>
      <c r="AW731" s="11" t="s">
        <v>45</v>
      </c>
      <c r="AX731" s="11" t="s">
        <v>81</v>
      </c>
      <c r="AY731" s="219" t="s">
        <v>256</v>
      </c>
    </row>
    <row r="732" spans="2:51" s="11" customFormat="1" ht="13.5">
      <c r="B732" s="208"/>
      <c r="C732" s="209"/>
      <c r="D732" s="210" t="s">
        <v>264</v>
      </c>
      <c r="E732" s="211" t="s">
        <v>38</v>
      </c>
      <c r="F732" s="212" t="s">
        <v>1270</v>
      </c>
      <c r="G732" s="209"/>
      <c r="H732" s="213">
        <v>5.067</v>
      </c>
      <c r="I732" s="214"/>
      <c r="J732" s="209"/>
      <c r="K732" s="209"/>
      <c r="L732" s="215"/>
      <c r="M732" s="216"/>
      <c r="N732" s="217"/>
      <c r="O732" s="217"/>
      <c r="P732" s="217"/>
      <c r="Q732" s="217"/>
      <c r="R732" s="217"/>
      <c r="S732" s="217"/>
      <c r="T732" s="218"/>
      <c r="AT732" s="219" t="s">
        <v>264</v>
      </c>
      <c r="AU732" s="219" t="s">
        <v>90</v>
      </c>
      <c r="AV732" s="11" t="s">
        <v>90</v>
      </c>
      <c r="AW732" s="11" t="s">
        <v>45</v>
      </c>
      <c r="AX732" s="11" t="s">
        <v>81</v>
      </c>
      <c r="AY732" s="219" t="s">
        <v>256</v>
      </c>
    </row>
    <row r="733" spans="2:51" s="12" customFormat="1" ht="13.5">
      <c r="B733" s="220"/>
      <c r="C733" s="221"/>
      <c r="D733" s="222" t="s">
        <v>264</v>
      </c>
      <c r="E733" s="223" t="s">
        <v>38</v>
      </c>
      <c r="F733" s="224" t="s">
        <v>266</v>
      </c>
      <c r="G733" s="221"/>
      <c r="H733" s="225">
        <v>76.015</v>
      </c>
      <c r="I733" s="226"/>
      <c r="J733" s="221"/>
      <c r="K733" s="221"/>
      <c r="L733" s="227"/>
      <c r="M733" s="228"/>
      <c r="N733" s="229"/>
      <c r="O733" s="229"/>
      <c r="P733" s="229"/>
      <c r="Q733" s="229"/>
      <c r="R733" s="229"/>
      <c r="S733" s="229"/>
      <c r="T733" s="230"/>
      <c r="AT733" s="231" t="s">
        <v>264</v>
      </c>
      <c r="AU733" s="231" t="s">
        <v>90</v>
      </c>
      <c r="AV733" s="12" t="s">
        <v>262</v>
      </c>
      <c r="AW733" s="12" t="s">
        <v>45</v>
      </c>
      <c r="AX733" s="12" t="s">
        <v>25</v>
      </c>
      <c r="AY733" s="231" t="s">
        <v>256</v>
      </c>
    </row>
    <row r="734" spans="2:65" s="1" customFormat="1" ht="22.5" customHeight="1">
      <c r="B734" s="42"/>
      <c r="C734" s="196" t="s">
        <v>1271</v>
      </c>
      <c r="D734" s="196" t="s">
        <v>258</v>
      </c>
      <c r="E734" s="197" t="s">
        <v>1272</v>
      </c>
      <c r="F734" s="198" t="s">
        <v>1273</v>
      </c>
      <c r="G734" s="199" t="s">
        <v>129</v>
      </c>
      <c r="H734" s="200">
        <v>12.8</v>
      </c>
      <c r="I734" s="201"/>
      <c r="J734" s="202">
        <f>ROUND(I734*H734,2)</f>
        <v>0</v>
      </c>
      <c r="K734" s="198" t="s">
        <v>38</v>
      </c>
      <c r="L734" s="62"/>
      <c r="M734" s="203" t="s">
        <v>38</v>
      </c>
      <c r="N734" s="204" t="s">
        <v>52</v>
      </c>
      <c r="O734" s="43"/>
      <c r="P734" s="205">
        <f>O734*H734</f>
        <v>0</v>
      </c>
      <c r="Q734" s="205">
        <v>0.01621</v>
      </c>
      <c r="R734" s="205">
        <f>Q734*H734</f>
        <v>0.207488</v>
      </c>
      <c r="S734" s="205">
        <v>0</v>
      </c>
      <c r="T734" s="206">
        <f>S734*H734</f>
        <v>0</v>
      </c>
      <c r="AR734" s="24" t="s">
        <v>336</v>
      </c>
      <c r="AT734" s="24" t="s">
        <v>258</v>
      </c>
      <c r="AU734" s="24" t="s">
        <v>90</v>
      </c>
      <c r="AY734" s="24" t="s">
        <v>256</v>
      </c>
      <c r="BE734" s="207">
        <f>IF(N734="základní",J734,0)</f>
        <v>0</v>
      </c>
      <c r="BF734" s="207">
        <f>IF(N734="snížená",J734,0)</f>
        <v>0</v>
      </c>
      <c r="BG734" s="207">
        <f>IF(N734="zákl. přenesená",J734,0)</f>
        <v>0</v>
      </c>
      <c r="BH734" s="207">
        <f>IF(N734="sníž. přenesená",J734,0)</f>
        <v>0</v>
      </c>
      <c r="BI734" s="207">
        <f>IF(N734="nulová",J734,0)</f>
        <v>0</v>
      </c>
      <c r="BJ734" s="24" t="s">
        <v>25</v>
      </c>
      <c r="BK734" s="207">
        <f>ROUND(I734*H734,2)</f>
        <v>0</v>
      </c>
      <c r="BL734" s="24" t="s">
        <v>336</v>
      </c>
      <c r="BM734" s="24" t="s">
        <v>1274</v>
      </c>
    </row>
    <row r="735" spans="2:65" s="1" customFormat="1" ht="22.5" customHeight="1">
      <c r="B735" s="42"/>
      <c r="C735" s="196" t="s">
        <v>1275</v>
      </c>
      <c r="D735" s="196" t="s">
        <v>258</v>
      </c>
      <c r="E735" s="197" t="s">
        <v>1276</v>
      </c>
      <c r="F735" s="198" t="s">
        <v>1277</v>
      </c>
      <c r="G735" s="199" t="s">
        <v>327</v>
      </c>
      <c r="H735" s="200">
        <v>1.087</v>
      </c>
      <c r="I735" s="201"/>
      <c r="J735" s="202">
        <f>ROUND(I735*H735,2)</f>
        <v>0</v>
      </c>
      <c r="K735" s="198" t="s">
        <v>261</v>
      </c>
      <c r="L735" s="62"/>
      <c r="M735" s="203" t="s">
        <v>38</v>
      </c>
      <c r="N735" s="204" t="s">
        <v>52</v>
      </c>
      <c r="O735" s="43"/>
      <c r="P735" s="205">
        <f>O735*H735</f>
        <v>0</v>
      </c>
      <c r="Q735" s="205">
        <v>0</v>
      </c>
      <c r="R735" s="205">
        <f>Q735*H735</f>
        <v>0</v>
      </c>
      <c r="S735" s="205">
        <v>0</v>
      </c>
      <c r="T735" s="206">
        <f>S735*H735</f>
        <v>0</v>
      </c>
      <c r="AR735" s="24" t="s">
        <v>336</v>
      </c>
      <c r="AT735" s="24" t="s">
        <v>258</v>
      </c>
      <c r="AU735" s="24" t="s">
        <v>90</v>
      </c>
      <c r="AY735" s="24" t="s">
        <v>256</v>
      </c>
      <c r="BE735" s="207">
        <f>IF(N735="základní",J735,0)</f>
        <v>0</v>
      </c>
      <c r="BF735" s="207">
        <f>IF(N735="snížená",J735,0)</f>
        <v>0</v>
      </c>
      <c r="BG735" s="207">
        <f>IF(N735="zákl. přenesená",J735,0)</f>
        <v>0</v>
      </c>
      <c r="BH735" s="207">
        <f>IF(N735="sníž. přenesená",J735,0)</f>
        <v>0</v>
      </c>
      <c r="BI735" s="207">
        <f>IF(N735="nulová",J735,0)</f>
        <v>0</v>
      </c>
      <c r="BJ735" s="24" t="s">
        <v>25</v>
      </c>
      <c r="BK735" s="207">
        <f>ROUND(I735*H735,2)</f>
        <v>0</v>
      </c>
      <c r="BL735" s="24" t="s">
        <v>336</v>
      </c>
      <c r="BM735" s="24" t="s">
        <v>1278</v>
      </c>
    </row>
    <row r="736" spans="2:63" s="10" customFormat="1" ht="29.85" customHeight="1">
      <c r="B736" s="179"/>
      <c r="C736" s="180"/>
      <c r="D736" s="193" t="s">
        <v>80</v>
      </c>
      <c r="E736" s="194" t="s">
        <v>1279</v>
      </c>
      <c r="F736" s="194" t="s">
        <v>1280</v>
      </c>
      <c r="G736" s="180"/>
      <c r="H736" s="180"/>
      <c r="I736" s="183"/>
      <c r="J736" s="195">
        <f>BK736</f>
        <v>0</v>
      </c>
      <c r="K736" s="180"/>
      <c r="L736" s="185"/>
      <c r="M736" s="186"/>
      <c r="N736" s="187"/>
      <c r="O736" s="187"/>
      <c r="P736" s="188">
        <f>SUM(P737:P775)</f>
        <v>0</v>
      </c>
      <c r="Q736" s="187"/>
      <c r="R736" s="188">
        <f>SUM(R737:R775)</f>
        <v>0.7276253</v>
      </c>
      <c r="S736" s="187"/>
      <c r="T736" s="189">
        <f>SUM(T737:T775)</f>
        <v>0.3902783000000001</v>
      </c>
      <c r="AR736" s="190" t="s">
        <v>90</v>
      </c>
      <c r="AT736" s="191" t="s">
        <v>80</v>
      </c>
      <c r="AU736" s="191" t="s">
        <v>25</v>
      </c>
      <c r="AY736" s="190" t="s">
        <v>256</v>
      </c>
      <c r="BK736" s="192">
        <f>SUM(BK737:BK775)</f>
        <v>0</v>
      </c>
    </row>
    <row r="737" spans="2:65" s="1" customFormat="1" ht="22.5" customHeight="1">
      <c r="B737" s="42"/>
      <c r="C737" s="196" t="s">
        <v>1281</v>
      </c>
      <c r="D737" s="196" t="s">
        <v>258</v>
      </c>
      <c r="E737" s="197" t="s">
        <v>1282</v>
      </c>
      <c r="F737" s="198" t="s">
        <v>1283</v>
      </c>
      <c r="G737" s="199" t="s">
        <v>372</v>
      </c>
      <c r="H737" s="200">
        <v>12</v>
      </c>
      <c r="I737" s="201"/>
      <c r="J737" s="202">
        <f>ROUND(I737*H737,2)</f>
        <v>0</v>
      </c>
      <c r="K737" s="198" t="s">
        <v>261</v>
      </c>
      <c r="L737" s="62"/>
      <c r="M737" s="203" t="s">
        <v>38</v>
      </c>
      <c r="N737" s="204" t="s">
        <v>52</v>
      </c>
      <c r="O737" s="43"/>
      <c r="P737" s="205">
        <f>O737*H737</f>
        <v>0</v>
      </c>
      <c r="Q737" s="205">
        <v>0</v>
      </c>
      <c r="R737" s="205">
        <f>Q737*H737</f>
        <v>0</v>
      </c>
      <c r="S737" s="205">
        <v>0</v>
      </c>
      <c r="T737" s="206">
        <f>S737*H737</f>
        <v>0</v>
      </c>
      <c r="AR737" s="24" t="s">
        <v>336</v>
      </c>
      <c r="AT737" s="24" t="s">
        <v>258</v>
      </c>
      <c r="AU737" s="24" t="s">
        <v>90</v>
      </c>
      <c r="AY737" s="24" t="s">
        <v>256</v>
      </c>
      <c r="BE737" s="207">
        <f>IF(N737="základní",J737,0)</f>
        <v>0</v>
      </c>
      <c r="BF737" s="207">
        <f>IF(N737="snížená",J737,0)</f>
        <v>0</v>
      </c>
      <c r="BG737" s="207">
        <f>IF(N737="zákl. přenesená",J737,0)</f>
        <v>0</v>
      </c>
      <c r="BH737" s="207">
        <f>IF(N737="sníž. přenesená",J737,0)</f>
        <v>0</v>
      </c>
      <c r="BI737" s="207">
        <f>IF(N737="nulová",J737,0)</f>
        <v>0</v>
      </c>
      <c r="BJ737" s="24" t="s">
        <v>25</v>
      </c>
      <c r="BK737" s="207">
        <f>ROUND(I737*H737,2)</f>
        <v>0</v>
      </c>
      <c r="BL737" s="24" t="s">
        <v>336</v>
      </c>
      <c r="BM737" s="24" t="s">
        <v>1284</v>
      </c>
    </row>
    <row r="738" spans="2:51" s="11" customFormat="1" ht="13.5">
      <c r="B738" s="208"/>
      <c r="C738" s="209"/>
      <c r="D738" s="222" t="s">
        <v>264</v>
      </c>
      <c r="E738" s="271" t="s">
        <v>38</v>
      </c>
      <c r="F738" s="248" t="s">
        <v>1285</v>
      </c>
      <c r="G738" s="209"/>
      <c r="H738" s="249">
        <v>12</v>
      </c>
      <c r="I738" s="214"/>
      <c r="J738" s="209"/>
      <c r="K738" s="209"/>
      <c r="L738" s="215"/>
      <c r="M738" s="216"/>
      <c r="N738" s="217"/>
      <c r="O738" s="217"/>
      <c r="P738" s="217"/>
      <c r="Q738" s="217"/>
      <c r="R738" s="217"/>
      <c r="S738" s="217"/>
      <c r="T738" s="218"/>
      <c r="AT738" s="219" t="s">
        <v>264</v>
      </c>
      <c r="AU738" s="219" t="s">
        <v>90</v>
      </c>
      <c r="AV738" s="11" t="s">
        <v>90</v>
      </c>
      <c r="AW738" s="11" t="s">
        <v>45</v>
      </c>
      <c r="AX738" s="11" t="s">
        <v>25</v>
      </c>
      <c r="AY738" s="219" t="s">
        <v>256</v>
      </c>
    </row>
    <row r="739" spans="2:65" s="1" customFormat="1" ht="22.5" customHeight="1">
      <c r="B739" s="42"/>
      <c r="C739" s="261" t="s">
        <v>1286</v>
      </c>
      <c r="D739" s="261" t="s">
        <v>337</v>
      </c>
      <c r="E739" s="262" t="s">
        <v>1287</v>
      </c>
      <c r="F739" s="263" t="s">
        <v>1288</v>
      </c>
      <c r="G739" s="264" t="s">
        <v>129</v>
      </c>
      <c r="H739" s="265">
        <v>14.72</v>
      </c>
      <c r="I739" s="266"/>
      <c r="J739" s="267">
        <f>ROUND(I739*H739,2)</f>
        <v>0</v>
      </c>
      <c r="K739" s="263" t="s">
        <v>261</v>
      </c>
      <c r="L739" s="268"/>
      <c r="M739" s="269" t="s">
        <v>38</v>
      </c>
      <c r="N739" s="270" t="s">
        <v>52</v>
      </c>
      <c r="O739" s="43"/>
      <c r="P739" s="205">
        <f>O739*H739</f>
        <v>0</v>
      </c>
      <c r="Q739" s="205">
        <v>0.00038</v>
      </c>
      <c r="R739" s="205">
        <f>Q739*H739</f>
        <v>0.005593600000000001</v>
      </c>
      <c r="S739" s="205">
        <v>0</v>
      </c>
      <c r="T739" s="206">
        <f>S739*H739</f>
        <v>0</v>
      </c>
      <c r="AR739" s="24" t="s">
        <v>424</v>
      </c>
      <c r="AT739" s="24" t="s">
        <v>337</v>
      </c>
      <c r="AU739" s="24" t="s">
        <v>90</v>
      </c>
      <c r="AY739" s="24" t="s">
        <v>256</v>
      </c>
      <c r="BE739" s="207">
        <f>IF(N739="základní",J739,0)</f>
        <v>0</v>
      </c>
      <c r="BF739" s="207">
        <f>IF(N739="snížená",J739,0)</f>
        <v>0</v>
      </c>
      <c r="BG739" s="207">
        <f>IF(N739="zákl. přenesená",J739,0)</f>
        <v>0</v>
      </c>
      <c r="BH739" s="207">
        <f>IF(N739="sníž. přenesená",J739,0)</f>
        <v>0</v>
      </c>
      <c r="BI739" s="207">
        <f>IF(N739="nulová",J739,0)</f>
        <v>0</v>
      </c>
      <c r="BJ739" s="24" t="s">
        <v>25</v>
      </c>
      <c r="BK739" s="207">
        <f>ROUND(I739*H739,2)</f>
        <v>0</v>
      </c>
      <c r="BL739" s="24" t="s">
        <v>336</v>
      </c>
      <c r="BM739" s="24" t="s">
        <v>1289</v>
      </c>
    </row>
    <row r="740" spans="2:47" s="1" customFormat="1" ht="94.5">
      <c r="B740" s="42"/>
      <c r="C740" s="64"/>
      <c r="D740" s="210" t="s">
        <v>351</v>
      </c>
      <c r="E740" s="64"/>
      <c r="F740" s="243" t="s">
        <v>1290</v>
      </c>
      <c r="G740" s="64"/>
      <c r="H740" s="64"/>
      <c r="I740" s="166"/>
      <c r="J740" s="64"/>
      <c r="K740" s="64"/>
      <c r="L740" s="62"/>
      <c r="M740" s="244"/>
      <c r="N740" s="43"/>
      <c r="O740" s="43"/>
      <c r="P740" s="43"/>
      <c r="Q740" s="43"/>
      <c r="R740" s="43"/>
      <c r="S740" s="43"/>
      <c r="T740" s="79"/>
      <c r="AT740" s="24" t="s">
        <v>351</v>
      </c>
      <c r="AU740" s="24" t="s">
        <v>90</v>
      </c>
    </row>
    <row r="741" spans="2:51" s="11" customFormat="1" ht="13.5">
      <c r="B741" s="208"/>
      <c r="C741" s="209"/>
      <c r="D741" s="222" t="s">
        <v>264</v>
      </c>
      <c r="E741" s="271" t="s">
        <v>38</v>
      </c>
      <c r="F741" s="248" t="s">
        <v>1291</v>
      </c>
      <c r="G741" s="209"/>
      <c r="H741" s="249">
        <v>14.72</v>
      </c>
      <c r="I741" s="214"/>
      <c r="J741" s="209"/>
      <c r="K741" s="209"/>
      <c r="L741" s="215"/>
      <c r="M741" s="216"/>
      <c r="N741" s="217"/>
      <c r="O741" s="217"/>
      <c r="P741" s="217"/>
      <c r="Q741" s="217"/>
      <c r="R741" s="217"/>
      <c r="S741" s="217"/>
      <c r="T741" s="218"/>
      <c r="AT741" s="219" t="s">
        <v>264</v>
      </c>
      <c r="AU741" s="219" t="s">
        <v>90</v>
      </c>
      <c r="AV741" s="11" t="s">
        <v>90</v>
      </c>
      <c r="AW741" s="11" t="s">
        <v>45</v>
      </c>
      <c r="AX741" s="11" t="s">
        <v>25</v>
      </c>
      <c r="AY741" s="219" t="s">
        <v>256</v>
      </c>
    </row>
    <row r="742" spans="2:65" s="1" customFormat="1" ht="22.5" customHeight="1">
      <c r="B742" s="42"/>
      <c r="C742" s="196" t="s">
        <v>1292</v>
      </c>
      <c r="D742" s="196" t="s">
        <v>258</v>
      </c>
      <c r="E742" s="197" t="s">
        <v>1293</v>
      </c>
      <c r="F742" s="198" t="s">
        <v>1294</v>
      </c>
      <c r="G742" s="199" t="s">
        <v>372</v>
      </c>
      <c r="H742" s="200">
        <v>156.49</v>
      </c>
      <c r="I742" s="201"/>
      <c r="J742" s="202">
        <f>ROUND(I742*H742,2)</f>
        <v>0</v>
      </c>
      <c r="K742" s="198" t="s">
        <v>261</v>
      </c>
      <c r="L742" s="62"/>
      <c r="M742" s="203" t="s">
        <v>38</v>
      </c>
      <c r="N742" s="204" t="s">
        <v>52</v>
      </c>
      <c r="O742" s="43"/>
      <c r="P742" s="205">
        <f>O742*H742</f>
        <v>0</v>
      </c>
      <c r="Q742" s="205">
        <v>0</v>
      </c>
      <c r="R742" s="205">
        <f>Q742*H742</f>
        <v>0</v>
      </c>
      <c r="S742" s="205">
        <v>0.00191</v>
      </c>
      <c r="T742" s="206">
        <f>S742*H742</f>
        <v>0.29889590000000005</v>
      </c>
      <c r="AR742" s="24" t="s">
        <v>336</v>
      </c>
      <c r="AT742" s="24" t="s">
        <v>258</v>
      </c>
      <c r="AU742" s="24" t="s">
        <v>90</v>
      </c>
      <c r="AY742" s="24" t="s">
        <v>256</v>
      </c>
      <c r="BE742" s="207">
        <f>IF(N742="základní",J742,0)</f>
        <v>0</v>
      </c>
      <c r="BF742" s="207">
        <f>IF(N742="snížená",J742,0)</f>
        <v>0</v>
      </c>
      <c r="BG742" s="207">
        <f>IF(N742="zákl. přenesená",J742,0)</f>
        <v>0</v>
      </c>
      <c r="BH742" s="207">
        <f>IF(N742="sníž. přenesená",J742,0)</f>
        <v>0</v>
      </c>
      <c r="BI742" s="207">
        <f>IF(N742="nulová",J742,0)</f>
        <v>0</v>
      </c>
      <c r="BJ742" s="24" t="s">
        <v>25</v>
      </c>
      <c r="BK742" s="207">
        <f>ROUND(I742*H742,2)</f>
        <v>0</v>
      </c>
      <c r="BL742" s="24" t="s">
        <v>336</v>
      </c>
      <c r="BM742" s="24" t="s">
        <v>1295</v>
      </c>
    </row>
    <row r="743" spans="2:51" s="11" customFormat="1" ht="13.5">
      <c r="B743" s="208"/>
      <c r="C743" s="209"/>
      <c r="D743" s="210" t="s">
        <v>264</v>
      </c>
      <c r="E743" s="211" t="s">
        <v>38</v>
      </c>
      <c r="F743" s="212" t="s">
        <v>1296</v>
      </c>
      <c r="G743" s="209"/>
      <c r="H743" s="213">
        <v>13.16</v>
      </c>
      <c r="I743" s="214"/>
      <c r="J743" s="209"/>
      <c r="K743" s="209"/>
      <c r="L743" s="215"/>
      <c r="M743" s="216"/>
      <c r="N743" s="217"/>
      <c r="O743" s="217"/>
      <c r="P743" s="217"/>
      <c r="Q743" s="217"/>
      <c r="R743" s="217"/>
      <c r="S743" s="217"/>
      <c r="T743" s="218"/>
      <c r="AT743" s="219" t="s">
        <v>264</v>
      </c>
      <c r="AU743" s="219" t="s">
        <v>90</v>
      </c>
      <c r="AV743" s="11" t="s">
        <v>90</v>
      </c>
      <c r="AW743" s="11" t="s">
        <v>45</v>
      </c>
      <c r="AX743" s="11" t="s">
        <v>81</v>
      </c>
      <c r="AY743" s="219" t="s">
        <v>256</v>
      </c>
    </row>
    <row r="744" spans="2:51" s="11" customFormat="1" ht="13.5">
      <c r="B744" s="208"/>
      <c r="C744" s="209"/>
      <c r="D744" s="210" t="s">
        <v>264</v>
      </c>
      <c r="E744" s="211" t="s">
        <v>38</v>
      </c>
      <c r="F744" s="212" t="s">
        <v>1297</v>
      </c>
      <c r="G744" s="209"/>
      <c r="H744" s="213">
        <v>143.33</v>
      </c>
      <c r="I744" s="214"/>
      <c r="J744" s="209"/>
      <c r="K744" s="209"/>
      <c r="L744" s="215"/>
      <c r="M744" s="216"/>
      <c r="N744" s="217"/>
      <c r="O744" s="217"/>
      <c r="P744" s="217"/>
      <c r="Q744" s="217"/>
      <c r="R744" s="217"/>
      <c r="S744" s="217"/>
      <c r="T744" s="218"/>
      <c r="AT744" s="219" t="s">
        <v>264</v>
      </c>
      <c r="AU744" s="219" t="s">
        <v>90</v>
      </c>
      <c r="AV744" s="11" t="s">
        <v>90</v>
      </c>
      <c r="AW744" s="11" t="s">
        <v>45</v>
      </c>
      <c r="AX744" s="11" t="s">
        <v>81</v>
      </c>
      <c r="AY744" s="219" t="s">
        <v>256</v>
      </c>
    </row>
    <row r="745" spans="2:51" s="12" customFormat="1" ht="13.5">
      <c r="B745" s="220"/>
      <c r="C745" s="221"/>
      <c r="D745" s="222" t="s">
        <v>264</v>
      </c>
      <c r="E745" s="223" t="s">
        <v>38</v>
      </c>
      <c r="F745" s="224" t="s">
        <v>266</v>
      </c>
      <c r="G745" s="221"/>
      <c r="H745" s="225">
        <v>156.49</v>
      </c>
      <c r="I745" s="226"/>
      <c r="J745" s="221"/>
      <c r="K745" s="221"/>
      <c r="L745" s="227"/>
      <c r="M745" s="228"/>
      <c r="N745" s="229"/>
      <c r="O745" s="229"/>
      <c r="P745" s="229"/>
      <c r="Q745" s="229"/>
      <c r="R745" s="229"/>
      <c r="S745" s="229"/>
      <c r="T745" s="230"/>
      <c r="AT745" s="231" t="s">
        <v>264</v>
      </c>
      <c r="AU745" s="231" t="s">
        <v>90</v>
      </c>
      <c r="AV745" s="12" t="s">
        <v>262</v>
      </c>
      <c r="AW745" s="12" t="s">
        <v>45</v>
      </c>
      <c r="AX745" s="12" t="s">
        <v>25</v>
      </c>
      <c r="AY745" s="231" t="s">
        <v>256</v>
      </c>
    </row>
    <row r="746" spans="2:65" s="1" customFormat="1" ht="22.5" customHeight="1">
      <c r="B746" s="42"/>
      <c r="C746" s="196" t="s">
        <v>1298</v>
      </c>
      <c r="D746" s="196" t="s">
        <v>258</v>
      </c>
      <c r="E746" s="197" t="s">
        <v>1299</v>
      </c>
      <c r="F746" s="198" t="s">
        <v>1300</v>
      </c>
      <c r="G746" s="199" t="s">
        <v>372</v>
      </c>
      <c r="H746" s="200">
        <v>54.72</v>
      </c>
      <c r="I746" s="201"/>
      <c r="J746" s="202">
        <f>ROUND(I746*H746,2)</f>
        <v>0</v>
      </c>
      <c r="K746" s="198" t="s">
        <v>261</v>
      </c>
      <c r="L746" s="62"/>
      <c r="M746" s="203" t="s">
        <v>38</v>
      </c>
      <c r="N746" s="204" t="s">
        <v>52</v>
      </c>
      <c r="O746" s="43"/>
      <c r="P746" s="205">
        <f>O746*H746</f>
        <v>0</v>
      </c>
      <c r="Q746" s="205">
        <v>0</v>
      </c>
      <c r="R746" s="205">
        <f>Q746*H746</f>
        <v>0</v>
      </c>
      <c r="S746" s="205">
        <v>0.00167</v>
      </c>
      <c r="T746" s="206">
        <f>S746*H746</f>
        <v>0.0913824</v>
      </c>
      <c r="AR746" s="24" t="s">
        <v>336</v>
      </c>
      <c r="AT746" s="24" t="s">
        <v>258</v>
      </c>
      <c r="AU746" s="24" t="s">
        <v>90</v>
      </c>
      <c r="AY746" s="24" t="s">
        <v>256</v>
      </c>
      <c r="BE746" s="207">
        <f>IF(N746="základní",J746,0)</f>
        <v>0</v>
      </c>
      <c r="BF746" s="207">
        <f>IF(N746="snížená",J746,0)</f>
        <v>0</v>
      </c>
      <c r="BG746" s="207">
        <f>IF(N746="zákl. přenesená",J746,0)</f>
        <v>0</v>
      </c>
      <c r="BH746" s="207">
        <f>IF(N746="sníž. přenesená",J746,0)</f>
        <v>0</v>
      </c>
      <c r="BI746" s="207">
        <f>IF(N746="nulová",J746,0)</f>
        <v>0</v>
      </c>
      <c r="BJ746" s="24" t="s">
        <v>25</v>
      </c>
      <c r="BK746" s="207">
        <f>ROUND(I746*H746,2)</f>
        <v>0</v>
      </c>
      <c r="BL746" s="24" t="s">
        <v>336</v>
      </c>
      <c r="BM746" s="24" t="s">
        <v>1301</v>
      </c>
    </row>
    <row r="747" spans="2:51" s="11" customFormat="1" ht="13.5">
      <c r="B747" s="208"/>
      <c r="C747" s="209"/>
      <c r="D747" s="222" t="s">
        <v>264</v>
      </c>
      <c r="E747" s="271" t="s">
        <v>38</v>
      </c>
      <c r="F747" s="248" t="s">
        <v>153</v>
      </c>
      <c r="G747" s="209"/>
      <c r="H747" s="249">
        <v>54.72</v>
      </c>
      <c r="I747" s="214"/>
      <c r="J747" s="209"/>
      <c r="K747" s="209"/>
      <c r="L747" s="215"/>
      <c r="M747" s="216"/>
      <c r="N747" s="217"/>
      <c r="O747" s="217"/>
      <c r="P747" s="217"/>
      <c r="Q747" s="217"/>
      <c r="R747" s="217"/>
      <c r="S747" s="217"/>
      <c r="T747" s="218"/>
      <c r="AT747" s="219" t="s">
        <v>264</v>
      </c>
      <c r="AU747" s="219" t="s">
        <v>90</v>
      </c>
      <c r="AV747" s="11" t="s">
        <v>90</v>
      </c>
      <c r="AW747" s="11" t="s">
        <v>45</v>
      </c>
      <c r="AX747" s="11" t="s">
        <v>25</v>
      </c>
      <c r="AY747" s="219" t="s">
        <v>256</v>
      </c>
    </row>
    <row r="748" spans="2:65" s="1" customFormat="1" ht="22.5" customHeight="1">
      <c r="B748" s="42"/>
      <c r="C748" s="196" t="s">
        <v>1302</v>
      </c>
      <c r="D748" s="196" t="s">
        <v>258</v>
      </c>
      <c r="E748" s="197" t="s">
        <v>1303</v>
      </c>
      <c r="F748" s="198" t="s">
        <v>1304</v>
      </c>
      <c r="G748" s="199" t="s">
        <v>129</v>
      </c>
      <c r="H748" s="200">
        <v>2.42</v>
      </c>
      <c r="I748" s="201"/>
      <c r="J748" s="202">
        <f>ROUND(I748*H748,2)</f>
        <v>0</v>
      </c>
      <c r="K748" s="198" t="s">
        <v>38</v>
      </c>
      <c r="L748" s="62"/>
      <c r="M748" s="203" t="s">
        <v>38</v>
      </c>
      <c r="N748" s="204" t="s">
        <v>52</v>
      </c>
      <c r="O748" s="43"/>
      <c r="P748" s="205">
        <f>O748*H748</f>
        <v>0</v>
      </c>
      <c r="Q748" s="205">
        <v>0</v>
      </c>
      <c r="R748" s="205">
        <f>Q748*H748</f>
        <v>0</v>
      </c>
      <c r="S748" s="205">
        <v>0</v>
      </c>
      <c r="T748" s="206">
        <f>S748*H748</f>
        <v>0</v>
      </c>
      <c r="AR748" s="24" t="s">
        <v>336</v>
      </c>
      <c r="AT748" s="24" t="s">
        <v>258</v>
      </c>
      <c r="AU748" s="24" t="s">
        <v>90</v>
      </c>
      <c r="AY748" s="24" t="s">
        <v>256</v>
      </c>
      <c r="BE748" s="207">
        <f>IF(N748="základní",J748,0)</f>
        <v>0</v>
      </c>
      <c r="BF748" s="207">
        <f>IF(N748="snížená",J748,0)</f>
        <v>0</v>
      </c>
      <c r="BG748" s="207">
        <f>IF(N748="zákl. přenesená",J748,0)</f>
        <v>0</v>
      </c>
      <c r="BH748" s="207">
        <f>IF(N748="sníž. přenesená",J748,0)</f>
        <v>0</v>
      </c>
      <c r="BI748" s="207">
        <f>IF(N748="nulová",J748,0)</f>
        <v>0</v>
      </c>
      <c r="BJ748" s="24" t="s">
        <v>25</v>
      </c>
      <c r="BK748" s="207">
        <f>ROUND(I748*H748,2)</f>
        <v>0</v>
      </c>
      <c r="BL748" s="24" t="s">
        <v>336</v>
      </c>
      <c r="BM748" s="24" t="s">
        <v>1305</v>
      </c>
    </row>
    <row r="749" spans="2:51" s="11" customFormat="1" ht="13.5">
      <c r="B749" s="208"/>
      <c r="C749" s="209"/>
      <c r="D749" s="210" t="s">
        <v>264</v>
      </c>
      <c r="E749" s="211" t="s">
        <v>38</v>
      </c>
      <c r="F749" s="212" t="s">
        <v>1306</v>
      </c>
      <c r="G749" s="209"/>
      <c r="H749" s="213">
        <v>2.42</v>
      </c>
      <c r="I749" s="214"/>
      <c r="J749" s="209"/>
      <c r="K749" s="209"/>
      <c r="L749" s="215"/>
      <c r="M749" s="216"/>
      <c r="N749" s="217"/>
      <c r="O749" s="217"/>
      <c r="P749" s="217"/>
      <c r="Q749" s="217"/>
      <c r="R749" s="217"/>
      <c r="S749" s="217"/>
      <c r="T749" s="218"/>
      <c r="AT749" s="219" t="s">
        <v>264</v>
      </c>
      <c r="AU749" s="219" t="s">
        <v>90</v>
      </c>
      <c r="AV749" s="11" t="s">
        <v>90</v>
      </c>
      <c r="AW749" s="11" t="s">
        <v>45</v>
      </c>
      <c r="AX749" s="11" t="s">
        <v>81</v>
      </c>
      <c r="AY749" s="219" t="s">
        <v>256</v>
      </c>
    </row>
    <row r="750" spans="2:51" s="12" customFormat="1" ht="13.5">
      <c r="B750" s="220"/>
      <c r="C750" s="221"/>
      <c r="D750" s="222" t="s">
        <v>264</v>
      </c>
      <c r="E750" s="223" t="s">
        <v>38</v>
      </c>
      <c r="F750" s="224" t="s">
        <v>266</v>
      </c>
      <c r="G750" s="221"/>
      <c r="H750" s="225">
        <v>2.42</v>
      </c>
      <c r="I750" s="226"/>
      <c r="J750" s="221"/>
      <c r="K750" s="221"/>
      <c r="L750" s="227"/>
      <c r="M750" s="228"/>
      <c r="N750" s="229"/>
      <c r="O750" s="229"/>
      <c r="P750" s="229"/>
      <c r="Q750" s="229"/>
      <c r="R750" s="229"/>
      <c r="S750" s="229"/>
      <c r="T750" s="230"/>
      <c r="AT750" s="231" t="s">
        <v>264</v>
      </c>
      <c r="AU750" s="231" t="s">
        <v>90</v>
      </c>
      <c r="AV750" s="12" t="s">
        <v>262</v>
      </c>
      <c r="AW750" s="12" t="s">
        <v>45</v>
      </c>
      <c r="AX750" s="12" t="s">
        <v>25</v>
      </c>
      <c r="AY750" s="231" t="s">
        <v>256</v>
      </c>
    </row>
    <row r="751" spans="2:65" s="1" customFormat="1" ht="22.5" customHeight="1">
      <c r="B751" s="42"/>
      <c r="C751" s="196" t="s">
        <v>1307</v>
      </c>
      <c r="D751" s="196" t="s">
        <v>258</v>
      </c>
      <c r="E751" s="197" t="s">
        <v>1308</v>
      </c>
      <c r="F751" s="198" t="s">
        <v>1309</v>
      </c>
      <c r="G751" s="199" t="s">
        <v>129</v>
      </c>
      <c r="H751" s="200">
        <v>12.1</v>
      </c>
      <c r="I751" s="201"/>
      <c r="J751" s="202">
        <f>ROUND(I751*H751,2)</f>
        <v>0</v>
      </c>
      <c r="K751" s="198" t="s">
        <v>38</v>
      </c>
      <c r="L751" s="62"/>
      <c r="M751" s="203" t="s">
        <v>38</v>
      </c>
      <c r="N751" s="204" t="s">
        <v>52</v>
      </c>
      <c r="O751" s="43"/>
      <c r="P751" s="205">
        <f>O751*H751</f>
        <v>0</v>
      </c>
      <c r="Q751" s="205">
        <v>0</v>
      </c>
      <c r="R751" s="205">
        <f>Q751*H751</f>
        <v>0</v>
      </c>
      <c r="S751" s="205">
        <v>0</v>
      </c>
      <c r="T751" s="206">
        <f>S751*H751</f>
        <v>0</v>
      </c>
      <c r="AR751" s="24" t="s">
        <v>336</v>
      </c>
      <c r="AT751" s="24" t="s">
        <v>258</v>
      </c>
      <c r="AU751" s="24" t="s">
        <v>90</v>
      </c>
      <c r="AY751" s="24" t="s">
        <v>256</v>
      </c>
      <c r="BE751" s="207">
        <f>IF(N751="základní",J751,0)</f>
        <v>0</v>
      </c>
      <c r="BF751" s="207">
        <f>IF(N751="snížená",J751,0)</f>
        <v>0</v>
      </c>
      <c r="BG751" s="207">
        <f>IF(N751="zákl. přenesená",J751,0)</f>
        <v>0</v>
      </c>
      <c r="BH751" s="207">
        <f>IF(N751="sníž. přenesená",J751,0)</f>
        <v>0</v>
      </c>
      <c r="BI751" s="207">
        <f>IF(N751="nulová",J751,0)</f>
        <v>0</v>
      </c>
      <c r="BJ751" s="24" t="s">
        <v>25</v>
      </c>
      <c r="BK751" s="207">
        <f>ROUND(I751*H751,2)</f>
        <v>0</v>
      </c>
      <c r="BL751" s="24" t="s">
        <v>336</v>
      </c>
      <c r="BM751" s="24" t="s">
        <v>1310</v>
      </c>
    </row>
    <row r="752" spans="2:51" s="13" customFormat="1" ht="13.5">
      <c r="B752" s="232"/>
      <c r="C752" s="233"/>
      <c r="D752" s="210" t="s">
        <v>264</v>
      </c>
      <c r="E752" s="234" t="s">
        <v>38</v>
      </c>
      <c r="F752" s="235" t="s">
        <v>1311</v>
      </c>
      <c r="G752" s="233"/>
      <c r="H752" s="236" t="s">
        <v>38</v>
      </c>
      <c r="I752" s="237"/>
      <c r="J752" s="233"/>
      <c r="K752" s="233"/>
      <c r="L752" s="238"/>
      <c r="M752" s="239"/>
      <c r="N752" s="240"/>
      <c r="O752" s="240"/>
      <c r="P752" s="240"/>
      <c r="Q752" s="240"/>
      <c r="R752" s="240"/>
      <c r="S752" s="240"/>
      <c r="T752" s="241"/>
      <c r="AT752" s="242" t="s">
        <v>264</v>
      </c>
      <c r="AU752" s="242" t="s">
        <v>90</v>
      </c>
      <c r="AV752" s="13" t="s">
        <v>25</v>
      </c>
      <c r="AW752" s="13" t="s">
        <v>45</v>
      </c>
      <c r="AX752" s="13" t="s">
        <v>81</v>
      </c>
      <c r="AY752" s="242" t="s">
        <v>256</v>
      </c>
    </row>
    <row r="753" spans="2:51" s="13" customFormat="1" ht="13.5">
      <c r="B753" s="232"/>
      <c r="C753" s="233"/>
      <c r="D753" s="210" t="s">
        <v>264</v>
      </c>
      <c r="E753" s="234" t="s">
        <v>38</v>
      </c>
      <c r="F753" s="235" t="s">
        <v>1312</v>
      </c>
      <c r="G753" s="233"/>
      <c r="H753" s="236" t="s">
        <v>38</v>
      </c>
      <c r="I753" s="237"/>
      <c r="J753" s="233"/>
      <c r="K753" s="233"/>
      <c r="L753" s="238"/>
      <c r="M753" s="239"/>
      <c r="N753" s="240"/>
      <c r="O753" s="240"/>
      <c r="P753" s="240"/>
      <c r="Q753" s="240"/>
      <c r="R753" s="240"/>
      <c r="S753" s="240"/>
      <c r="T753" s="241"/>
      <c r="AT753" s="242" t="s">
        <v>264</v>
      </c>
      <c r="AU753" s="242" t="s">
        <v>90</v>
      </c>
      <c r="AV753" s="13" t="s">
        <v>25</v>
      </c>
      <c r="AW753" s="13" t="s">
        <v>45</v>
      </c>
      <c r="AX753" s="13" t="s">
        <v>81</v>
      </c>
      <c r="AY753" s="242" t="s">
        <v>256</v>
      </c>
    </row>
    <row r="754" spans="2:51" s="11" customFormat="1" ht="13.5">
      <c r="B754" s="208"/>
      <c r="C754" s="209"/>
      <c r="D754" s="210" t="s">
        <v>264</v>
      </c>
      <c r="E754" s="211" t="s">
        <v>38</v>
      </c>
      <c r="F754" s="212" t="s">
        <v>1313</v>
      </c>
      <c r="G754" s="209"/>
      <c r="H754" s="213">
        <v>12.1</v>
      </c>
      <c r="I754" s="214"/>
      <c r="J754" s="209"/>
      <c r="K754" s="209"/>
      <c r="L754" s="215"/>
      <c r="M754" s="216"/>
      <c r="N754" s="217"/>
      <c r="O754" s="217"/>
      <c r="P754" s="217"/>
      <c r="Q754" s="217"/>
      <c r="R754" s="217"/>
      <c r="S754" s="217"/>
      <c r="T754" s="218"/>
      <c r="AT754" s="219" t="s">
        <v>264</v>
      </c>
      <c r="AU754" s="219" t="s">
        <v>90</v>
      </c>
      <c r="AV754" s="11" t="s">
        <v>90</v>
      </c>
      <c r="AW754" s="11" t="s">
        <v>45</v>
      </c>
      <c r="AX754" s="11" t="s">
        <v>81</v>
      </c>
      <c r="AY754" s="219" t="s">
        <v>256</v>
      </c>
    </row>
    <row r="755" spans="2:51" s="12" customFormat="1" ht="13.5">
      <c r="B755" s="220"/>
      <c r="C755" s="221"/>
      <c r="D755" s="222" t="s">
        <v>264</v>
      </c>
      <c r="E755" s="223" t="s">
        <v>38</v>
      </c>
      <c r="F755" s="224" t="s">
        <v>266</v>
      </c>
      <c r="G755" s="221"/>
      <c r="H755" s="225">
        <v>12.1</v>
      </c>
      <c r="I755" s="226"/>
      <c r="J755" s="221"/>
      <c r="K755" s="221"/>
      <c r="L755" s="227"/>
      <c r="M755" s="228"/>
      <c r="N755" s="229"/>
      <c r="O755" s="229"/>
      <c r="P755" s="229"/>
      <c r="Q755" s="229"/>
      <c r="R755" s="229"/>
      <c r="S755" s="229"/>
      <c r="T755" s="230"/>
      <c r="AT755" s="231" t="s">
        <v>264</v>
      </c>
      <c r="AU755" s="231" t="s">
        <v>90</v>
      </c>
      <c r="AV755" s="12" t="s">
        <v>262</v>
      </c>
      <c r="AW755" s="12" t="s">
        <v>45</v>
      </c>
      <c r="AX755" s="12" t="s">
        <v>25</v>
      </c>
      <c r="AY755" s="231" t="s">
        <v>256</v>
      </c>
    </row>
    <row r="756" spans="2:65" s="1" customFormat="1" ht="31.5" customHeight="1">
      <c r="B756" s="42"/>
      <c r="C756" s="196" t="s">
        <v>1314</v>
      </c>
      <c r="D756" s="196" t="s">
        <v>258</v>
      </c>
      <c r="E756" s="197" t="s">
        <v>1315</v>
      </c>
      <c r="F756" s="198" t="s">
        <v>1316</v>
      </c>
      <c r="G756" s="199" t="s">
        <v>372</v>
      </c>
      <c r="H756" s="200">
        <v>13.16</v>
      </c>
      <c r="I756" s="201"/>
      <c r="J756" s="202">
        <f>ROUND(I756*H756,2)</f>
        <v>0</v>
      </c>
      <c r="K756" s="198" t="s">
        <v>261</v>
      </c>
      <c r="L756" s="62"/>
      <c r="M756" s="203" t="s">
        <v>38</v>
      </c>
      <c r="N756" s="204" t="s">
        <v>52</v>
      </c>
      <c r="O756" s="43"/>
      <c r="P756" s="205">
        <f>O756*H756</f>
        <v>0</v>
      </c>
      <c r="Q756" s="205">
        <v>0.003</v>
      </c>
      <c r="R756" s="205">
        <f>Q756*H756</f>
        <v>0.03948</v>
      </c>
      <c r="S756" s="205">
        <v>0</v>
      </c>
      <c r="T756" s="206">
        <f>S756*H756</f>
        <v>0</v>
      </c>
      <c r="AR756" s="24" t="s">
        <v>336</v>
      </c>
      <c r="AT756" s="24" t="s">
        <v>258</v>
      </c>
      <c r="AU756" s="24" t="s">
        <v>90</v>
      </c>
      <c r="AY756" s="24" t="s">
        <v>256</v>
      </c>
      <c r="BE756" s="207">
        <f>IF(N756="základní",J756,0)</f>
        <v>0</v>
      </c>
      <c r="BF756" s="207">
        <f>IF(N756="snížená",J756,0)</f>
        <v>0</v>
      </c>
      <c r="BG756" s="207">
        <f>IF(N756="zákl. přenesená",J756,0)</f>
        <v>0</v>
      </c>
      <c r="BH756" s="207">
        <f>IF(N756="sníž. přenesená",J756,0)</f>
        <v>0</v>
      </c>
      <c r="BI756" s="207">
        <f>IF(N756="nulová",J756,0)</f>
        <v>0</v>
      </c>
      <c r="BJ756" s="24" t="s">
        <v>25</v>
      </c>
      <c r="BK756" s="207">
        <f>ROUND(I756*H756,2)</f>
        <v>0</v>
      </c>
      <c r="BL756" s="24" t="s">
        <v>336</v>
      </c>
      <c r="BM756" s="24" t="s">
        <v>1317</v>
      </c>
    </row>
    <row r="757" spans="2:51" s="13" customFormat="1" ht="13.5">
      <c r="B757" s="232"/>
      <c r="C757" s="233"/>
      <c r="D757" s="210" t="s">
        <v>264</v>
      </c>
      <c r="E757" s="234" t="s">
        <v>38</v>
      </c>
      <c r="F757" s="235" t="s">
        <v>1311</v>
      </c>
      <c r="G757" s="233"/>
      <c r="H757" s="236" t="s">
        <v>38</v>
      </c>
      <c r="I757" s="237"/>
      <c r="J757" s="233"/>
      <c r="K757" s="233"/>
      <c r="L757" s="238"/>
      <c r="M757" s="239"/>
      <c r="N757" s="240"/>
      <c r="O757" s="240"/>
      <c r="P757" s="240"/>
      <c r="Q757" s="240"/>
      <c r="R757" s="240"/>
      <c r="S757" s="240"/>
      <c r="T757" s="241"/>
      <c r="AT757" s="242" t="s">
        <v>264</v>
      </c>
      <c r="AU757" s="242" t="s">
        <v>90</v>
      </c>
      <c r="AV757" s="13" t="s">
        <v>25</v>
      </c>
      <c r="AW757" s="13" t="s">
        <v>45</v>
      </c>
      <c r="AX757" s="13" t="s">
        <v>81</v>
      </c>
      <c r="AY757" s="242" t="s">
        <v>256</v>
      </c>
    </row>
    <row r="758" spans="2:51" s="11" customFormat="1" ht="13.5">
      <c r="B758" s="208"/>
      <c r="C758" s="209"/>
      <c r="D758" s="222" t="s">
        <v>264</v>
      </c>
      <c r="E758" s="271" t="s">
        <v>38</v>
      </c>
      <c r="F758" s="248" t="s">
        <v>1318</v>
      </c>
      <c r="G758" s="209"/>
      <c r="H758" s="249">
        <v>13.16</v>
      </c>
      <c r="I758" s="214"/>
      <c r="J758" s="209"/>
      <c r="K758" s="209"/>
      <c r="L758" s="215"/>
      <c r="M758" s="216"/>
      <c r="N758" s="217"/>
      <c r="O758" s="217"/>
      <c r="P758" s="217"/>
      <c r="Q758" s="217"/>
      <c r="R758" s="217"/>
      <c r="S758" s="217"/>
      <c r="T758" s="218"/>
      <c r="AT758" s="219" t="s">
        <v>264</v>
      </c>
      <c r="AU758" s="219" t="s">
        <v>90</v>
      </c>
      <c r="AV758" s="11" t="s">
        <v>90</v>
      </c>
      <c r="AW758" s="11" t="s">
        <v>45</v>
      </c>
      <c r="AX758" s="11" t="s">
        <v>25</v>
      </c>
      <c r="AY758" s="219" t="s">
        <v>256</v>
      </c>
    </row>
    <row r="759" spans="2:65" s="1" customFormat="1" ht="31.5" customHeight="1">
      <c r="B759" s="42"/>
      <c r="C759" s="196" t="s">
        <v>1319</v>
      </c>
      <c r="D759" s="196" t="s">
        <v>258</v>
      </c>
      <c r="E759" s="197" t="s">
        <v>1320</v>
      </c>
      <c r="F759" s="198" t="s">
        <v>1321</v>
      </c>
      <c r="G759" s="199" t="s">
        <v>372</v>
      </c>
      <c r="H759" s="200">
        <v>143.33</v>
      </c>
      <c r="I759" s="201"/>
      <c r="J759" s="202">
        <f>ROUND(I759*H759,2)</f>
        <v>0</v>
      </c>
      <c r="K759" s="198" t="s">
        <v>38</v>
      </c>
      <c r="L759" s="62"/>
      <c r="M759" s="203" t="s">
        <v>38</v>
      </c>
      <c r="N759" s="204" t="s">
        <v>52</v>
      </c>
      <c r="O759" s="43"/>
      <c r="P759" s="205">
        <f>O759*H759</f>
        <v>0</v>
      </c>
      <c r="Q759" s="205">
        <v>0.00401</v>
      </c>
      <c r="R759" s="205">
        <f>Q759*H759</f>
        <v>0.5747533</v>
      </c>
      <c r="S759" s="205">
        <v>0</v>
      </c>
      <c r="T759" s="206">
        <f>S759*H759</f>
        <v>0</v>
      </c>
      <c r="AR759" s="24" t="s">
        <v>336</v>
      </c>
      <c r="AT759" s="24" t="s">
        <v>258</v>
      </c>
      <c r="AU759" s="24" t="s">
        <v>90</v>
      </c>
      <c r="AY759" s="24" t="s">
        <v>256</v>
      </c>
      <c r="BE759" s="207">
        <f>IF(N759="základní",J759,0)</f>
        <v>0</v>
      </c>
      <c r="BF759" s="207">
        <f>IF(N759="snížená",J759,0)</f>
        <v>0</v>
      </c>
      <c r="BG759" s="207">
        <f>IF(N759="zákl. přenesená",J759,0)</f>
        <v>0</v>
      </c>
      <c r="BH759" s="207">
        <f>IF(N759="sníž. přenesená",J759,0)</f>
        <v>0</v>
      </c>
      <c r="BI759" s="207">
        <f>IF(N759="nulová",J759,0)</f>
        <v>0</v>
      </c>
      <c r="BJ759" s="24" t="s">
        <v>25</v>
      </c>
      <c r="BK759" s="207">
        <f>ROUND(I759*H759,2)</f>
        <v>0</v>
      </c>
      <c r="BL759" s="24" t="s">
        <v>336</v>
      </c>
      <c r="BM759" s="24" t="s">
        <v>1322</v>
      </c>
    </row>
    <row r="760" spans="2:51" s="13" customFormat="1" ht="13.5">
      <c r="B760" s="232"/>
      <c r="C760" s="233"/>
      <c r="D760" s="210" t="s">
        <v>264</v>
      </c>
      <c r="E760" s="234" t="s">
        <v>38</v>
      </c>
      <c r="F760" s="235" t="s">
        <v>1311</v>
      </c>
      <c r="G760" s="233"/>
      <c r="H760" s="236" t="s">
        <v>38</v>
      </c>
      <c r="I760" s="237"/>
      <c r="J760" s="233"/>
      <c r="K760" s="233"/>
      <c r="L760" s="238"/>
      <c r="M760" s="239"/>
      <c r="N760" s="240"/>
      <c r="O760" s="240"/>
      <c r="P760" s="240"/>
      <c r="Q760" s="240"/>
      <c r="R760" s="240"/>
      <c r="S760" s="240"/>
      <c r="T760" s="241"/>
      <c r="AT760" s="242" t="s">
        <v>264</v>
      </c>
      <c r="AU760" s="242" t="s">
        <v>90</v>
      </c>
      <c r="AV760" s="13" t="s">
        <v>25</v>
      </c>
      <c r="AW760" s="13" t="s">
        <v>45</v>
      </c>
      <c r="AX760" s="13" t="s">
        <v>81</v>
      </c>
      <c r="AY760" s="242" t="s">
        <v>256</v>
      </c>
    </row>
    <row r="761" spans="2:51" s="11" customFormat="1" ht="13.5">
      <c r="B761" s="208"/>
      <c r="C761" s="209"/>
      <c r="D761" s="222" t="s">
        <v>264</v>
      </c>
      <c r="E761" s="271" t="s">
        <v>38</v>
      </c>
      <c r="F761" s="248" t="s">
        <v>1297</v>
      </c>
      <c r="G761" s="209"/>
      <c r="H761" s="249">
        <v>143.33</v>
      </c>
      <c r="I761" s="214"/>
      <c r="J761" s="209"/>
      <c r="K761" s="209"/>
      <c r="L761" s="215"/>
      <c r="M761" s="216"/>
      <c r="N761" s="217"/>
      <c r="O761" s="217"/>
      <c r="P761" s="217"/>
      <c r="Q761" s="217"/>
      <c r="R761" s="217"/>
      <c r="S761" s="217"/>
      <c r="T761" s="218"/>
      <c r="AT761" s="219" t="s">
        <v>264</v>
      </c>
      <c r="AU761" s="219" t="s">
        <v>90</v>
      </c>
      <c r="AV761" s="11" t="s">
        <v>90</v>
      </c>
      <c r="AW761" s="11" t="s">
        <v>45</v>
      </c>
      <c r="AX761" s="11" t="s">
        <v>25</v>
      </c>
      <c r="AY761" s="219" t="s">
        <v>256</v>
      </c>
    </row>
    <row r="762" spans="2:65" s="1" customFormat="1" ht="31.5" customHeight="1">
      <c r="B762" s="42"/>
      <c r="C762" s="196" t="s">
        <v>1323</v>
      </c>
      <c r="D762" s="196" t="s">
        <v>258</v>
      </c>
      <c r="E762" s="197" t="s">
        <v>1324</v>
      </c>
      <c r="F762" s="198" t="s">
        <v>1325</v>
      </c>
      <c r="G762" s="199" t="s">
        <v>372</v>
      </c>
      <c r="H762" s="200">
        <v>54.72</v>
      </c>
      <c r="I762" s="201"/>
      <c r="J762" s="202">
        <f>ROUND(I762*H762,2)</f>
        <v>0</v>
      </c>
      <c r="K762" s="198" t="s">
        <v>261</v>
      </c>
      <c r="L762" s="62"/>
      <c r="M762" s="203" t="s">
        <v>38</v>
      </c>
      <c r="N762" s="204" t="s">
        <v>52</v>
      </c>
      <c r="O762" s="43"/>
      <c r="P762" s="205">
        <f>O762*H762</f>
        <v>0</v>
      </c>
      <c r="Q762" s="205">
        <v>0.00197</v>
      </c>
      <c r="R762" s="205">
        <f>Q762*H762</f>
        <v>0.1077984</v>
      </c>
      <c r="S762" s="205">
        <v>0</v>
      </c>
      <c r="T762" s="206">
        <f>S762*H762</f>
        <v>0</v>
      </c>
      <c r="AR762" s="24" t="s">
        <v>336</v>
      </c>
      <c r="AT762" s="24" t="s">
        <v>258</v>
      </c>
      <c r="AU762" s="24" t="s">
        <v>90</v>
      </c>
      <c r="AY762" s="24" t="s">
        <v>256</v>
      </c>
      <c r="BE762" s="207">
        <f>IF(N762="základní",J762,0)</f>
        <v>0</v>
      </c>
      <c r="BF762" s="207">
        <f>IF(N762="snížená",J762,0)</f>
        <v>0</v>
      </c>
      <c r="BG762" s="207">
        <f>IF(N762="zákl. přenesená",J762,0)</f>
        <v>0</v>
      </c>
      <c r="BH762" s="207">
        <f>IF(N762="sníž. přenesená",J762,0)</f>
        <v>0</v>
      </c>
      <c r="BI762" s="207">
        <f>IF(N762="nulová",J762,0)</f>
        <v>0</v>
      </c>
      <c r="BJ762" s="24" t="s">
        <v>25</v>
      </c>
      <c r="BK762" s="207">
        <f>ROUND(I762*H762,2)</f>
        <v>0</v>
      </c>
      <c r="BL762" s="24" t="s">
        <v>336</v>
      </c>
      <c r="BM762" s="24" t="s">
        <v>1326</v>
      </c>
    </row>
    <row r="763" spans="2:51" s="13" customFormat="1" ht="13.5">
      <c r="B763" s="232"/>
      <c r="C763" s="233"/>
      <c r="D763" s="210" t="s">
        <v>264</v>
      </c>
      <c r="E763" s="234" t="s">
        <v>38</v>
      </c>
      <c r="F763" s="235" t="s">
        <v>1311</v>
      </c>
      <c r="G763" s="233"/>
      <c r="H763" s="236" t="s">
        <v>38</v>
      </c>
      <c r="I763" s="237"/>
      <c r="J763" s="233"/>
      <c r="K763" s="233"/>
      <c r="L763" s="238"/>
      <c r="M763" s="239"/>
      <c r="N763" s="240"/>
      <c r="O763" s="240"/>
      <c r="P763" s="240"/>
      <c r="Q763" s="240"/>
      <c r="R763" s="240"/>
      <c r="S763" s="240"/>
      <c r="T763" s="241"/>
      <c r="AT763" s="242" t="s">
        <v>264</v>
      </c>
      <c r="AU763" s="242" t="s">
        <v>90</v>
      </c>
      <c r="AV763" s="13" t="s">
        <v>25</v>
      </c>
      <c r="AW763" s="13" t="s">
        <v>45</v>
      </c>
      <c r="AX763" s="13" t="s">
        <v>81</v>
      </c>
      <c r="AY763" s="242" t="s">
        <v>256</v>
      </c>
    </row>
    <row r="764" spans="2:51" s="11" customFormat="1" ht="13.5">
      <c r="B764" s="208"/>
      <c r="C764" s="209"/>
      <c r="D764" s="210" t="s">
        <v>264</v>
      </c>
      <c r="E764" s="211" t="s">
        <v>38</v>
      </c>
      <c r="F764" s="212" t="s">
        <v>1327</v>
      </c>
      <c r="G764" s="209"/>
      <c r="H764" s="213">
        <v>15</v>
      </c>
      <c r="I764" s="214"/>
      <c r="J764" s="209"/>
      <c r="K764" s="209"/>
      <c r="L764" s="215"/>
      <c r="M764" s="216"/>
      <c r="N764" s="217"/>
      <c r="O764" s="217"/>
      <c r="P764" s="217"/>
      <c r="Q764" s="217"/>
      <c r="R764" s="217"/>
      <c r="S764" s="217"/>
      <c r="T764" s="218"/>
      <c r="AT764" s="219" t="s">
        <v>264</v>
      </c>
      <c r="AU764" s="219" t="s">
        <v>90</v>
      </c>
      <c r="AV764" s="11" t="s">
        <v>90</v>
      </c>
      <c r="AW764" s="11" t="s">
        <v>45</v>
      </c>
      <c r="AX764" s="11" t="s">
        <v>81</v>
      </c>
      <c r="AY764" s="219" t="s">
        <v>256</v>
      </c>
    </row>
    <row r="765" spans="2:51" s="11" customFormat="1" ht="13.5">
      <c r="B765" s="208"/>
      <c r="C765" s="209"/>
      <c r="D765" s="210" t="s">
        <v>264</v>
      </c>
      <c r="E765" s="211" t="s">
        <v>38</v>
      </c>
      <c r="F765" s="212" t="s">
        <v>1328</v>
      </c>
      <c r="G765" s="209"/>
      <c r="H765" s="213">
        <v>28.5</v>
      </c>
      <c r="I765" s="214"/>
      <c r="J765" s="209"/>
      <c r="K765" s="209"/>
      <c r="L765" s="215"/>
      <c r="M765" s="216"/>
      <c r="N765" s="217"/>
      <c r="O765" s="217"/>
      <c r="P765" s="217"/>
      <c r="Q765" s="217"/>
      <c r="R765" s="217"/>
      <c r="S765" s="217"/>
      <c r="T765" s="218"/>
      <c r="AT765" s="219" t="s">
        <v>264</v>
      </c>
      <c r="AU765" s="219" t="s">
        <v>90</v>
      </c>
      <c r="AV765" s="11" t="s">
        <v>90</v>
      </c>
      <c r="AW765" s="11" t="s">
        <v>45</v>
      </c>
      <c r="AX765" s="11" t="s">
        <v>81</v>
      </c>
      <c r="AY765" s="219" t="s">
        <v>256</v>
      </c>
    </row>
    <row r="766" spans="2:51" s="11" customFormat="1" ht="13.5">
      <c r="B766" s="208"/>
      <c r="C766" s="209"/>
      <c r="D766" s="210" t="s">
        <v>264</v>
      </c>
      <c r="E766" s="211" t="s">
        <v>38</v>
      </c>
      <c r="F766" s="212" t="s">
        <v>1329</v>
      </c>
      <c r="G766" s="209"/>
      <c r="H766" s="213">
        <v>0.9</v>
      </c>
      <c r="I766" s="214"/>
      <c r="J766" s="209"/>
      <c r="K766" s="209"/>
      <c r="L766" s="215"/>
      <c r="M766" s="216"/>
      <c r="N766" s="217"/>
      <c r="O766" s="217"/>
      <c r="P766" s="217"/>
      <c r="Q766" s="217"/>
      <c r="R766" s="217"/>
      <c r="S766" s="217"/>
      <c r="T766" s="218"/>
      <c r="AT766" s="219" t="s">
        <v>264</v>
      </c>
      <c r="AU766" s="219" t="s">
        <v>90</v>
      </c>
      <c r="AV766" s="11" t="s">
        <v>90</v>
      </c>
      <c r="AW766" s="11" t="s">
        <v>45</v>
      </c>
      <c r="AX766" s="11" t="s">
        <v>81</v>
      </c>
      <c r="AY766" s="219" t="s">
        <v>256</v>
      </c>
    </row>
    <row r="767" spans="2:51" s="11" customFormat="1" ht="13.5">
      <c r="B767" s="208"/>
      <c r="C767" s="209"/>
      <c r="D767" s="210" t="s">
        <v>264</v>
      </c>
      <c r="E767" s="211" t="s">
        <v>38</v>
      </c>
      <c r="F767" s="212" t="s">
        <v>1330</v>
      </c>
      <c r="G767" s="209"/>
      <c r="H767" s="213">
        <v>1.2</v>
      </c>
      <c r="I767" s="214"/>
      <c r="J767" s="209"/>
      <c r="K767" s="209"/>
      <c r="L767" s="215"/>
      <c r="M767" s="216"/>
      <c r="N767" s="217"/>
      <c r="O767" s="217"/>
      <c r="P767" s="217"/>
      <c r="Q767" s="217"/>
      <c r="R767" s="217"/>
      <c r="S767" s="217"/>
      <c r="T767" s="218"/>
      <c r="AT767" s="219" t="s">
        <v>264</v>
      </c>
      <c r="AU767" s="219" t="s">
        <v>90</v>
      </c>
      <c r="AV767" s="11" t="s">
        <v>90</v>
      </c>
      <c r="AW767" s="11" t="s">
        <v>45</v>
      </c>
      <c r="AX767" s="11" t="s">
        <v>81</v>
      </c>
      <c r="AY767" s="219" t="s">
        <v>256</v>
      </c>
    </row>
    <row r="768" spans="2:51" s="11" customFormat="1" ht="13.5">
      <c r="B768" s="208"/>
      <c r="C768" s="209"/>
      <c r="D768" s="210" t="s">
        <v>264</v>
      </c>
      <c r="E768" s="211" t="s">
        <v>38</v>
      </c>
      <c r="F768" s="212" t="s">
        <v>1331</v>
      </c>
      <c r="G768" s="209"/>
      <c r="H768" s="213">
        <v>9.12</v>
      </c>
      <c r="I768" s="214"/>
      <c r="J768" s="209"/>
      <c r="K768" s="209"/>
      <c r="L768" s="215"/>
      <c r="M768" s="216"/>
      <c r="N768" s="217"/>
      <c r="O768" s="217"/>
      <c r="P768" s="217"/>
      <c r="Q768" s="217"/>
      <c r="R768" s="217"/>
      <c r="S768" s="217"/>
      <c r="T768" s="218"/>
      <c r="AT768" s="219" t="s">
        <v>264</v>
      </c>
      <c r="AU768" s="219" t="s">
        <v>90</v>
      </c>
      <c r="AV768" s="11" t="s">
        <v>90</v>
      </c>
      <c r="AW768" s="11" t="s">
        <v>45</v>
      </c>
      <c r="AX768" s="11" t="s">
        <v>81</v>
      </c>
      <c r="AY768" s="219" t="s">
        <v>256</v>
      </c>
    </row>
    <row r="769" spans="2:51" s="12" customFormat="1" ht="13.5">
      <c r="B769" s="220"/>
      <c r="C769" s="221"/>
      <c r="D769" s="222" t="s">
        <v>264</v>
      </c>
      <c r="E769" s="223" t="s">
        <v>38</v>
      </c>
      <c r="F769" s="224" t="s">
        <v>266</v>
      </c>
      <c r="G769" s="221"/>
      <c r="H769" s="225">
        <v>54.72</v>
      </c>
      <c r="I769" s="226"/>
      <c r="J769" s="221"/>
      <c r="K769" s="221"/>
      <c r="L769" s="227"/>
      <c r="M769" s="228"/>
      <c r="N769" s="229"/>
      <c r="O769" s="229"/>
      <c r="P769" s="229"/>
      <c r="Q769" s="229"/>
      <c r="R769" s="229"/>
      <c r="S769" s="229"/>
      <c r="T769" s="230"/>
      <c r="AT769" s="231" t="s">
        <v>264</v>
      </c>
      <c r="AU769" s="231" t="s">
        <v>90</v>
      </c>
      <c r="AV769" s="12" t="s">
        <v>262</v>
      </c>
      <c r="AW769" s="12" t="s">
        <v>45</v>
      </c>
      <c r="AX769" s="12" t="s">
        <v>25</v>
      </c>
      <c r="AY769" s="231" t="s">
        <v>256</v>
      </c>
    </row>
    <row r="770" spans="2:65" s="1" customFormat="1" ht="31.5" customHeight="1">
      <c r="B770" s="42"/>
      <c r="C770" s="196" t="s">
        <v>1332</v>
      </c>
      <c r="D770" s="196" t="s">
        <v>258</v>
      </c>
      <c r="E770" s="197" t="s">
        <v>1333</v>
      </c>
      <c r="F770" s="198" t="s">
        <v>1334</v>
      </c>
      <c r="G770" s="199" t="s">
        <v>129</v>
      </c>
      <c r="H770" s="200">
        <v>14.52</v>
      </c>
      <c r="I770" s="201"/>
      <c r="J770" s="202">
        <f>ROUND(I770*H770,2)</f>
        <v>0</v>
      </c>
      <c r="K770" s="198" t="s">
        <v>38</v>
      </c>
      <c r="L770" s="62"/>
      <c r="M770" s="203" t="s">
        <v>38</v>
      </c>
      <c r="N770" s="204" t="s">
        <v>52</v>
      </c>
      <c r="O770" s="43"/>
      <c r="P770" s="205">
        <f>O770*H770</f>
        <v>0</v>
      </c>
      <c r="Q770" s="205">
        <v>0</v>
      </c>
      <c r="R770" s="205">
        <f>Q770*H770</f>
        <v>0</v>
      </c>
      <c r="S770" s="205">
        <v>0</v>
      </c>
      <c r="T770" s="206">
        <f>S770*H770</f>
        <v>0</v>
      </c>
      <c r="AR770" s="24" t="s">
        <v>336</v>
      </c>
      <c r="AT770" s="24" t="s">
        <v>258</v>
      </c>
      <c r="AU770" s="24" t="s">
        <v>90</v>
      </c>
      <c r="AY770" s="24" t="s">
        <v>256</v>
      </c>
      <c r="BE770" s="207">
        <f>IF(N770="základní",J770,0)</f>
        <v>0</v>
      </c>
      <c r="BF770" s="207">
        <f>IF(N770="snížená",J770,0)</f>
        <v>0</v>
      </c>
      <c r="BG770" s="207">
        <f>IF(N770="zákl. přenesená",J770,0)</f>
        <v>0</v>
      </c>
      <c r="BH770" s="207">
        <f>IF(N770="sníž. přenesená",J770,0)</f>
        <v>0</v>
      </c>
      <c r="BI770" s="207">
        <f>IF(N770="nulová",J770,0)</f>
        <v>0</v>
      </c>
      <c r="BJ770" s="24" t="s">
        <v>25</v>
      </c>
      <c r="BK770" s="207">
        <f>ROUND(I770*H770,2)</f>
        <v>0</v>
      </c>
      <c r="BL770" s="24" t="s">
        <v>336</v>
      </c>
      <c r="BM770" s="24" t="s">
        <v>1335</v>
      </c>
    </row>
    <row r="771" spans="2:47" s="1" customFormat="1" ht="27">
      <c r="B771" s="42"/>
      <c r="C771" s="64"/>
      <c r="D771" s="210" t="s">
        <v>351</v>
      </c>
      <c r="E771" s="64"/>
      <c r="F771" s="243" t="s">
        <v>1336</v>
      </c>
      <c r="G771" s="64"/>
      <c r="H771" s="64"/>
      <c r="I771" s="166"/>
      <c r="J771" s="64"/>
      <c r="K771" s="64"/>
      <c r="L771" s="62"/>
      <c r="M771" s="244"/>
      <c r="N771" s="43"/>
      <c r="O771" s="43"/>
      <c r="P771" s="43"/>
      <c r="Q771" s="43"/>
      <c r="R771" s="43"/>
      <c r="S771" s="43"/>
      <c r="T771" s="79"/>
      <c r="AT771" s="24" t="s">
        <v>351</v>
      </c>
      <c r="AU771" s="24" t="s">
        <v>90</v>
      </c>
    </row>
    <row r="772" spans="2:51" s="11" customFormat="1" ht="13.5">
      <c r="B772" s="208"/>
      <c r="C772" s="209"/>
      <c r="D772" s="210" t="s">
        <v>264</v>
      </c>
      <c r="E772" s="211" t="s">
        <v>38</v>
      </c>
      <c r="F772" s="212" t="s">
        <v>1337</v>
      </c>
      <c r="G772" s="209"/>
      <c r="H772" s="213">
        <v>2.42</v>
      </c>
      <c r="I772" s="214"/>
      <c r="J772" s="209"/>
      <c r="K772" s="209"/>
      <c r="L772" s="215"/>
      <c r="M772" s="216"/>
      <c r="N772" s="217"/>
      <c r="O772" s="217"/>
      <c r="P772" s="217"/>
      <c r="Q772" s="217"/>
      <c r="R772" s="217"/>
      <c r="S772" s="217"/>
      <c r="T772" s="218"/>
      <c r="AT772" s="219" t="s">
        <v>264</v>
      </c>
      <c r="AU772" s="219" t="s">
        <v>90</v>
      </c>
      <c r="AV772" s="11" t="s">
        <v>90</v>
      </c>
      <c r="AW772" s="11" t="s">
        <v>45</v>
      </c>
      <c r="AX772" s="11" t="s">
        <v>81</v>
      </c>
      <c r="AY772" s="219" t="s">
        <v>256</v>
      </c>
    </row>
    <row r="773" spans="2:51" s="11" customFormat="1" ht="13.5">
      <c r="B773" s="208"/>
      <c r="C773" s="209"/>
      <c r="D773" s="210" t="s">
        <v>264</v>
      </c>
      <c r="E773" s="211" t="s">
        <v>38</v>
      </c>
      <c r="F773" s="212" t="s">
        <v>1338</v>
      </c>
      <c r="G773" s="209"/>
      <c r="H773" s="213">
        <v>12.1</v>
      </c>
      <c r="I773" s="214"/>
      <c r="J773" s="209"/>
      <c r="K773" s="209"/>
      <c r="L773" s="215"/>
      <c r="M773" s="216"/>
      <c r="N773" s="217"/>
      <c r="O773" s="217"/>
      <c r="P773" s="217"/>
      <c r="Q773" s="217"/>
      <c r="R773" s="217"/>
      <c r="S773" s="217"/>
      <c r="T773" s="218"/>
      <c r="AT773" s="219" t="s">
        <v>264</v>
      </c>
      <c r="AU773" s="219" t="s">
        <v>90</v>
      </c>
      <c r="AV773" s="11" t="s">
        <v>90</v>
      </c>
      <c r="AW773" s="11" t="s">
        <v>45</v>
      </c>
      <c r="AX773" s="11" t="s">
        <v>81</v>
      </c>
      <c r="AY773" s="219" t="s">
        <v>256</v>
      </c>
    </row>
    <row r="774" spans="2:51" s="12" customFormat="1" ht="13.5">
      <c r="B774" s="220"/>
      <c r="C774" s="221"/>
      <c r="D774" s="222" t="s">
        <v>264</v>
      </c>
      <c r="E774" s="223" t="s">
        <v>38</v>
      </c>
      <c r="F774" s="224" t="s">
        <v>266</v>
      </c>
      <c r="G774" s="221"/>
      <c r="H774" s="225">
        <v>14.52</v>
      </c>
      <c r="I774" s="226"/>
      <c r="J774" s="221"/>
      <c r="K774" s="221"/>
      <c r="L774" s="227"/>
      <c r="M774" s="228"/>
      <c r="N774" s="229"/>
      <c r="O774" s="229"/>
      <c r="P774" s="229"/>
      <c r="Q774" s="229"/>
      <c r="R774" s="229"/>
      <c r="S774" s="229"/>
      <c r="T774" s="230"/>
      <c r="AT774" s="231" t="s">
        <v>264</v>
      </c>
      <c r="AU774" s="231" t="s">
        <v>90</v>
      </c>
      <c r="AV774" s="12" t="s">
        <v>262</v>
      </c>
      <c r="AW774" s="12" t="s">
        <v>45</v>
      </c>
      <c r="AX774" s="12" t="s">
        <v>25</v>
      </c>
      <c r="AY774" s="231" t="s">
        <v>256</v>
      </c>
    </row>
    <row r="775" spans="2:65" s="1" customFormat="1" ht="22.5" customHeight="1">
      <c r="B775" s="42"/>
      <c r="C775" s="196" t="s">
        <v>1339</v>
      </c>
      <c r="D775" s="196" t="s">
        <v>258</v>
      </c>
      <c r="E775" s="197" t="s">
        <v>1340</v>
      </c>
      <c r="F775" s="198" t="s">
        <v>1341</v>
      </c>
      <c r="G775" s="199" t="s">
        <v>327</v>
      </c>
      <c r="H775" s="200">
        <v>0.728</v>
      </c>
      <c r="I775" s="201"/>
      <c r="J775" s="202">
        <f>ROUND(I775*H775,2)</f>
        <v>0</v>
      </c>
      <c r="K775" s="198" t="s">
        <v>261</v>
      </c>
      <c r="L775" s="62"/>
      <c r="M775" s="203" t="s">
        <v>38</v>
      </c>
      <c r="N775" s="204" t="s">
        <v>52</v>
      </c>
      <c r="O775" s="43"/>
      <c r="P775" s="205">
        <f>O775*H775</f>
        <v>0</v>
      </c>
      <c r="Q775" s="205">
        <v>0</v>
      </c>
      <c r="R775" s="205">
        <f>Q775*H775</f>
        <v>0</v>
      </c>
      <c r="S775" s="205">
        <v>0</v>
      </c>
      <c r="T775" s="206">
        <f>S775*H775</f>
        <v>0</v>
      </c>
      <c r="AR775" s="24" t="s">
        <v>336</v>
      </c>
      <c r="AT775" s="24" t="s">
        <v>258</v>
      </c>
      <c r="AU775" s="24" t="s">
        <v>90</v>
      </c>
      <c r="AY775" s="24" t="s">
        <v>256</v>
      </c>
      <c r="BE775" s="207">
        <f>IF(N775="základní",J775,0)</f>
        <v>0</v>
      </c>
      <c r="BF775" s="207">
        <f>IF(N775="snížená",J775,0)</f>
        <v>0</v>
      </c>
      <c r="BG775" s="207">
        <f>IF(N775="zákl. přenesená",J775,0)</f>
        <v>0</v>
      </c>
      <c r="BH775" s="207">
        <f>IF(N775="sníž. přenesená",J775,0)</f>
        <v>0</v>
      </c>
      <c r="BI775" s="207">
        <f>IF(N775="nulová",J775,0)</f>
        <v>0</v>
      </c>
      <c r="BJ775" s="24" t="s">
        <v>25</v>
      </c>
      <c r="BK775" s="207">
        <f>ROUND(I775*H775,2)</f>
        <v>0</v>
      </c>
      <c r="BL775" s="24" t="s">
        <v>336</v>
      </c>
      <c r="BM775" s="24" t="s">
        <v>1342</v>
      </c>
    </row>
    <row r="776" spans="2:63" s="10" customFormat="1" ht="29.85" customHeight="1">
      <c r="B776" s="179"/>
      <c r="C776" s="180"/>
      <c r="D776" s="193" t="s">
        <v>80</v>
      </c>
      <c r="E776" s="194" t="s">
        <v>1343</v>
      </c>
      <c r="F776" s="194" t="s">
        <v>1344</v>
      </c>
      <c r="G776" s="180"/>
      <c r="H776" s="180"/>
      <c r="I776" s="183"/>
      <c r="J776" s="195">
        <f>BK776</f>
        <v>0</v>
      </c>
      <c r="K776" s="180"/>
      <c r="L776" s="185"/>
      <c r="M776" s="186"/>
      <c r="N776" s="187"/>
      <c r="O776" s="187"/>
      <c r="P776" s="188">
        <f>SUM(P777:P781)</f>
        <v>0</v>
      </c>
      <c r="Q776" s="187"/>
      <c r="R776" s="188">
        <f>SUM(R777:R781)</f>
        <v>0.06912</v>
      </c>
      <c r="S776" s="187"/>
      <c r="T776" s="189">
        <f>SUM(T777:T781)</f>
        <v>0</v>
      </c>
      <c r="AR776" s="190" t="s">
        <v>90</v>
      </c>
      <c r="AT776" s="191" t="s">
        <v>80</v>
      </c>
      <c r="AU776" s="191" t="s">
        <v>25</v>
      </c>
      <c r="AY776" s="190" t="s">
        <v>256</v>
      </c>
      <c r="BK776" s="192">
        <f>SUM(BK777:BK781)</f>
        <v>0</v>
      </c>
    </row>
    <row r="777" spans="2:65" s="1" customFormat="1" ht="31.5" customHeight="1">
      <c r="B777" s="42"/>
      <c r="C777" s="196" t="s">
        <v>1345</v>
      </c>
      <c r="D777" s="196" t="s">
        <v>258</v>
      </c>
      <c r="E777" s="197" t="s">
        <v>1346</v>
      </c>
      <c r="F777" s="198" t="s">
        <v>1347</v>
      </c>
      <c r="G777" s="199" t="s">
        <v>129</v>
      </c>
      <c r="H777" s="200">
        <v>12.8</v>
      </c>
      <c r="I777" s="201"/>
      <c r="J777" s="202">
        <f>ROUND(I777*H777,2)</f>
        <v>0</v>
      </c>
      <c r="K777" s="198" t="s">
        <v>261</v>
      </c>
      <c r="L777" s="62"/>
      <c r="M777" s="203" t="s">
        <v>38</v>
      </c>
      <c r="N777" s="204" t="s">
        <v>52</v>
      </c>
      <c r="O777" s="43"/>
      <c r="P777" s="205">
        <f>O777*H777</f>
        <v>0</v>
      </c>
      <c r="Q777" s="205">
        <v>1E-05</v>
      </c>
      <c r="R777" s="205">
        <f>Q777*H777</f>
        <v>0.00012800000000000002</v>
      </c>
      <c r="S777" s="205">
        <v>0</v>
      </c>
      <c r="T777" s="206">
        <f>S777*H777</f>
        <v>0</v>
      </c>
      <c r="AR777" s="24" t="s">
        <v>336</v>
      </c>
      <c r="AT777" s="24" t="s">
        <v>258</v>
      </c>
      <c r="AU777" s="24" t="s">
        <v>90</v>
      </c>
      <c r="AY777" s="24" t="s">
        <v>256</v>
      </c>
      <c r="BE777" s="207">
        <f>IF(N777="základní",J777,0)</f>
        <v>0</v>
      </c>
      <c r="BF777" s="207">
        <f>IF(N777="snížená",J777,0)</f>
        <v>0</v>
      </c>
      <c r="BG777" s="207">
        <f>IF(N777="zákl. přenesená",J777,0)</f>
        <v>0</v>
      </c>
      <c r="BH777" s="207">
        <f>IF(N777="sníž. přenesená",J777,0)</f>
        <v>0</v>
      </c>
      <c r="BI777" s="207">
        <f>IF(N777="nulová",J777,0)</f>
        <v>0</v>
      </c>
      <c r="BJ777" s="24" t="s">
        <v>25</v>
      </c>
      <c r="BK777" s="207">
        <f>ROUND(I777*H777,2)</f>
        <v>0</v>
      </c>
      <c r="BL777" s="24" t="s">
        <v>336</v>
      </c>
      <c r="BM777" s="24" t="s">
        <v>1348</v>
      </c>
    </row>
    <row r="778" spans="2:51" s="11" customFormat="1" ht="13.5">
      <c r="B778" s="208"/>
      <c r="C778" s="209"/>
      <c r="D778" s="222" t="s">
        <v>264</v>
      </c>
      <c r="E778" s="271" t="s">
        <v>38</v>
      </c>
      <c r="F778" s="248" t="s">
        <v>171</v>
      </c>
      <c r="G778" s="209"/>
      <c r="H778" s="249">
        <v>12.8</v>
      </c>
      <c r="I778" s="214"/>
      <c r="J778" s="209"/>
      <c r="K778" s="209"/>
      <c r="L778" s="215"/>
      <c r="M778" s="216"/>
      <c r="N778" s="217"/>
      <c r="O778" s="217"/>
      <c r="P778" s="217"/>
      <c r="Q778" s="217"/>
      <c r="R778" s="217"/>
      <c r="S778" s="217"/>
      <c r="T778" s="218"/>
      <c r="AT778" s="219" t="s">
        <v>264</v>
      </c>
      <c r="AU778" s="219" t="s">
        <v>90</v>
      </c>
      <c r="AV778" s="11" t="s">
        <v>90</v>
      </c>
      <c r="AW778" s="11" t="s">
        <v>45</v>
      </c>
      <c r="AX778" s="11" t="s">
        <v>25</v>
      </c>
      <c r="AY778" s="219" t="s">
        <v>256</v>
      </c>
    </row>
    <row r="779" spans="2:65" s="1" customFormat="1" ht="22.5" customHeight="1">
      <c r="B779" s="42"/>
      <c r="C779" s="261" t="s">
        <v>1349</v>
      </c>
      <c r="D779" s="261" t="s">
        <v>337</v>
      </c>
      <c r="E779" s="262" t="s">
        <v>1350</v>
      </c>
      <c r="F779" s="263" t="s">
        <v>1351</v>
      </c>
      <c r="G779" s="264" t="s">
        <v>129</v>
      </c>
      <c r="H779" s="265">
        <v>14.08</v>
      </c>
      <c r="I779" s="266"/>
      <c r="J779" s="267">
        <f>ROUND(I779*H779,2)</f>
        <v>0</v>
      </c>
      <c r="K779" s="263" t="s">
        <v>261</v>
      </c>
      <c r="L779" s="268"/>
      <c r="M779" s="269" t="s">
        <v>38</v>
      </c>
      <c r="N779" s="270" t="s">
        <v>52</v>
      </c>
      <c r="O779" s="43"/>
      <c r="P779" s="205">
        <f>O779*H779</f>
        <v>0</v>
      </c>
      <c r="Q779" s="205">
        <v>0.0049</v>
      </c>
      <c r="R779" s="205">
        <f>Q779*H779</f>
        <v>0.068992</v>
      </c>
      <c r="S779" s="205">
        <v>0</v>
      </c>
      <c r="T779" s="206">
        <f>S779*H779</f>
        <v>0</v>
      </c>
      <c r="AR779" s="24" t="s">
        <v>424</v>
      </c>
      <c r="AT779" s="24" t="s">
        <v>337</v>
      </c>
      <c r="AU779" s="24" t="s">
        <v>90</v>
      </c>
      <c r="AY779" s="24" t="s">
        <v>256</v>
      </c>
      <c r="BE779" s="207">
        <f>IF(N779="základní",J779,0)</f>
        <v>0</v>
      </c>
      <c r="BF779" s="207">
        <f>IF(N779="snížená",J779,0)</f>
        <v>0</v>
      </c>
      <c r="BG779" s="207">
        <f>IF(N779="zákl. přenesená",J779,0)</f>
        <v>0</v>
      </c>
      <c r="BH779" s="207">
        <f>IF(N779="sníž. přenesená",J779,0)</f>
        <v>0</v>
      </c>
      <c r="BI779" s="207">
        <f>IF(N779="nulová",J779,0)</f>
        <v>0</v>
      </c>
      <c r="BJ779" s="24" t="s">
        <v>25</v>
      </c>
      <c r="BK779" s="207">
        <f>ROUND(I779*H779,2)</f>
        <v>0</v>
      </c>
      <c r="BL779" s="24" t="s">
        <v>336</v>
      </c>
      <c r="BM779" s="24" t="s">
        <v>1352</v>
      </c>
    </row>
    <row r="780" spans="2:51" s="11" customFormat="1" ht="13.5">
      <c r="B780" s="208"/>
      <c r="C780" s="209"/>
      <c r="D780" s="222" t="s">
        <v>264</v>
      </c>
      <c r="E780" s="209"/>
      <c r="F780" s="248" t="s">
        <v>1353</v>
      </c>
      <c r="G780" s="209"/>
      <c r="H780" s="249">
        <v>14.08</v>
      </c>
      <c r="I780" s="214"/>
      <c r="J780" s="209"/>
      <c r="K780" s="209"/>
      <c r="L780" s="215"/>
      <c r="M780" s="216"/>
      <c r="N780" s="217"/>
      <c r="O780" s="217"/>
      <c r="P780" s="217"/>
      <c r="Q780" s="217"/>
      <c r="R780" s="217"/>
      <c r="S780" s="217"/>
      <c r="T780" s="218"/>
      <c r="AT780" s="219" t="s">
        <v>264</v>
      </c>
      <c r="AU780" s="219" t="s">
        <v>90</v>
      </c>
      <c r="AV780" s="11" t="s">
        <v>90</v>
      </c>
      <c r="AW780" s="11" t="s">
        <v>6</v>
      </c>
      <c r="AX780" s="11" t="s">
        <v>25</v>
      </c>
      <c r="AY780" s="219" t="s">
        <v>256</v>
      </c>
    </row>
    <row r="781" spans="2:65" s="1" customFormat="1" ht="22.5" customHeight="1">
      <c r="B781" s="42"/>
      <c r="C781" s="196" t="s">
        <v>1354</v>
      </c>
      <c r="D781" s="196" t="s">
        <v>258</v>
      </c>
      <c r="E781" s="197" t="s">
        <v>1355</v>
      </c>
      <c r="F781" s="198" t="s">
        <v>1356</v>
      </c>
      <c r="G781" s="199" t="s">
        <v>327</v>
      </c>
      <c r="H781" s="200">
        <v>0.069</v>
      </c>
      <c r="I781" s="201"/>
      <c r="J781" s="202">
        <f>ROUND(I781*H781,2)</f>
        <v>0</v>
      </c>
      <c r="K781" s="198" t="s">
        <v>261</v>
      </c>
      <c r="L781" s="62"/>
      <c r="M781" s="203" t="s">
        <v>38</v>
      </c>
      <c r="N781" s="204" t="s">
        <v>52</v>
      </c>
      <c r="O781" s="43"/>
      <c r="P781" s="205">
        <f>O781*H781</f>
        <v>0</v>
      </c>
      <c r="Q781" s="205">
        <v>0</v>
      </c>
      <c r="R781" s="205">
        <f>Q781*H781</f>
        <v>0</v>
      </c>
      <c r="S781" s="205">
        <v>0</v>
      </c>
      <c r="T781" s="206">
        <f>S781*H781</f>
        <v>0</v>
      </c>
      <c r="AR781" s="24" t="s">
        <v>336</v>
      </c>
      <c r="AT781" s="24" t="s">
        <v>258</v>
      </c>
      <c r="AU781" s="24" t="s">
        <v>90</v>
      </c>
      <c r="AY781" s="24" t="s">
        <v>256</v>
      </c>
      <c r="BE781" s="207">
        <f>IF(N781="základní",J781,0)</f>
        <v>0</v>
      </c>
      <c r="BF781" s="207">
        <f>IF(N781="snížená",J781,0)</f>
        <v>0</v>
      </c>
      <c r="BG781" s="207">
        <f>IF(N781="zákl. přenesená",J781,0)</f>
        <v>0</v>
      </c>
      <c r="BH781" s="207">
        <f>IF(N781="sníž. přenesená",J781,0)</f>
        <v>0</v>
      </c>
      <c r="BI781" s="207">
        <f>IF(N781="nulová",J781,0)</f>
        <v>0</v>
      </c>
      <c r="BJ781" s="24" t="s">
        <v>25</v>
      </c>
      <c r="BK781" s="207">
        <f>ROUND(I781*H781,2)</f>
        <v>0</v>
      </c>
      <c r="BL781" s="24" t="s">
        <v>336</v>
      </c>
      <c r="BM781" s="24" t="s">
        <v>1357</v>
      </c>
    </row>
    <row r="782" spans="2:63" s="10" customFormat="1" ht="29.85" customHeight="1">
      <c r="B782" s="179"/>
      <c r="C782" s="180"/>
      <c r="D782" s="193" t="s">
        <v>80</v>
      </c>
      <c r="E782" s="194" t="s">
        <v>1358</v>
      </c>
      <c r="F782" s="194" t="s">
        <v>1359</v>
      </c>
      <c r="G782" s="180"/>
      <c r="H782" s="180"/>
      <c r="I782" s="183"/>
      <c r="J782" s="195">
        <f>BK782</f>
        <v>0</v>
      </c>
      <c r="K782" s="180"/>
      <c r="L782" s="185"/>
      <c r="M782" s="186"/>
      <c r="N782" s="187"/>
      <c r="O782" s="187"/>
      <c r="P782" s="188">
        <f>SUM(P783:P816)</f>
        <v>0</v>
      </c>
      <c r="Q782" s="187"/>
      <c r="R782" s="188">
        <f>SUM(R783:R816)</f>
        <v>1.6456849999999998</v>
      </c>
      <c r="S782" s="187"/>
      <c r="T782" s="189">
        <f>SUM(T783:T816)</f>
        <v>0.403</v>
      </c>
      <c r="AR782" s="190" t="s">
        <v>90</v>
      </c>
      <c r="AT782" s="191" t="s">
        <v>80</v>
      </c>
      <c r="AU782" s="191" t="s">
        <v>25</v>
      </c>
      <c r="AY782" s="190" t="s">
        <v>256</v>
      </c>
      <c r="BK782" s="192">
        <f>SUM(BK783:BK816)</f>
        <v>0</v>
      </c>
    </row>
    <row r="783" spans="2:65" s="1" customFormat="1" ht="31.5" customHeight="1">
      <c r="B783" s="42"/>
      <c r="C783" s="196" t="s">
        <v>1360</v>
      </c>
      <c r="D783" s="196" t="s">
        <v>258</v>
      </c>
      <c r="E783" s="197" t="s">
        <v>1361</v>
      </c>
      <c r="F783" s="198" t="s">
        <v>1362</v>
      </c>
      <c r="G783" s="199" t="s">
        <v>453</v>
      </c>
      <c r="H783" s="200">
        <v>47</v>
      </c>
      <c r="I783" s="201"/>
      <c r="J783" s="202">
        <f>ROUND(I783*H783,2)</f>
        <v>0</v>
      </c>
      <c r="K783" s="198" t="s">
        <v>261</v>
      </c>
      <c r="L783" s="62"/>
      <c r="M783" s="203" t="s">
        <v>38</v>
      </c>
      <c r="N783" s="204" t="s">
        <v>52</v>
      </c>
      <c r="O783" s="43"/>
      <c r="P783" s="205">
        <f>O783*H783</f>
        <v>0</v>
      </c>
      <c r="Q783" s="205">
        <v>0</v>
      </c>
      <c r="R783" s="205">
        <f>Q783*H783</f>
        <v>0</v>
      </c>
      <c r="S783" s="205">
        <v>0.005</v>
      </c>
      <c r="T783" s="206">
        <f>S783*H783</f>
        <v>0.23500000000000001</v>
      </c>
      <c r="AR783" s="24" t="s">
        <v>336</v>
      </c>
      <c r="AT783" s="24" t="s">
        <v>258</v>
      </c>
      <c r="AU783" s="24" t="s">
        <v>90</v>
      </c>
      <c r="AY783" s="24" t="s">
        <v>256</v>
      </c>
      <c r="BE783" s="207">
        <f>IF(N783="základní",J783,0)</f>
        <v>0</v>
      </c>
      <c r="BF783" s="207">
        <f>IF(N783="snížená",J783,0)</f>
        <v>0</v>
      </c>
      <c r="BG783" s="207">
        <f>IF(N783="zákl. přenesená",J783,0)</f>
        <v>0</v>
      </c>
      <c r="BH783" s="207">
        <f>IF(N783="sníž. přenesená",J783,0)</f>
        <v>0</v>
      </c>
      <c r="BI783" s="207">
        <f>IF(N783="nulová",J783,0)</f>
        <v>0</v>
      </c>
      <c r="BJ783" s="24" t="s">
        <v>25</v>
      </c>
      <c r="BK783" s="207">
        <f>ROUND(I783*H783,2)</f>
        <v>0</v>
      </c>
      <c r="BL783" s="24" t="s">
        <v>336</v>
      </c>
      <c r="BM783" s="24" t="s">
        <v>1363</v>
      </c>
    </row>
    <row r="784" spans="2:51" s="11" customFormat="1" ht="13.5">
      <c r="B784" s="208"/>
      <c r="C784" s="209"/>
      <c r="D784" s="222" t="s">
        <v>264</v>
      </c>
      <c r="E784" s="271" t="s">
        <v>38</v>
      </c>
      <c r="F784" s="248" t="s">
        <v>1364</v>
      </c>
      <c r="G784" s="209"/>
      <c r="H784" s="249">
        <v>47</v>
      </c>
      <c r="I784" s="214"/>
      <c r="J784" s="209"/>
      <c r="K784" s="209"/>
      <c r="L784" s="215"/>
      <c r="M784" s="216"/>
      <c r="N784" s="217"/>
      <c r="O784" s="217"/>
      <c r="P784" s="217"/>
      <c r="Q784" s="217"/>
      <c r="R784" s="217"/>
      <c r="S784" s="217"/>
      <c r="T784" s="218"/>
      <c r="AT784" s="219" t="s">
        <v>264</v>
      </c>
      <c r="AU784" s="219" t="s">
        <v>90</v>
      </c>
      <c r="AV784" s="11" t="s">
        <v>90</v>
      </c>
      <c r="AW784" s="11" t="s">
        <v>45</v>
      </c>
      <c r="AX784" s="11" t="s">
        <v>25</v>
      </c>
      <c r="AY784" s="219" t="s">
        <v>256</v>
      </c>
    </row>
    <row r="785" spans="2:65" s="1" customFormat="1" ht="22.5" customHeight="1">
      <c r="B785" s="42"/>
      <c r="C785" s="196" t="s">
        <v>1365</v>
      </c>
      <c r="D785" s="196" t="s">
        <v>258</v>
      </c>
      <c r="E785" s="197" t="s">
        <v>1366</v>
      </c>
      <c r="F785" s="198" t="s">
        <v>1367</v>
      </c>
      <c r="G785" s="199" t="s">
        <v>129</v>
      </c>
      <c r="H785" s="200">
        <v>45.9</v>
      </c>
      <c r="I785" s="201"/>
      <c r="J785" s="202">
        <f>ROUND(I785*H785,2)</f>
        <v>0</v>
      </c>
      <c r="K785" s="198" t="s">
        <v>261</v>
      </c>
      <c r="L785" s="62"/>
      <c r="M785" s="203" t="s">
        <v>38</v>
      </c>
      <c r="N785" s="204" t="s">
        <v>52</v>
      </c>
      <c r="O785" s="43"/>
      <c r="P785" s="205">
        <f>O785*H785</f>
        <v>0</v>
      </c>
      <c r="Q785" s="205">
        <v>0.00025</v>
      </c>
      <c r="R785" s="205">
        <f>Q785*H785</f>
        <v>0.011474999999999999</v>
      </c>
      <c r="S785" s="205">
        <v>0</v>
      </c>
      <c r="T785" s="206">
        <f>S785*H785</f>
        <v>0</v>
      </c>
      <c r="AR785" s="24" t="s">
        <v>336</v>
      </c>
      <c r="AT785" s="24" t="s">
        <v>258</v>
      </c>
      <c r="AU785" s="24" t="s">
        <v>90</v>
      </c>
      <c r="AY785" s="24" t="s">
        <v>256</v>
      </c>
      <c r="BE785" s="207">
        <f>IF(N785="základní",J785,0)</f>
        <v>0</v>
      </c>
      <c r="BF785" s="207">
        <f>IF(N785="snížená",J785,0)</f>
        <v>0</v>
      </c>
      <c r="BG785" s="207">
        <f>IF(N785="zákl. přenesená",J785,0)</f>
        <v>0</v>
      </c>
      <c r="BH785" s="207">
        <f>IF(N785="sníž. přenesená",J785,0)</f>
        <v>0</v>
      </c>
      <c r="BI785" s="207">
        <f>IF(N785="nulová",J785,0)</f>
        <v>0</v>
      </c>
      <c r="BJ785" s="24" t="s">
        <v>25</v>
      </c>
      <c r="BK785" s="207">
        <f>ROUND(I785*H785,2)</f>
        <v>0</v>
      </c>
      <c r="BL785" s="24" t="s">
        <v>336</v>
      </c>
      <c r="BM785" s="24" t="s">
        <v>1368</v>
      </c>
    </row>
    <row r="786" spans="2:51" s="11" customFormat="1" ht="13.5">
      <c r="B786" s="208"/>
      <c r="C786" s="209"/>
      <c r="D786" s="210" t="s">
        <v>264</v>
      </c>
      <c r="E786" s="211" t="s">
        <v>38</v>
      </c>
      <c r="F786" s="212" t="s">
        <v>992</v>
      </c>
      <c r="G786" s="209"/>
      <c r="H786" s="213">
        <v>42.75</v>
      </c>
      <c r="I786" s="214"/>
      <c r="J786" s="209"/>
      <c r="K786" s="209"/>
      <c r="L786" s="215"/>
      <c r="M786" s="216"/>
      <c r="N786" s="217"/>
      <c r="O786" s="217"/>
      <c r="P786" s="217"/>
      <c r="Q786" s="217"/>
      <c r="R786" s="217"/>
      <c r="S786" s="217"/>
      <c r="T786" s="218"/>
      <c r="AT786" s="219" t="s">
        <v>264</v>
      </c>
      <c r="AU786" s="219" t="s">
        <v>90</v>
      </c>
      <c r="AV786" s="11" t="s">
        <v>90</v>
      </c>
      <c r="AW786" s="11" t="s">
        <v>45</v>
      </c>
      <c r="AX786" s="11" t="s">
        <v>81</v>
      </c>
      <c r="AY786" s="219" t="s">
        <v>256</v>
      </c>
    </row>
    <row r="787" spans="2:51" s="11" customFormat="1" ht="13.5">
      <c r="B787" s="208"/>
      <c r="C787" s="209"/>
      <c r="D787" s="210" t="s">
        <v>264</v>
      </c>
      <c r="E787" s="211" t="s">
        <v>38</v>
      </c>
      <c r="F787" s="212" t="s">
        <v>993</v>
      </c>
      <c r="G787" s="209"/>
      <c r="H787" s="213">
        <v>1.35</v>
      </c>
      <c r="I787" s="214"/>
      <c r="J787" s="209"/>
      <c r="K787" s="209"/>
      <c r="L787" s="215"/>
      <c r="M787" s="216"/>
      <c r="N787" s="217"/>
      <c r="O787" s="217"/>
      <c r="P787" s="217"/>
      <c r="Q787" s="217"/>
      <c r="R787" s="217"/>
      <c r="S787" s="217"/>
      <c r="T787" s="218"/>
      <c r="AT787" s="219" t="s">
        <v>264</v>
      </c>
      <c r="AU787" s="219" t="s">
        <v>90</v>
      </c>
      <c r="AV787" s="11" t="s">
        <v>90</v>
      </c>
      <c r="AW787" s="11" t="s">
        <v>45</v>
      </c>
      <c r="AX787" s="11" t="s">
        <v>81</v>
      </c>
      <c r="AY787" s="219" t="s">
        <v>256</v>
      </c>
    </row>
    <row r="788" spans="2:51" s="11" customFormat="1" ht="13.5">
      <c r="B788" s="208"/>
      <c r="C788" s="209"/>
      <c r="D788" s="210" t="s">
        <v>264</v>
      </c>
      <c r="E788" s="211" t="s">
        <v>38</v>
      </c>
      <c r="F788" s="212" t="s">
        <v>994</v>
      </c>
      <c r="G788" s="209"/>
      <c r="H788" s="213">
        <v>1.8</v>
      </c>
      <c r="I788" s="214"/>
      <c r="J788" s="209"/>
      <c r="K788" s="209"/>
      <c r="L788" s="215"/>
      <c r="M788" s="216"/>
      <c r="N788" s="217"/>
      <c r="O788" s="217"/>
      <c r="P788" s="217"/>
      <c r="Q788" s="217"/>
      <c r="R788" s="217"/>
      <c r="S788" s="217"/>
      <c r="T788" s="218"/>
      <c r="AT788" s="219" t="s">
        <v>264</v>
      </c>
      <c r="AU788" s="219" t="s">
        <v>90</v>
      </c>
      <c r="AV788" s="11" t="s">
        <v>90</v>
      </c>
      <c r="AW788" s="11" t="s">
        <v>45</v>
      </c>
      <c r="AX788" s="11" t="s">
        <v>81</v>
      </c>
      <c r="AY788" s="219" t="s">
        <v>256</v>
      </c>
    </row>
    <row r="789" spans="2:51" s="12" customFormat="1" ht="13.5">
      <c r="B789" s="220"/>
      <c r="C789" s="221"/>
      <c r="D789" s="222" t="s">
        <v>264</v>
      </c>
      <c r="E789" s="223" t="s">
        <v>38</v>
      </c>
      <c r="F789" s="224" t="s">
        <v>266</v>
      </c>
      <c r="G789" s="221"/>
      <c r="H789" s="225">
        <v>45.9</v>
      </c>
      <c r="I789" s="226"/>
      <c r="J789" s="221"/>
      <c r="K789" s="221"/>
      <c r="L789" s="227"/>
      <c r="M789" s="228"/>
      <c r="N789" s="229"/>
      <c r="O789" s="229"/>
      <c r="P789" s="229"/>
      <c r="Q789" s="229"/>
      <c r="R789" s="229"/>
      <c r="S789" s="229"/>
      <c r="T789" s="230"/>
      <c r="AT789" s="231" t="s">
        <v>264</v>
      </c>
      <c r="AU789" s="231" t="s">
        <v>90</v>
      </c>
      <c r="AV789" s="12" t="s">
        <v>262</v>
      </c>
      <c r="AW789" s="12" t="s">
        <v>45</v>
      </c>
      <c r="AX789" s="12" t="s">
        <v>25</v>
      </c>
      <c r="AY789" s="231" t="s">
        <v>256</v>
      </c>
    </row>
    <row r="790" spans="2:65" s="1" customFormat="1" ht="31.5" customHeight="1">
      <c r="B790" s="42"/>
      <c r="C790" s="261" t="s">
        <v>1369</v>
      </c>
      <c r="D790" s="261" t="s">
        <v>337</v>
      </c>
      <c r="E790" s="262" t="s">
        <v>1370</v>
      </c>
      <c r="F790" s="263" t="s">
        <v>1371</v>
      </c>
      <c r="G790" s="264" t="s">
        <v>453</v>
      </c>
      <c r="H790" s="265">
        <v>1</v>
      </c>
      <c r="I790" s="266"/>
      <c r="J790" s="267">
        <f>ROUND(I790*H790,2)</f>
        <v>0</v>
      </c>
      <c r="K790" s="263" t="s">
        <v>38</v>
      </c>
      <c r="L790" s="268"/>
      <c r="M790" s="269" t="s">
        <v>38</v>
      </c>
      <c r="N790" s="270" t="s">
        <v>52</v>
      </c>
      <c r="O790" s="43"/>
      <c r="P790" s="205">
        <f>O790*H790</f>
        <v>0</v>
      </c>
      <c r="Q790" s="205">
        <v>0.029</v>
      </c>
      <c r="R790" s="205">
        <f>Q790*H790</f>
        <v>0.029</v>
      </c>
      <c r="S790" s="205">
        <v>0</v>
      </c>
      <c r="T790" s="206">
        <f>S790*H790</f>
        <v>0</v>
      </c>
      <c r="AR790" s="24" t="s">
        <v>424</v>
      </c>
      <c r="AT790" s="24" t="s">
        <v>337</v>
      </c>
      <c r="AU790" s="24" t="s">
        <v>90</v>
      </c>
      <c r="AY790" s="24" t="s">
        <v>256</v>
      </c>
      <c r="BE790" s="207">
        <f>IF(N790="základní",J790,0)</f>
        <v>0</v>
      </c>
      <c r="BF790" s="207">
        <f>IF(N790="snížená",J790,0)</f>
        <v>0</v>
      </c>
      <c r="BG790" s="207">
        <f>IF(N790="zákl. přenesená",J790,0)</f>
        <v>0</v>
      </c>
      <c r="BH790" s="207">
        <f>IF(N790="sníž. přenesená",J790,0)</f>
        <v>0</v>
      </c>
      <c r="BI790" s="207">
        <f>IF(N790="nulová",J790,0)</f>
        <v>0</v>
      </c>
      <c r="BJ790" s="24" t="s">
        <v>25</v>
      </c>
      <c r="BK790" s="207">
        <f>ROUND(I790*H790,2)</f>
        <v>0</v>
      </c>
      <c r="BL790" s="24" t="s">
        <v>336</v>
      </c>
      <c r="BM790" s="24" t="s">
        <v>1372</v>
      </c>
    </row>
    <row r="791" spans="2:51" s="11" customFormat="1" ht="13.5">
      <c r="B791" s="208"/>
      <c r="C791" s="209"/>
      <c r="D791" s="222" t="s">
        <v>264</v>
      </c>
      <c r="E791" s="271" t="s">
        <v>38</v>
      </c>
      <c r="F791" s="248" t="s">
        <v>1373</v>
      </c>
      <c r="G791" s="209"/>
      <c r="H791" s="249">
        <v>1</v>
      </c>
      <c r="I791" s="214"/>
      <c r="J791" s="209"/>
      <c r="K791" s="209"/>
      <c r="L791" s="215"/>
      <c r="M791" s="216"/>
      <c r="N791" s="217"/>
      <c r="O791" s="217"/>
      <c r="P791" s="217"/>
      <c r="Q791" s="217"/>
      <c r="R791" s="217"/>
      <c r="S791" s="217"/>
      <c r="T791" s="218"/>
      <c r="AT791" s="219" t="s">
        <v>264</v>
      </c>
      <c r="AU791" s="219" t="s">
        <v>90</v>
      </c>
      <c r="AV791" s="11" t="s">
        <v>90</v>
      </c>
      <c r="AW791" s="11" t="s">
        <v>45</v>
      </c>
      <c r="AX791" s="11" t="s">
        <v>25</v>
      </c>
      <c r="AY791" s="219" t="s">
        <v>256</v>
      </c>
    </row>
    <row r="792" spans="2:65" s="1" customFormat="1" ht="31.5" customHeight="1">
      <c r="B792" s="42"/>
      <c r="C792" s="261" t="s">
        <v>1374</v>
      </c>
      <c r="D792" s="261" t="s">
        <v>337</v>
      </c>
      <c r="E792" s="262" t="s">
        <v>1375</v>
      </c>
      <c r="F792" s="263" t="s">
        <v>1376</v>
      </c>
      <c r="G792" s="264" t="s">
        <v>453</v>
      </c>
      <c r="H792" s="265">
        <v>19</v>
      </c>
      <c r="I792" s="266"/>
      <c r="J792" s="267">
        <f>ROUND(I792*H792,2)</f>
        <v>0</v>
      </c>
      <c r="K792" s="263" t="s">
        <v>38</v>
      </c>
      <c r="L792" s="268"/>
      <c r="M792" s="269" t="s">
        <v>38</v>
      </c>
      <c r="N792" s="270" t="s">
        <v>52</v>
      </c>
      <c r="O792" s="43"/>
      <c r="P792" s="205">
        <f>O792*H792</f>
        <v>0</v>
      </c>
      <c r="Q792" s="205">
        <v>0.051</v>
      </c>
      <c r="R792" s="205">
        <f>Q792*H792</f>
        <v>0.969</v>
      </c>
      <c r="S792" s="205">
        <v>0</v>
      </c>
      <c r="T792" s="206">
        <f>S792*H792</f>
        <v>0</v>
      </c>
      <c r="AR792" s="24" t="s">
        <v>424</v>
      </c>
      <c r="AT792" s="24" t="s">
        <v>337</v>
      </c>
      <c r="AU792" s="24" t="s">
        <v>90</v>
      </c>
      <c r="AY792" s="24" t="s">
        <v>256</v>
      </c>
      <c r="BE792" s="207">
        <f>IF(N792="základní",J792,0)</f>
        <v>0</v>
      </c>
      <c r="BF792" s="207">
        <f>IF(N792="snížená",J792,0)</f>
        <v>0</v>
      </c>
      <c r="BG792" s="207">
        <f>IF(N792="zákl. přenesená",J792,0)</f>
        <v>0</v>
      </c>
      <c r="BH792" s="207">
        <f>IF(N792="sníž. přenesená",J792,0)</f>
        <v>0</v>
      </c>
      <c r="BI792" s="207">
        <f>IF(N792="nulová",J792,0)</f>
        <v>0</v>
      </c>
      <c r="BJ792" s="24" t="s">
        <v>25</v>
      </c>
      <c r="BK792" s="207">
        <f>ROUND(I792*H792,2)</f>
        <v>0</v>
      </c>
      <c r="BL792" s="24" t="s">
        <v>336</v>
      </c>
      <c r="BM792" s="24" t="s">
        <v>1377</v>
      </c>
    </row>
    <row r="793" spans="2:51" s="11" customFormat="1" ht="13.5">
      <c r="B793" s="208"/>
      <c r="C793" s="209"/>
      <c r="D793" s="222" t="s">
        <v>264</v>
      </c>
      <c r="E793" s="271" t="s">
        <v>38</v>
      </c>
      <c r="F793" s="248" t="s">
        <v>1378</v>
      </c>
      <c r="G793" s="209"/>
      <c r="H793" s="249">
        <v>19</v>
      </c>
      <c r="I793" s="214"/>
      <c r="J793" s="209"/>
      <c r="K793" s="209"/>
      <c r="L793" s="215"/>
      <c r="M793" s="216"/>
      <c r="N793" s="217"/>
      <c r="O793" s="217"/>
      <c r="P793" s="217"/>
      <c r="Q793" s="217"/>
      <c r="R793" s="217"/>
      <c r="S793" s="217"/>
      <c r="T793" s="218"/>
      <c r="AT793" s="219" t="s">
        <v>264</v>
      </c>
      <c r="AU793" s="219" t="s">
        <v>90</v>
      </c>
      <c r="AV793" s="11" t="s">
        <v>90</v>
      </c>
      <c r="AW793" s="11" t="s">
        <v>45</v>
      </c>
      <c r="AX793" s="11" t="s">
        <v>25</v>
      </c>
      <c r="AY793" s="219" t="s">
        <v>256</v>
      </c>
    </row>
    <row r="794" spans="2:65" s="1" customFormat="1" ht="31.5" customHeight="1">
      <c r="B794" s="42"/>
      <c r="C794" s="261" t="s">
        <v>1379</v>
      </c>
      <c r="D794" s="261" t="s">
        <v>337</v>
      </c>
      <c r="E794" s="262" t="s">
        <v>1380</v>
      </c>
      <c r="F794" s="263" t="s">
        <v>1381</v>
      </c>
      <c r="G794" s="264" t="s">
        <v>453</v>
      </c>
      <c r="H794" s="265">
        <v>1</v>
      </c>
      <c r="I794" s="266"/>
      <c r="J794" s="267">
        <f>ROUND(I794*H794,2)</f>
        <v>0</v>
      </c>
      <c r="K794" s="263" t="s">
        <v>38</v>
      </c>
      <c r="L794" s="268"/>
      <c r="M794" s="269" t="s">
        <v>38</v>
      </c>
      <c r="N794" s="270" t="s">
        <v>52</v>
      </c>
      <c r="O794" s="43"/>
      <c r="P794" s="205">
        <f>O794*H794</f>
        <v>0</v>
      </c>
      <c r="Q794" s="205">
        <v>0.029</v>
      </c>
      <c r="R794" s="205">
        <f>Q794*H794</f>
        <v>0.029</v>
      </c>
      <c r="S794" s="205">
        <v>0</v>
      </c>
      <c r="T794" s="206">
        <f>S794*H794</f>
        <v>0</v>
      </c>
      <c r="AR794" s="24" t="s">
        <v>424</v>
      </c>
      <c r="AT794" s="24" t="s">
        <v>337</v>
      </c>
      <c r="AU794" s="24" t="s">
        <v>90</v>
      </c>
      <c r="AY794" s="24" t="s">
        <v>256</v>
      </c>
      <c r="BE794" s="207">
        <f>IF(N794="základní",J794,0)</f>
        <v>0</v>
      </c>
      <c r="BF794" s="207">
        <f>IF(N794="snížená",J794,0)</f>
        <v>0</v>
      </c>
      <c r="BG794" s="207">
        <f>IF(N794="zákl. přenesená",J794,0)</f>
        <v>0</v>
      </c>
      <c r="BH794" s="207">
        <f>IF(N794="sníž. přenesená",J794,0)</f>
        <v>0</v>
      </c>
      <c r="BI794" s="207">
        <f>IF(N794="nulová",J794,0)</f>
        <v>0</v>
      </c>
      <c r="BJ794" s="24" t="s">
        <v>25</v>
      </c>
      <c r="BK794" s="207">
        <f>ROUND(I794*H794,2)</f>
        <v>0</v>
      </c>
      <c r="BL794" s="24" t="s">
        <v>336</v>
      </c>
      <c r="BM794" s="24" t="s">
        <v>1382</v>
      </c>
    </row>
    <row r="795" spans="2:51" s="11" customFormat="1" ht="13.5">
      <c r="B795" s="208"/>
      <c r="C795" s="209"/>
      <c r="D795" s="222" t="s">
        <v>264</v>
      </c>
      <c r="E795" s="271" t="s">
        <v>38</v>
      </c>
      <c r="F795" s="248" t="s">
        <v>1383</v>
      </c>
      <c r="G795" s="209"/>
      <c r="H795" s="249">
        <v>1</v>
      </c>
      <c r="I795" s="214"/>
      <c r="J795" s="209"/>
      <c r="K795" s="209"/>
      <c r="L795" s="215"/>
      <c r="M795" s="216"/>
      <c r="N795" s="217"/>
      <c r="O795" s="217"/>
      <c r="P795" s="217"/>
      <c r="Q795" s="217"/>
      <c r="R795" s="217"/>
      <c r="S795" s="217"/>
      <c r="T795" s="218"/>
      <c r="AT795" s="219" t="s">
        <v>264</v>
      </c>
      <c r="AU795" s="219" t="s">
        <v>90</v>
      </c>
      <c r="AV795" s="11" t="s">
        <v>90</v>
      </c>
      <c r="AW795" s="11" t="s">
        <v>45</v>
      </c>
      <c r="AX795" s="11" t="s">
        <v>25</v>
      </c>
      <c r="AY795" s="219" t="s">
        <v>256</v>
      </c>
    </row>
    <row r="796" spans="2:65" s="1" customFormat="1" ht="22.5" customHeight="1">
      <c r="B796" s="42"/>
      <c r="C796" s="196" t="s">
        <v>1384</v>
      </c>
      <c r="D796" s="196" t="s">
        <v>258</v>
      </c>
      <c r="E796" s="197" t="s">
        <v>1385</v>
      </c>
      <c r="F796" s="198" t="s">
        <v>1386</v>
      </c>
      <c r="G796" s="199" t="s">
        <v>453</v>
      </c>
      <c r="H796" s="200">
        <v>25</v>
      </c>
      <c r="I796" s="201"/>
      <c r="J796" s="202">
        <f>ROUND(I796*H796,2)</f>
        <v>0</v>
      </c>
      <c r="K796" s="198" t="s">
        <v>261</v>
      </c>
      <c r="L796" s="62"/>
      <c r="M796" s="203" t="s">
        <v>38</v>
      </c>
      <c r="N796" s="204" t="s">
        <v>52</v>
      </c>
      <c r="O796" s="43"/>
      <c r="P796" s="205">
        <f>O796*H796</f>
        <v>0</v>
      </c>
      <c r="Q796" s="205">
        <v>0.00025</v>
      </c>
      <c r="R796" s="205">
        <f>Q796*H796</f>
        <v>0.00625</v>
      </c>
      <c r="S796" s="205">
        <v>0</v>
      </c>
      <c r="T796" s="206">
        <f>S796*H796</f>
        <v>0</v>
      </c>
      <c r="AR796" s="24" t="s">
        <v>336</v>
      </c>
      <c r="AT796" s="24" t="s">
        <v>258</v>
      </c>
      <c r="AU796" s="24" t="s">
        <v>90</v>
      </c>
      <c r="AY796" s="24" t="s">
        <v>256</v>
      </c>
      <c r="BE796" s="207">
        <f>IF(N796="základní",J796,0)</f>
        <v>0</v>
      </c>
      <c r="BF796" s="207">
        <f>IF(N796="snížená",J796,0)</f>
        <v>0</v>
      </c>
      <c r="BG796" s="207">
        <f>IF(N796="zákl. přenesená",J796,0)</f>
        <v>0</v>
      </c>
      <c r="BH796" s="207">
        <f>IF(N796="sníž. přenesená",J796,0)</f>
        <v>0</v>
      </c>
      <c r="BI796" s="207">
        <f>IF(N796="nulová",J796,0)</f>
        <v>0</v>
      </c>
      <c r="BJ796" s="24" t="s">
        <v>25</v>
      </c>
      <c r="BK796" s="207">
        <f>ROUND(I796*H796,2)</f>
        <v>0</v>
      </c>
      <c r="BL796" s="24" t="s">
        <v>336</v>
      </c>
      <c r="BM796" s="24" t="s">
        <v>1387</v>
      </c>
    </row>
    <row r="797" spans="2:51" s="11" customFormat="1" ht="13.5">
      <c r="B797" s="208"/>
      <c r="C797" s="209"/>
      <c r="D797" s="210" t="s">
        <v>264</v>
      </c>
      <c r="E797" s="211" t="s">
        <v>38</v>
      </c>
      <c r="F797" s="212" t="s">
        <v>1388</v>
      </c>
      <c r="G797" s="209"/>
      <c r="H797" s="213">
        <v>5</v>
      </c>
      <c r="I797" s="214"/>
      <c r="J797" s="209"/>
      <c r="K797" s="209"/>
      <c r="L797" s="215"/>
      <c r="M797" s="216"/>
      <c r="N797" s="217"/>
      <c r="O797" s="217"/>
      <c r="P797" s="217"/>
      <c r="Q797" s="217"/>
      <c r="R797" s="217"/>
      <c r="S797" s="217"/>
      <c r="T797" s="218"/>
      <c r="AT797" s="219" t="s">
        <v>264</v>
      </c>
      <c r="AU797" s="219" t="s">
        <v>90</v>
      </c>
      <c r="AV797" s="11" t="s">
        <v>90</v>
      </c>
      <c r="AW797" s="11" t="s">
        <v>45</v>
      </c>
      <c r="AX797" s="11" t="s">
        <v>81</v>
      </c>
      <c r="AY797" s="219" t="s">
        <v>256</v>
      </c>
    </row>
    <row r="798" spans="2:51" s="11" customFormat="1" ht="13.5">
      <c r="B798" s="208"/>
      <c r="C798" s="209"/>
      <c r="D798" s="210" t="s">
        <v>264</v>
      </c>
      <c r="E798" s="211" t="s">
        <v>38</v>
      </c>
      <c r="F798" s="212" t="s">
        <v>1389</v>
      </c>
      <c r="G798" s="209"/>
      <c r="H798" s="213">
        <v>12</v>
      </c>
      <c r="I798" s="214"/>
      <c r="J798" s="209"/>
      <c r="K798" s="209"/>
      <c r="L798" s="215"/>
      <c r="M798" s="216"/>
      <c r="N798" s="217"/>
      <c r="O798" s="217"/>
      <c r="P798" s="217"/>
      <c r="Q798" s="217"/>
      <c r="R798" s="217"/>
      <c r="S798" s="217"/>
      <c r="T798" s="218"/>
      <c r="AT798" s="219" t="s">
        <v>264</v>
      </c>
      <c r="AU798" s="219" t="s">
        <v>90</v>
      </c>
      <c r="AV798" s="11" t="s">
        <v>90</v>
      </c>
      <c r="AW798" s="11" t="s">
        <v>45</v>
      </c>
      <c r="AX798" s="11" t="s">
        <v>81</v>
      </c>
      <c r="AY798" s="219" t="s">
        <v>256</v>
      </c>
    </row>
    <row r="799" spans="2:51" s="11" customFormat="1" ht="13.5">
      <c r="B799" s="208"/>
      <c r="C799" s="209"/>
      <c r="D799" s="210" t="s">
        <v>264</v>
      </c>
      <c r="E799" s="211" t="s">
        <v>38</v>
      </c>
      <c r="F799" s="212" t="s">
        <v>1390</v>
      </c>
      <c r="G799" s="209"/>
      <c r="H799" s="213">
        <v>8</v>
      </c>
      <c r="I799" s="214"/>
      <c r="J799" s="209"/>
      <c r="K799" s="209"/>
      <c r="L799" s="215"/>
      <c r="M799" s="216"/>
      <c r="N799" s="217"/>
      <c r="O799" s="217"/>
      <c r="P799" s="217"/>
      <c r="Q799" s="217"/>
      <c r="R799" s="217"/>
      <c r="S799" s="217"/>
      <c r="T799" s="218"/>
      <c r="AT799" s="219" t="s">
        <v>264</v>
      </c>
      <c r="AU799" s="219" t="s">
        <v>90</v>
      </c>
      <c r="AV799" s="11" t="s">
        <v>90</v>
      </c>
      <c r="AW799" s="11" t="s">
        <v>45</v>
      </c>
      <c r="AX799" s="11" t="s">
        <v>81</v>
      </c>
      <c r="AY799" s="219" t="s">
        <v>256</v>
      </c>
    </row>
    <row r="800" spans="2:51" s="12" customFormat="1" ht="13.5">
      <c r="B800" s="220"/>
      <c r="C800" s="221"/>
      <c r="D800" s="222" t="s">
        <v>264</v>
      </c>
      <c r="E800" s="223" t="s">
        <v>38</v>
      </c>
      <c r="F800" s="224" t="s">
        <v>266</v>
      </c>
      <c r="G800" s="221"/>
      <c r="H800" s="225">
        <v>25</v>
      </c>
      <c r="I800" s="226"/>
      <c r="J800" s="221"/>
      <c r="K800" s="221"/>
      <c r="L800" s="227"/>
      <c r="M800" s="228"/>
      <c r="N800" s="229"/>
      <c r="O800" s="229"/>
      <c r="P800" s="229"/>
      <c r="Q800" s="229"/>
      <c r="R800" s="229"/>
      <c r="S800" s="229"/>
      <c r="T800" s="230"/>
      <c r="AT800" s="231" t="s">
        <v>264</v>
      </c>
      <c r="AU800" s="231" t="s">
        <v>90</v>
      </c>
      <c r="AV800" s="12" t="s">
        <v>262</v>
      </c>
      <c r="AW800" s="12" t="s">
        <v>45</v>
      </c>
      <c r="AX800" s="12" t="s">
        <v>25</v>
      </c>
      <c r="AY800" s="231" t="s">
        <v>256</v>
      </c>
    </row>
    <row r="801" spans="2:65" s="1" customFormat="1" ht="31.5" customHeight="1">
      <c r="B801" s="42"/>
      <c r="C801" s="261" t="s">
        <v>1391</v>
      </c>
      <c r="D801" s="261" t="s">
        <v>337</v>
      </c>
      <c r="E801" s="262" t="s">
        <v>1392</v>
      </c>
      <c r="F801" s="263" t="s">
        <v>1393</v>
      </c>
      <c r="G801" s="264" t="s">
        <v>453</v>
      </c>
      <c r="H801" s="265">
        <v>25</v>
      </c>
      <c r="I801" s="266"/>
      <c r="J801" s="267">
        <f>ROUND(I801*H801,2)</f>
        <v>0</v>
      </c>
      <c r="K801" s="263" t="s">
        <v>261</v>
      </c>
      <c r="L801" s="268"/>
      <c r="M801" s="269" t="s">
        <v>38</v>
      </c>
      <c r="N801" s="270" t="s">
        <v>52</v>
      </c>
      <c r="O801" s="43"/>
      <c r="P801" s="205">
        <f>O801*H801</f>
        <v>0</v>
      </c>
      <c r="Q801" s="205">
        <v>0.012</v>
      </c>
      <c r="R801" s="205">
        <f>Q801*H801</f>
        <v>0.3</v>
      </c>
      <c r="S801" s="205">
        <v>0</v>
      </c>
      <c r="T801" s="206">
        <f>S801*H801</f>
        <v>0</v>
      </c>
      <c r="AR801" s="24" t="s">
        <v>424</v>
      </c>
      <c r="AT801" s="24" t="s">
        <v>337</v>
      </c>
      <c r="AU801" s="24" t="s">
        <v>90</v>
      </c>
      <c r="AY801" s="24" t="s">
        <v>256</v>
      </c>
      <c r="BE801" s="207">
        <f>IF(N801="základní",J801,0)</f>
        <v>0</v>
      </c>
      <c r="BF801" s="207">
        <f>IF(N801="snížená",J801,0)</f>
        <v>0</v>
      </c>
      <c r="BG801" s="207">
        <f>IF(N801="zákl. přenesená",J801,0)</f>
        <v>0</v>
      </c>
      <c r="BH801" s="207">
        <f>IF(N801="sníž. přenesená",J801,0)</f>
        <v>0</v>
      </c>
      <c r="BI801" s="207">
        <f>IF(N801="nulová",J801,0)</f>
        <v>0</v>
      </c>
      <c r="BJ801" s="24" t="s">
        <v>25</v>
      </c>
      <c r="BK801" s="207">
        <f>ROUND(I801*H801,2)</f>
        <v>0</v>
      </c>
      <c r="BL801" s="24" t="s">
        <v>336</v>
      </c>
      <c r="BM801" s="24" t="s">
        <v>1394</v>
      </c>
    </row>
    <row r="802" spans="2:51" s="11" customFormat="1" ht="13.5">
      <c r="B802" s="208"/>
      <c r="C802" s="209"/>
      <c r="D802" s="210" t="s">
        <v>264</v>
      </c>
      <c r="E802" s="211" t="s">
        <v>38</v>
      </c>
      <c r="F802" s="212" t="s">
        <v>1388</v>
      </c>
      <c r="G802" s="209"/>
      <c r="H802" s="213">
        <v>5</v>
      </c>
      <c r="I802" s="214"/>
      <c r="J802" s="209"/>
      <c r="K802" s="209"/>
      <c r="L802" s="215"/>
      <c r="M802" s="216"/>
      <c r="N802" s="217"/>
      <c r="O802" s="217"/>
      <c r="P802" s="217"/>
      <c r="Q802" s="217"/>
      <c r="R802" s="217"/>
      <c r="S802" s="217"/>
      <c r="T802" s="218"/>
      <c r="AT802" s="219" t="s">
        <v>264</v>
      </c>
      <c r="AU802" s="219" t="s">
        <v>90</v>
      </c>
      <c r="AV802" s="11" t="s">
        <v>90</v>
      </c>
      <c r="AW802" s="11" t="s">
        <v>45</v>
      </c>
      <c r="AX802" s="11" t="s">
        <v>81</v>
      </c>
      <c r="AY802" s="219" t="s">
        <v>256</v>
      </c>
    </row>
    <row r="803" spans="2:51" s="11" customFormat="1" ht="13.5">
      <c r="B803" s="208"/>
      <c r="C803" s="209"/>
      <c r="D803" s="210" t="s">
        <v>264</v>
      </c>
      <c r="E803" s="211" t="s">
        <v>38</v>
      </c>
      <c r="F803" s="212" t="s">
        <v>1389</v>
      </c>
      <c r="G803" s="209"/>
      <c r="H803" s="213">
        <v>12</v>
      </c>
      <c r="I803" s="214"/>
      <c r="J803" s="209"/>
      <c r="K803" s="209"/>
      <c r="L803" s="215"/>
      <c r="M803" s="216"/>
      <c r="N803" s="217"/>
      <c r="O803" s="217"/>
      <c r="P803" s="217"/>
      <c r="Q803" s="217"/>
      <c r="R803" s="217"/>
      <c r="S803" s="217"/>
      <c r="T803" s="218"/>
      <c r="AT803" s="219" t="s">
        <v>264</v>
      </c>
      <c r="AU803" s="219" t="s">
        <v>90</v>
      </c>
      <c r="AV803" s="11" t="s">
        <v>90</v>
      </c>
      <c r="AW803" s="11" t="s">
        <v>45</v>
      </c>
      <c r="AX803" s="11" t="s">
        <v>81</v>
      </c>
      <c r="AY803" s="219" t="s">
        <v>256</v>
      </c>
    </row>
    <row r="804" spans="2:51" s="11" customFormat="1" ht="13.5">
      <c r="B804" s="208"/>
      <c r="C804" s="209"/>
      <c r="D804" s="210" t="s">
        <v>264</v>
      </c>
      <c r="E804" s="211" t="s">
        <v>38</v>
      </c>
      <c r="F804" s="212" t="s">
        <v>1390</v>
      </c>
      <c r="G804" s="209"/>
      <c r="H804" s="213">
        <v>8</v>
      </c>
      <c r="I804" s="214"/>
      <c r="J804" s="209"/>
      <c r="K804" s="209"/>
      <c r="L804" s="215"/>
      <c r="M804" s="216"/>
      <c r="N804" s="217"/>
      <c r="O804" s="217"/>
      <c r="P804" s="217"/>
      <c r="Q804" s="217"/>
      <c r="R804" s="217"/>
      <c r="S804" s="217"/>
      <c r="T804" s="218"/>
      <c r="AT804" s="219" t="s">
        <v>264</v>
      </c>
      <c r="AU804" s="219" t="s">
        <v>90</v>
      </c>
      <c r="AV804" s="11" t="s">
        <v>90</v>
      </c>
      <c r="AW804" s="11" t="s">
        <v>45</v>
      </c>
      <c r="AX804" s="11" t="s">
        <v>81</v>
      </c>
      <c r="AY804" s="219" t="s">
        <v>256</v>
      </c>
    </row>
    <row r="805" spans="2:51" s="12" customFormat="1" ht="13.5">
      <c r="B805" s="220"/>
      <c r="C805" s="221"/>
      <c r="D805" s="222" t="s">
        <v>264</v>
      </c>
      <c r="E805" s="223" t="s">
        <v>38</v>
      </c>
      <c r="F805" s="224" t="s">
        <v>266</v>
      </c>
      <c r="G805" s="221"/>
      <c r="H805" s="225">
        <v>25</v>
      </c>
      <c r="I805" s="226"/>
      <c r="J805" s="221"/>
      <c r="K805" s="221"/>
      <c r="L805" s="227"/>
      <c r="M805" s="228"/>
      <c r="N805" s="229"/>
      <c r="O805" s="229"/>
      <c r="P805" s="229"/>
      <c r="Q805" s="229"/>
      <c r="R805" s="229"/>
      <c r="S805" s="229"/>
      <c r="T805" s="230"/>
      <c r="AT805" s="231" t="s">
        <v>264</v>
      </c>
      <c r="AU805" s="231" t="s">
        <v>90</v>
      </c>
      <c r="AV805" s="12" t="s">
        <v>262</v>
      </c>
      <c r="AW805" s="12" t="s">
        <v>45</v>
      </c>
      <c r="AX805" s="12" t="s">
        <v>25</v>
      </c>
      <c r="AY805" s="231" t="s">
        <v>256</v>
      </c>
    </row>
    <row r="806" spans="2:65" s="1" customFormat="1" ht="22.5" customHeight="1">
      <c r="B806" s="42"/>
      <c r="C806" s="196" t="s">
        <v>1395</v>
      </c>
      <c r="D806" s="196" t="s">
        <v>258</v>
      </c>
      <c r="E806" s="197" t="s">
        <v>1396</v>
      </c>
      <c r="F806" s="198" t="s">
        <v>1397</v>
      </c>
      <c r="G806" s="199" t="s">
        <v>453</v>
      </c>
      <c r="H806" s="200">
        <v>7</v>
      </c>
      <c r="I806" s="201"/>
      <c r="J806" s="202">
        <f>ROUND(I806*H806,2)</f>
        <v>0</v>
      </c>
      <c r="K806" s="198" t="s">
        <v>261</v>
      </c>
      <c r="L806" s="62"/>
      <c r="M806" s="203" t="s">
        <v>38</v>
      </c>
      <c r="N806" s="204" t="s">
        <v>52</v>
      </c>
      <c r="O806" s="43"/>
      <c r="P806" s="205">
        <f>O806*H806</f>
        <v>0</v>
      </c>
      <c r="Q806" s="205">
        <v>0</v>
      </c>
      <c r="R806" s="205">
        <f>Q806*H806</f>
        <v>0</v>
      </c>
      <c r="S806" s="205">
        <v>0.024</v>
      </c>
      <c r="T806" s="206">
        <f>S806*H806</f>
        <v>0.168</v>
      </c>
      <c r="AR806" s="24" t="s">
        <v>336</v>
      </c>
      <c r="AT806" s="24" t="s">
        <v>258</v>
      </c>
      <c r="AU806" s="24" t="s">
        <v>90</v>
      </c>
      <c r="AY806" s="24" t="s">
        <v>256</v>
      </c>
      <c r="BE806" s="207">
        <f>IF(N806="základní",J806,0)</f>
        <v>0</v>
      </c>
      <c r="BF806" s="207">
        <f>IF(N806="snížená",J806,0)</f>
        <v>0</v>
      </c>
      <c r="BG806" s="207">
        <f>IF(N806="zákl. přenesená",J806,0)</f>
        <v>0</v>
      </c>
      <c r="BH806" s="207">
        <f>IF(N806="sníž. přenesená",J806,0)</f>
        <v>0</v>
      </c>
      <c r="BI806" s="207">
        <f>IF(N806="nulová",J806,0)</f>
        <v>0</v>
      </c>
      <c r="BJ806" s="24" t="s">
        <v>25</v>
      </c>
      <c r="BK806" s="207">
        <f>ROUND(I806*H806,2)</f>
        <v>0</v>
      </c>
      <c r="BL806" s="24" t="s">
        <v>336</v>
      </c>
      <c r="BM806" s="24" t="s">
        <v>1398</v>
      </c>
    </row>
    <row r="807" spans="2:51" s="11" customFormat="1" ht="13.5">
      <c r="B807" s="208"/>
      <c r="C807" s="209"/>
      <c r="D807" s="222" t="s">
        <v>264</v>
      </c>
      <c r="E807" s="271" t="s">
        <v>38</v>
      </c>
      <c r="F807" s="248" t="s">
        <v>291</v>
      </c>
      <c r="G807" s="209"/>
      <c r="H807" s="249">
        <v>7</v>
      </c>
      <c r="I807" s="214"/>
      <c r="J807" s="209"/>
      <c r="K807" s="209"/>
      <c r="L807" s="215"/>
      <c r="M807" s="216"/>
      <c r="N807" s="217"/>
      <c r="O807" s="217"/>
      <c r="P807" s="217"/>
      <c r="Q807" s="217"/>
      <c r="R807" s="217"/>
      <c r="S807" s="217"/>
      <c r="T807" s="218"/>
      <c r="AT807" s="219" t="s">
        <v>264</v>
      </c>
      <c r="AU807" s="219" t="s">
        <v>90</v>
      </c>
      <c r="AV807" s="11" t="s">
        <v>90</v>
      </c>
      <c r="AW807" s="11" t="s">
        <v>45</v>
      </c>
      <c r="AX807" s="11" t="s">
        <v>25</v>
      </c>
      <c r="AY807" s="219" t="s">
        <v>256</v>
      </c>
    </row>
    <row r="808" spans="2:65" s="1" customFormat="1" ht="22.5" customHeight="1">
      <c r="B808" s="42"/>
      <c r="C808" s="196" t="s">
        <v>1399</v>
      </c>
      <c r="D808" s="196" t="s">
        <v>258</v>
      </c>
      <c r="E808" s="197" t="s">
        <v>1400</v>
      </c>
      <c r="F808" s="198" t="s">
        <v>1401</v>
      </c>
      <c r="G808" s="199" t="s">
        <v>453</v>
      </c>
      <c r="H808" s="200">
        <v>26</v>
      </c>
      <c r="I808" s="201"/>
      <c r="J808" s="202">
        <f>ROUND(I808*H808,2)</f>
        <v>0</v>
      </c>
      <c r="K808" s="198" t="s">
        <v>261</v>
      </c>
      <c r="L808" s="62"/>
      <c r="M808" s="203" t="s">
        <v>38</v>
      </c>
      <c r="N808" s="204" t="s">
        <v>52</v>
      </c>
      <c r="O808" s="43"/>
      <c r="P808" s="205">
        <f>O808*H808</f>
        <v>0</v>
      </c>
      <c r="Q808" s="205">
        <v>0</v>
      </c>
      <c r="R808" s="205">
        <f>Q808*H808</f>
        <v>0</v>
      </c>
      <c r="S808" s="205">
        <v>0</v>
      </c>
      <c r="T808" s="206">
        <f>S808*H808</f>
        <v>0</v>
      </c>
      <c r="AR808" s="24" t="s">
        <v>336</v>
      </c>
      <c r="AT808" s="24" t="s">
        <v>258</v>
      </c>
      <c r="AU808" s="24" t="s">
        <v>90</v>
      </c>
      <c r="AY808" s="24" t="s">
        <v>256</v>
      </c>
      <c r="BE808" s="207">
        <f>IF(N808="základní",J808,0)</f>
        <v>0</v>
      </c>
      <c r="BF808" s="207">
        <f>IF(N808="snížená",J808,0)</f>
        <v>0</v>
      </c>
      <c r="BG808" s="207">
        <f>IF(N808="zákl. přenesená",J808,0)</f>
        <v>0</v>
      </c>
      <c r="BH808" s="207">
        <f>IF(N808="sníž. přenesená",J808,0)</f>
        <v>0</v>
      </c>
      <c r="BI808" s="207">
        <f>IF(N808="nulová",J808,0)</f>
        <v>0</v>
      </c>
      <c r="BJ808" s="24" t="s">
        <v>25</v>
      </c>
      <c r="BK808" s="207">
        <f>ROUND(I808*H808,2)</f>
        <v>0</v>
      </c>
      <c r="BL808" s="24" t="s">
        <v>336</v>
      </c>
      <c r="BM808" s="24" t="s">
        <v>1402</v>
      </c>
    </row>
    <row r="809" spans="2:51" s="11" customFormat="1" ht="13.5">
      <c r="B809" s="208"/>
      <c r="C809" s="209"/>
      <c r="D809" s="222" t="s">
        <v>264</v>
      </c>
      <c r="E809" s="271" t="s">
        <v>38</v>
      </c>
      <c r="F809" s="248" t="s">
        <v>1403</v>
      </c>
      <c r="G809" s="209"/>
      <c r="H809" s="249">
        <v>26</v>
      </c>
      <c r="I809" s="214"/>
      <c r="J809" s="209"/>
      <c r="K809" s="209"/>
      <c r="L809" s="215"/>
      <c r="M809" s="216"/>
      <c r="N809" s="217"/>
      <c r="O809" s="217"/>
      <c r="P809" s="217"/>
      <c r="Q809" s="217"/>
      <c r="R809" s="217"/>
      <c r="S809" s="217"/>
      <c r="T809" s="218"/>
      <c r="AT809" s="219" t="s">
        <v>264</v>
      </c>
      <c r="AU809" s="219" t="s">
        <v>90</v>
      </c>
      <c r="AV809" s="11" t="s">
        <v>90</v>
      </c>
      <c r="AW809" s="11" t="s">
        <v>45</v>
      </c>
      <c r="AX809" s="11" t="s">
        <v>25</v>
      </c>
      <c r="AY809" s="219" t="s">
        <v>256</v>
      </c>
    </row>
    <row r="810" spans="2:65" s="1" customFormat="1" ht="22.5" customHeight="1">
      <c r="B810" s="42"/>
      <c r="C810" s="261" t="s">
        <v>1404</v>
      </c>
      <c r="D810" s="261" t="s">
        <v>337</v>
      </c>
      <c r="E810" s="262" t="s">
        <v>1405</v>
      </c>
      <c r="F810" s="263" t="s">
        <v>1406</v>
      </c>
      <c r="G810" s="264" t="s">
        <v>372</v>
      </c>
      <c r="H810" s="265">
        <v>60.192</v>
      </c>
      <c r="I810" s="266"/>
      <c r="J810" s="267">
        <f>ROUND(I810*H810,2)</f>
        <v>0</v>
      </c>
      <c r="K810" s="263" t="s">
        <v>261</v>
      </c>
      <c r="L810" s="268"/>
      <c r="M810" s="269" t="s">
        <v>38</v>
      </c>
      <c r="N810" s="270" t="s">
        <v>52</v>
      </c>
      <c r="O810" s="43"/>
      <c r="P810" s="205">
        <f>O810*H810</f>
        <v>0</v>
      </c>
      <c r="Q810" s="205">
        <v>0.005</v>
      </c>
      <c r="R810" s="205">
        <f>Q810*H810</f>
        <v>0.30096</v>
      </c>
      <c r="S810" s="205">
        <v>0</v>
      </c>
      <c r="T810" s="206">
        <f>S810*H810</f>
        <v>0</v>
      </c>
      <c r="AR810" s="24" t="s">
        <v>424</v>
      </c>
      <c r="AT810" s="24" t="s">
        <v>337</v>
      </c>
      <c r="AU810" s="24" t="s">
        <v>90</v>
      </c>
      <c r="AY810" s="24" t="s">
        <v>256</v>
      </c>
      <c r="BE810" s="207">
        <f>IF(N810="základní",J810,0)</f>
        <v>0</v>
      </c>
      <c r="BF810" s="207">
        <f>IF(N810="snížená",J810,0)</f>
        <v>0</v>
      </c>
      <c r="BG810" s="207">
        <f>IF(N810="zákl. přenesená",J810,0)</f>
        <v>0</v>
      </c>
      <c r="BH810" s="207">
        <f>IF(N810="sníž. přenesená",J810,0)</f>
        <v>0</v>
      </c>
      <c r="BI810" s="207">
        <f>IF(N810="nulová",J810,0)</f>
        <v>0</v>
      </c>
      <c r="BJ810" s="24" t="s">
        <v>25</v>
      </c>
      <c r="BK810" s="207">
        <f>ROUND(I810*H810,2)</f>
        <v>0</v>
      </c>
      <c r="BL810" s="24" t="s">
        <v>336</v>
      </c>
      <c r="BM810" s="24" t="s">
        <v>1407</v>
      </c>
    </row>
    <row r="811" spans="2:51" s="11" customFormat="1" ht="13.5">
      <c r="B811" s="208"/>
      <c r="C811" s="209"/>
      <c r="D811" s="222" t="s">
        <v>264</v>
      </c>
      <c r="E811" s="271" t="s">
        <v>38</v>
      </c>
      <c r="F811" s="248" t="s">
        <v>1408</v>
      </c>
      <c r="G811" s="209"/>
      <c r="H811" s="249">
        <v>60.192</v>
      </c>
      <c r="I811" s="214"/>
      <c r="J811" s="209"/>
      <c r="K811" s="209"/>
      <c r="L811" s="215"/>
      <c r="M811" s="216"/>
      <c r="N811" s="217"/>
      <c r="O811" s="217"/>
      <c r="P811" s="217"/>
      <c r="Q811" s="217"/>
      <c r="R811" s="217"/>
      <c r="S811" s="217"/>
      <c r="T811" s="218"/>
      <c r="AT811" s="219" t="s">
        <v>264</v>
      </c>
      <c r="AU811" s="219" t="s">
        <v>90</v>
      </c>
      <c r="AV811" s="11" t="s">
        <v>90</v>
      </c>
      <c r="AW811" s="11" t="s">
        <v>45</v>
      </c>
      <c r="AX811" s="11" t="s">
        <v>25</v>
      </c>
      <c r="AY811" s="219" t="s">
        <v>256</v>
      </c>
    </row>
    <row r="812" spans="2:65" s="1" customFormat="1" ht="22.5" customHeight="1">
      <c r="B812" s="42"/>
      <c r="C812" s="196" t="s">
        <v>1409</v>
      </c>
      <c r="D812" s="196" t="s">
        <v>258</v>
      </c>
      <c r="E812" s="197" t="s">
        <v>1410</v>
      </c>
      <c r="F812" s="198" t="s">
        <v>1411</v>
      </c>
      <c r="G812" s="199" t="s">
        <v>453</v>
      </c>
      <c r="H812" s="200">
        <v>20</v>
      </c>
      <c r="I812" s="201"/>
      <c r="J812" s="202">
        <f>ROUND(I812*H812,2)</f>
        <v>0</v>
      </c>
      <c r="K812" s="198" t="s">
        <v>261</v>
      </c>
      <c r="L812" s="62"/>
      <c r="M812" s="203" t="s">
        <v>38</v>
      </c>
      <c r="N812" s="204" t="s">
        <v>52</v>
      </c>
      <c r="O812" s="43"/>
      <c r="P812" s="205">
        <f>O812*H812</f>
        <v>0</v>
      </c>
      <c r="Q812" s="205">
        <v>0</v>
      </c>
      <c r="R812" s="205">
        <f>Q812*H812</f>
        <v>0</v>
      </c>
      <c r="S812" s="205">
        <v>0</v>
      </c>
      <c r="T812" s="206">
        <f>S812*H812</f>
        <v>0</v>
      </c>
      <c r="AR812" s="24" t="s">
        <v>336</v>
      </c>
      <c r="AT812" s="24" t="s">
        <v>258</v>
      </c>
      <c r="AU812" s="24" t="s">
        <v>90</v>
      </c>
      <c r="AY812" s="24" t="s">
        <v>256</v>
      </c>
      <c r="BE812" s="207">
        <f>IF(N812="základní",J812,0)</f>
        <v>0</v>
      </c>
      <c r="BF812" s="207">
        <f>IF(N812="snížená",J812,0)</f>
        <v>0</v>
      </c>
      <c r="BG812" s="207">
        <f>IF(N812="zákl. přenesená",J812,0)</f>
        <v>0</v>
      </c>
      <c r="BH812" s="207">
        <f>IF(N812="sníž. přenesená",J812,0)</f>
        <v>0</v>
      </c>
      <c r="BI812" s="207">
        <f>IF(N812="nulová",J812,0)</f>
        <v>0</v>
      </c>
      <c r="BJ812" s="24" t="s">
        <v>25</v>
      </c>
      <c r="BK812" s="207">
        <f>ROUND(I812*H812,2)</f>
        <v>0</v>
      </c>
      <c r="BL812" s="24" t="s">
        <v>336</v>
      </c>
      <c r="BM812" s="24" t="s">
        <v>1412</v>
      </c>
    </row>
    <row r="813" spans="2:51" s="11" customFormat="1" ht="13.5">
      <c r="B813" s="208"/>
      <c r="C813" s="209"/>
      <c r="D813" s="222" t="s">
        <v>264</v>
      </c>
      <c r="E813" s="271" t="s">
        <v>38</v>
      </c>
      <c r="F813" s="248" t="s">
        <v>1413</v>
      </c>
      <c r="G813" s="209"/>
      <c r="H813" s="249">
        <v>20</v>
      </c>
      <c r="I813" s="214"/>
      <c r="J813" s="209"/>
      <c r="K813" s="209"/>
      <c r="L813" s="215"/>
      <c r="M813" s="216"/>
      <c r="N813" s="217"/>
      <c r="O813" s="217"/>
      <c r="P813" s="217"/>
      <c r="Q813" s="217"/>
      <c r="R813" s="217"/>
      <c r="S813" s="217"/>
      <c r="T813" s="218"/>
      <c r="AT813" s="219" t="s">
        <v>264</v>
      </c>
      <c r="AU813" s="219" t="s">
        <v>90</v>
      </c>
      <c r="AV813" s="11" t="s">
        <v>90</v>
      </c>
      <c r="AW813" s="11" t="s">
        <v>45</v>
      </c>
      <c r="AX813" s="11" t="s">
        <v>25</v>
      </c>
      <c r="AY813" s="219" t="s">
        <v>256</v>
      </c>
    </row>
    <row r="814" spans="2:65" s="1" customFormat="1" ht="22.5" customHeight="1">
      <c r="B814" s="42"/>
      <c r="C814" s="196" t="s">
        <v>1414</v>
      </c>
      <c r="D814" s="196" t="s">
        <v>258</v>
      </c>
      <c r="E814" s="197" t="s">
        <v>1415</v>
      </c>
      <c r="F814" s="198" t="s">
        <v>1416</v>
      </c>
      <c r="G814" s="199" t="s">
        <v>453</v>
      </c>
      <c r="H814" s="200">
        <v>1</v>
      </c>
      <c r="I814" s="201"/>
      <c r="J814" s="202">
        <f>ROUND(I814*H814,2)</f>
        <v>0</v>
      </c>
      <c r="K814" s="198" t="s">
        <v>261</v>
      </c>
      <c r="L814" s="62"/>
      <c r="M814" s="203" t="s">
        <v>38</v>
      </c>
      <c r="N814" s="204" t="s">
        <v>52</v>
      </c>
      <c r="O814" s="43"/>
      <c r="P814" s="205">
        <f>O814*H814</f>
        <v>0</v>
      </c>
      <c r="Q814" s="205">
        <v>0</v>
      </c>
      <c r="R814" s="205">
        <f>Q814*H814</f>
        <v>0</v>
      </c>
      <c r="S814" s="205">
        <v>0</v>
      </c>
      <c r="T814" s="206">
        <f>S814*H814</f>
        <v>0</v>
      </c>
      <c r="AR814" s="24" t="s">
        <v>336</v>
      </c>
      <c r="AT814" s="24" t="s">
        <v>258</v>
      </c>
      <c r="AU814" s="24" t="s">
        <v>90</v>
      </c>
      <c r="AY814" s="24" t="s">
        <v>256</v>
      </c>
      <c r="BE814" s="207">
        <f>IF(N814="základní",J814,0)</f>
        <v>0</v>
      </c>
      <c r="BF814" s="207">
        <f>IF(N814="snížená",J814,0)</f>
        <v>0</v>
      </c>
      <c r="BG814" s="207">
        <f>IF(N814="zákl. přenesená",J814,0)</f>
        <v>0</v>
      </c>
      <c r="BH814" s="207">
        <f>IF(N814="sníž. přenesená",J814,0)</f>
        <v>0</v>
      </c>
      <c r="BI814" s="207">
        <f>IF(N814="nulová",J814,0)</f>
        <v>0</v>
      </c>
      <c r="BJ814" s="24" t="s">
        <v>25</v>
      </c>
      <c r="BK814" s="207">
        <f>ROUND(I814*H814,2)</f>
        <v>0</v>
      </c>
      <c r="BL814" s="24" t="s">
        <v>336</v>
      </c>
      <c r="BM814" s="24" t="s">
        <v>1417</v>
      </c>
    </row>
    <row r="815" spans="2:65" s="1" customFormat="1" ht="22.5" customHeight="1">
      <c r="B815" s="42"/>
      <c r="C815" s="196" t="s">
        <v>1418</v>
      </c>
      <c r="D815" s="196" t="s">
        <v>258</v>
      </c>
      <c r="E815" s="197" t="s">
        <v>1419</v>
      </c>
      <c r="F815" s="198" t="s">
        <v>1420</v>
      </c>
      <c r="G815" s="199" t="s">
        <v>453</v>
      </c>
      <c r="H815" s="200">
        <v>1</v>
      </c>
      <c r="I815" s="201"/>
      <c r="J815" s="202">
        <f>ROUND(I815*H815,2)</f>
        <v>0</v>
      </c>
      <c r="K815" s="198" t="s">
        <v>261</v>
      </c>
      <c r="L815" s="62"/>
      <c r="M815" s="203" t="s">
        <v>38</v>
      </c>
      <c r="N815" s="204" t="s">
        <v>52</v>
      </c>
      <c r="O815" s="43"/>
      <c r="P815" s="205">
        <f>O815*H815</f>
        <v>0</v>
      </c>
      <c r="Q815" s="205">
        <v>0</v>
      </c>
      <c r="R815" s="205">
        <f>Q815*H815</f>
        <v>0</v>
      </c>
      <c r="S815" s="205">
        <v>0</v>
      </c>
      <c r="T815" s="206">
        <f>S815*H815</f>
        <v>0</v>
      </c>
      <c r="AR815" s="24" t="s">
        <v>336</v>
      </c>
      <c r="AT815" s="24" t="s">
        <v>258</v>
      </c>
      <c r="AU815" s="24" t="s">
        <v>90</v>
      </c>
      <c r="AY815" s="24" t="s">
        <v>256</v>
      </c>
      <c r="BE815" s="207">
        <f>IF(N815="základní",J815,0)</f>
        <v>0</v>
      </c>
      <c r="BF815" s="207">
        <f>IF(N815="snížená",J815,0)</f>
        <v>0</v>
      </c>
      <c r="BG815" s="207">
        <f>IF(N815="zákl. přenesená",J815,0)</f>
        <v>0</v>
      </c>
      <c r="BH815" s="207">
        <f>IF(N815="sníž. přenesená",J815,0)</f>
        <v>0</v>
      </c>
      <c r="BI815" s="207">
        <f>IF(N815="nulová",J815,0)</f>
        <v>0</v>
      </c>
      <c r="BJ815" s="24" t="s">
        <v>25</v>
      </c>
      <c r="BK815" s="207">
        <f>ROUND(I815*H815,2)</f>
        <v>0</v>
      </c>
      <c r="BL815" s="24" t="s">
        <v>336</v>
      </c>
      <c r="BM815" s="24" t="s">
        <v>1421</v>
      </c>
    </row>
    <row r="816" spans="2:65" s="1" customFormat="1" ht="22.5" customHeight="1">
      <c r="B816" s="42"/>
      <c r="C816" s="196" t="s">
        <v>1422</v>
      </c>
      <c r="D816" s="196" t="s">
        <v>258</v>
      </c>
      <c r="E816" s="197" t="s">
        <v>1423</v>
      </c>
      <c r="F816" s="198" t="s">
        <v>1424</v>
      </c>
      <c r="G816" s="199" t="s">
        <v>327</v>
      </c>
      <c r="H816" s="200">
        <v>1.646</v>
      </c>
      <c r="I816" s="201"/>
      <c r="J816" s="202">
        <f>ROUND(I816*H816,2)</f>
        <v>0</v>
      </c>
      <c r="K816" s="198" t="s">
        <v>261</v>
      </c>
      <c r="L816" s="62"/>
      <c r="M816" s="203" t="s">
        <v>38</v>
      </c>
      <c r="N816" s="204" t="s">
        <v>52</v>
      </c>
      <c r="O816" s="43"/>
      <c r="P816" s="205">
        <f>O816*H816</f>
        <v>0</v>
      </c>
      <c r="Q816" s="205">
        <v>0</v>
      </c>
      <c r="R816" s="205">
        <f>Q816*H816</f>
        <v>0</v>
      </c>
      <c r="S816" s="205">
        <v>0</v>
      </c>
      <c r="T816" s="206">
        <f>S816*H816</f>
        <v>0</v>
      </c>
      <c r="AR816" s="24" t="s">
        <v>336</v>
      </c>
      <c r="AT816" s="24" t="s">
        <v>258</v>
      </c>
      <c r="AU816" s="24" t="s">
        <v>90</v>
      </c>
      <c r="AY816" s="24" t="s">
        <v>256</v>
      </c>
      <c r="BE816" s="207">
        <f>IF(N816="základní",J816,0)</f>
        <v>0</v>
      </c>
      <c r="BF816" s="207">
        <f>IF(N816="snížená",J816,0)</f>
        <v>0</v>
      </c>
      <c r="BG816" s="207">
        <f>IF(N816="zákl. přenesená",J816,0)</f>
        <v>0</v>
      </c>
      <c r="BH816" s="207">
        <f>IF(N816="sníž. přenesená",J816,0)</f>
        <v>0</v>
      </c>
      <c r="BI816" s="207">
        <f>IF(N816="nulová",J816,0)</f>
        <v>0</v>
      </c>
      <c r="BJ816" s="24" t="s">
        <v>25</v>
      </c>
      <c r="BK816" s="207">
        <f>ROUND(I816*H816,2)</f>
        <v>0</v>
      </c>
      <c r="BL816" s="24" t="s">
        <v>336</v>
      </c>
      <c r="BM816" s="24" t="s">
        <v>1425</v>
      </c>
    </row>
    <row r="817" spans="2:63" s="10" customFormat="1" ht="29.85" customHeight="1">
      <c r="B817" s="179"/>
      <c r="C817" s="180"/>
      <c r="D817" s="193" t="s">
        <v>80</v>
      </c>
      <c r="E817" s="194" t="s">
        <v>1426</v>
      </c>
      <c r="F817" s="194" t="s">
        <v>1427</v>
      </c>
      <c r="G817" s="180"/>
      <c r="H817" s="180"/>
      <c r="I817" s="183"/>
      <c r="J817" s="195">
        <f>BK817</f>
        <v>0</v>
      </c>
      <c r="K817" s="180"/>
      <c r="L817" s="185"/>
      <c r="M817" s="186"/>
      <c r="N817" s="187"/>
      <c r="O817" s="187"/>
      <c r="P817" s="188">
        <f>SUM(P818:P853)</f>
        <v>0</v>
      </c>
      <c r="Q817" s="187"/>
      <c r="R817" s="188">
        <f>SUM(R818:R853)</f>
        <v>0</v>
      </c>
      <c r="S817" s="187"/>
      <c r="T817" s="189">
        <f>SUM(T818:T853)</f>
        <v>0.24</v>
      </c>
      <c r="AR817" s="190" t="s">
        <v>90</v>
      </c>
      <c r="AT817" s="191" t="s">
        <v>80</v>
      </c>
      <c r="AU817" s="191" t="s">
        <v>25</v>
      </c>
      <c r="AY817" s="190" t="s">
        <v>256</v>
      </c>
      <c r="BK817" s="192">
        <f>SUM(BK818:BK853)</f>
        <v>0</v>
      </c>
    </row>
    <row r="818" spans="2:65" s="1" customFormat="1" ht="31.5" customHeight="1">
      <c r="B818" s="42"/>
      <c r="C818" s="196" t="s">
        <v>1428</v>
      </c>
      <c r="D818" s="196" t="s">
        <v>258</v>
      </c>
      <c r="E818" s="197" t="s">
        <v>1429</v>
      </c>
      <c r="F818" s="198" t="s">
        <v>1430</v>
      </c>
      <c r="G818" s="199" t="s">
        <v>832</v>
      </c>
      <c r="H818" s="200">
        <v>1</v>
      </c>
      <c r="I818" s="201"/>
      <c r="J818" s="202">
        <f>ROUND(I818*H818,2)</f>
        <v>0</v>
      </c>
      <c r="K818" s="198" t="s">
        <v>38</v>
      </c>
      <c r="L818" s="62"/>
      <c r="M818" s="203" t="s">
        <v>38</v>
      </c>
      <c r="N818" s="204" t="s">
        <v>52</v>
      </c>
      <c r="O818" s="43"/>
      <c r="P818" s="205">
        <f>O818*H818</f>
        <v>0</v>
      </c>
      <c r="Q818" s="205">
        <v>0</v>
      </c>
      <c r="R818" s="205">
        <f>Q818*H818</f>
        <v>0</v>
      </c>
      <c r="S818" s="205">
        <v>0</v>
      </c>
      <c r="T818" s="206">
        <f>S818*H818</f>
        <v>0</v>
      </c>
      <c r="AR818" s="24" t="s">
        <v>336</v>
      </c>
      <c r="AT818" s="24" t="s">
        <v>258</v>
      </c>
      <c r="AU818" s="24" t="s">
        <v>90</v>
      </c>
      <c r="AY818" s="24" t="s">
        <v>256</v>
      </c>
      <c r="BE818" s="207">
        <f>IF(N818="základní",J818,0)</f>
        <v>0</v>
      </c>
      <c r="BF818" s="207">
        <f>IF(N818="snížená",J818,0)</f>
        <v>0</v>
      </c>
      <c r="BG818" s="207">
        <f>IF(N818="zákl. přenesená",J818,0)</f>
        <v>0</v>
      </c>
      <c r="BH818" s="207">
        <f>IF(N818="sníž. přenesená",J818,0)</f>
        <v>0</v>
      </c>
      <c r="BI818" s="207">
        <f>IF(N818="nulová",J818,0)</f>
        <v>0</v>
      </c>
      <c r="BJ818" s="24" t="s">
        <v>25</v>
      </c>
      <c r="BK818" s="207">
        <f>ROUND(I818*H818,2)</f>
        <v>0</v>
      </c>
      <c r="BL818" s="24" t="s">
        <v>336</v>
      </c>
      <c r="BM818" s="24" t="s">
        <v>1431</v>
      </c>
    </row>
    <row r="819" spans="2:65" s="1" customFormat="1" ht="22.5" customHeight="1">
      <c r="B819" s="42"/>
      <c r="C819" s="196" t="s">
        <v>1432</v>
      </c>
      <c r="D819" s="196" t="s">
        <v>258</v>
      </c>
      <c r="E819" s="197" t="s">
        <v>1433</v>
      </c>
      <c r="F819" s="198" t="s">
        <v>1434</v>
      </c>
      <c r="G819" s="199" t="s">
        <v>832</v>
      </c>
      <c r="H819" s="200">
        <v>1</v>
      </c>
      <c r="I819" s="201"/>
      <c r="J819" s="202">
        <f>ROUND(I819*H819,2)</f>
        <v>0</v>
      </c>
      <c r="K819" s="198" t="s">
        <v>38</v>
      </c>
      <c r="L819" s="62"/>
      <c r="M819" s="203" t="s">
        <v>38</v>
      </c>
      <c r="N819" s="204" t="s">
        <v>52</v>
      </c>
      <c r="O819" s="43"/>
      <c r="P819" s="205">
        <f>O819*H819</f>
        <v>0</v>
      </c>
      <c r="Q819" s="205">
        <v>0</v>
      </c>
      <c r="R819" s="205">
        <f>Q819*H819</f>
        <v>0</v>
      </c>
      <c r="S819" s="205">
        <v>0</v>
      </c>
      <c r="T819" s="206">
        <f>S819*H819</f>
        <v>0</v>
      </c>
      <c r="AR819" s="24" t="s">
        <v>336</v>
      </c>
      <c r="AT819" s="24" t="s">
        <v>258</v>
      </c>
      <c r="AU819" s="24" t="s">
        <v>90</v>
      </c>
      <c r="AY819" s="24" t="s">
        <v>256</v>
      </c>
      <c r="BE819" s="207">
        <f>IF(N819="základní",J819,0)</f>
        <v>0</v>
      </c>
      <c r="BF819" s="207">
        <f>IF(N819="snížená",J819,0)</f>
        <v>0</v>
      </c>
      <c r="BG819" s="207">
        <f>IF(N819="zákl. přenesená",J819,0)</f>
        <v>0</v>
      </c>
      <c r="BH819" s="207">
        <f>IF(N819="sníž. přenesená",J819,0)</f>
        <v>0</v>
      </c>
      <c r="BI819" s="207">
        <f>IF(N819="nulová",J819,0)</f>
        <v>0</v>
      </c>
      <c r="BJ819" s="24" t="s">
        <v>25</v>
      </c>
      <c r="BK819" s="207">
        <f>ROUND(I819*H819,2)</f>
        <v>0</v>
      </c>
      <c r="BL819" s="24" t="s">
        <v>336</v>
      </c>
      <c r="BM819" s="24" t="s">
        <v>1435</v>
      </c>
    </row>
    <row r="820" spans="2:65" s="1" customFormat="1" ht="22.5" customHeight="1">
      <c r="B820" s="42"/>
      <c r="C820" s="196" t="s">
        <v>1436</v>
      </c>
      <c r="D820" s="196" t="s">
        <v>258</v>
      </c>
      <c r="E820" s="197" t="s">
        <v>1437</v>
      </c>
      <c r="F820" s="198" t="s">
        <v>1438</v>
      </c>
      <c r="G820" s="199" t="s">
        <v>759</v>
      </c>
      <c r="H820" s="200">
        <v>1</v>
      </c>
      <c r="I820" s="201"/>
      <c r="J820" s="202">
        <f>ROUND(I820*H820,2)</f>
        <v>0</v>
      </c>
      <c r="K820" s="198" t="s">
        <v>38</v>
      </c>
      <c r="L820" s="62"/>
      <c r="M820" s="203" t="s">
        <v>38</v>
      </c>
      <c r="N820" s="204" t="s">
        <v>52</v>
      </c>
      <c r="O820" s="43"/>
      <c r="P820" s="205">
        <f>O820*H820</f>
        <v>0</v>
      </c>
      <c r="Q820" s="205">
        <v>0</v>
      </c>
      <c r="R820" s="205">
        <f>Q820*H820</f>
        <v>0</v>
      </c>
      <c r="S820" s="205">
        <v>0</v>
      </c>
      <c r="T820" s="206">
        <f>S820*H820</f>
        <v>0</v>
      </c>
      <c r="AR820" s="24" t="s">
        <v>336</v>
      </c>
      <c r="AT820" s="24" t="s">
        <v>258</v>
      </c>
      <c r="AU820" s="24" t="s">
        <v>90</v>
      </c>
      <c r="AY820" s="24" t="s">
        <v>256</v>
      </c>
      <c r="BE820" s="207">
        <f>IF(N820="základní",J820,0)</f>
        <v>0</v>
      </c>
      <c r="BF820" s="207">
        <f>IF(N820="snížená",J820,0)</f>
        <v>0</v>
      </c>
      <c r="BG820" s="207">
        <f>IF(N820="zákl. přenesená",J820,0)</f>
        <v>0</v>
      </c>
      <c r="BH820" s="207">
        <f>IF(N820="sníž. přenesená",J820,0)</f>
        <v>0</v>
      </c>
      <c r="BI820" s="207">
        <f>IF(N820="nulová",J820,0)</f>
        <v>0</v>
      </c>
      <c r="BJ820" s="24" t="s">
        <v>25</v>
      </c>
      <c r="BK820" s="207">
        <f>ROUND(I820*H820,2)</f>
        <v>0</v>
      </c>
      <c r="BL820" s="24" t="s">
        <v>336</v>
      </c>
      <c r="BM820" s="24" t="s">
        <v>1439</v>
      </c>
    </row>
    <row r="821" spans="2:51" s="11" customFormat="1" ht="13.5">
      <c r="B821" s="208"/>
      <c r="C821" s="209"/>
      <c r="D821" s="222" t="s">
        <v>264</v>
      </c>
      <c r="E821" s="271" t="s">
        <v>38</v>
      </c>
      <c r="F821" s="248" t="s">
        <v>1440</v>
      </c>
      <c r="G821" s="209"/>
      <c r="H821" s="249">
        <v>1</v>
      </c>
      <c r="I821" s="214"/>
      <c r="J821" s="209"/>
      <c r="K821" s="209"/>
      <c r="L821" s="215"/>
      <c r="M821" s="216"/>
      <c r="N821" s="217"/>
      <c r="O821" s="217"/>
      <c r="P821" s="217"/>
      <c r="Q821" s="217"/>
      <c r="R821" s="217"/>
      <c r="S821" s="217"/>
      <c r="T821" s="218"/>
      <c r="AT821" s="219" t="s">
        <v>264</v>
      </c>
      <c r="AU821" s="219" t="s">
        <v>90</v>
      </c>
      <c r="AV821" s="11" t="s">
        <v>90</v>
      </c>
      <c r="AW821" s="11" t="s">
        <v>45</v>
      </c>
      <c r="AX821" s="11" t="s">
        <v>25</v>
      </c>
      <c r="AY821" s="219" t="s">
        <v>256</v>
      </c>
    </row>
    <row r="822" spans="2:65" s="1" customFormat="1" ht="22.5" customHeight="1">
      <c r="B822" s="42"/>
      <c r="C822" s="196" t="s">
        <v>1441</v>
      </c>
      <c r="D822" s="196" t="s">
        <v>258</v>
      </c>
      <c r="E822" s="197" t="s">
        <v>1442</v>
      </c>
      <c r="F822" s="198" t="s">
        <v>1438</v>
      </c>
      <c r="G822" s="199" t="s">
        <v>759</v>
      </c>
      <c r="H822" s="200">
        <v>2</v>
      </c>
      <c r="I822" s="201"/>
      <c r="J822" s="202">
        <f>ROUND(I822*H822,2)</f>
        <v>0</v>
      </c>
      <c r="K822" s="198" t="s">
        <v>38</v>
      </c>
      <c r="L822" s="62"/>
      <c r="M822" s="203" t="s">
        <v>38</v>
      </c>
      <c r="N822" s="204" t="s">
        <v>52</v>
      </c>
      <c r="O822" s="43"/>
      <c r="P822" s="205">
        <f>O822*H822</f>
        <v>0</v>
      </c>
      <c r="Q822" s="205">
        <v>0</v>
      </c>
      <c r="R822" s="205">
        <f>Q822*H822</f>
        <v>0</v>
      </c>
      <c r="S822" s="205">
        <v>0</v>
      </c>
      <c r="T822" s="206">
        <f>S822*H822</f>
        <v>0</v>
      </c>
      <c r="AR822" s="24" t="s">
        <v>336</v>
      </c>
      <c r="AT822" s="24" t="s">
        <v>258</v>
      </c>
      <c r="AU822" s="24" t="s">
        <v>90</v>
      </c>
      <c r="AY822" s="24" t="s">
        <v>256</v>
      </c>
      <c r="BE822" s="207">
        <f>IF(N822="základní",J822,0)</f>
        <v>0</v>
      </c>
      <c r="BF822" s="207">
        <f>IF(N822="snížená",J822,0)</f>
        <v>0</v>
      </c>
      <c r="BG822" s="207">
        <f>IF(N822="zákl. přenesená",J822,0)</f>
        <v>0</v>
      </c>
      <c r="BH822" s="207">
        <f>IF(N822="sníž. přenesená",J822,0)</f>
        <v>0</v>
      </c>
      <c r="BI822" s="207">
        <f>IF(N822="nulová",J822,0)</f>
        <v>0</v>
      </c>
      <c r="BJ822" s="24" t="s">
        <v>25</v>
      </c>
      <c r="BK822" s="207">
        <f>ROUND(I822*H822,2)</f>
        <v>0</v>
      </c>
      <c r="BL822" s="24" t="s">
        <v>336</v>
      </c>
      <c r="BM822" s="24" t="s">
        <v>1443</v>
      </c>
    </row>
    <row r="823" spans="2:51" s="11" customFormat="1" ht="13.5">
      <c r="B823" s="208"/>
      <c r="C823" s="209"/>
      <c r="D823" s="222" t="s">
        <v>264</v>
      </c>
      <c r="E823" s="271" t="s">
        <v>38</v>
      </c>
      <c r="F823" s="248" t="s">
        <v>1444</v>
      </c>
      <c r="G823" s="209"/>
      <c r="H823" s="249">
        <v>2</v>
      </c>
      <c r="I823" s="214"/>
      <c r="J823" s="209"/>
      <c r="K823" s="209"/>
      <c r="L823" s="215"/>
      <c r="M823" s="216"/>
      <c r="N823" s="217"/>
      <c r="O823" s="217"/>
      <c r="P823" s="217"/>
      <c r="Q823" s="217"/>
      <c r="R823" s="217"/>
      <c r="S823" s="217"/>
      <c r="T823" s="218"/>
      <c r="AT823" s="219" t="s">
        <v>264</v>
      </c>
      <c r="AU823" s="219" t="s">
        <v>90</v>
      </c>
      <c r="AV823" s="11" t="s">
        <v>90</v>
      </c>
      <c r="AW823" s="11" t="s">
        <v>45</v>
      </c>
      <c r="AX823" s="11" t="s">
        <v>25</v>
      </c>
      <c r="AY823" s="219" t="s">
        <v>256</v>
      </c>
    </row>
    <row r="824" spans="2:65" s="1" customFormat="1" ht="31.5" customHeight="1">
      <c r="B824" s="42"/>
      <c r="C824" s="196" t="s">
        <v>1445</v>
      </c>
      <c r="D824" s="196" t="s">
        <v>258</v>
      </c>
      <c r="E824" s="197" t="s">
        <v>1446</v>
      </c>
      <c r="F824" s="198" t="s">
        <v>1447</v>
      </c>
      <c r="G824" s="199" t="s">
        <v>759</v>
      </c>
      <c r="H824" s="200">
        <v>2</v>
      </c>
      <c r="I824" s="201"/>
      <c r="J824" s="202">
        <f>ROUND(I824*H824,2)</f>
        <v>0</v>
      </c>
      <c r="K824" s="198" t="s">
        <v>38</v>
      </c>
      <c r="L824" s="62"/>
      <c r="M824" s="203" t="s">
        <v>38</v>
      </c>
      <c r="N824" s="204" t="s">
        <v>52</v>
      </c>
      <c r="O824" s="43"/>
      <c r="P824" s="205">
        <f>O824*H824</f>
        <v>0</v>
      </c>
      <c r="Q824" s="205">
        <v>0</v>
      </c>
      <c r="R824" s="205">
        <f>Q824*H824</f>
        <v>0</v>
      </c>
      <c r="S824" s="205">
        <v>0</v>
      </c>
      <c r="T824" s="206">
        <f>S824*H824</f>
        <v>0</v>
      </c>
      <c r="AR824" s="24" t="s">
        <v>336</v>
      </c>
      <c r="AT824" s="24" t="s">
        <v>258</v>
      </c>
      <c r="AU824" s="24" t="s">
        <v>90</v>
      </c>
      <c r="AY824" s="24" t="s">
        <v>256</v>
      </c>
      <c r="BE824" s="207">
        <f>IF(N824="základní",J824,0)</f>
        <v>0</v>
      </c>
      <c r="BF824" s="207">
        <f>IF(N824="snížená",J824,0)</f>
        <v>0</v>
      </c>
      <c r="BG824" s="207">
        <f>IF(N824="zákl. přenesená",J824,0)</f>
        <v>0</v>
      </c>
      <c r="BH824" s="207">
        <f>IF(N824="sníž. přenesená",J824,0)</f>
        <v>0</v>
      </c>
      <c r="BI824" s="207">
        <f>IF(N824="nulová",J824,0)</f>
        <v>0</v>
      </c>
      <c r="BJ824" s="24" t="s">
        <v>25</v>
      </c>
      <c r="BK824" s="207">
        <f>ROUND(I824*H824,2)</f>
        <v>0</v>
      </c>
      <c r="BL824" s="24" t="s">
        <v>336</v>
      </c>
      <c r="BM824" s="24" t="s">
        <v>1448</v>
      </c>
    </row>
    <row r="825" spans="2:51" s="11" customFormat="1" ht="13.5">
      <c r="B825" s="208"/>
      <c r="C825" s="209"/>
      <c r="D825" s="222" t="s">
        <v>264</v>
      </c>
      <c r="E825" s="271" t="s">
        <v>38</v>
      </c>
      <c r="F825" s="248" t="s">
        <v>1449</v>
      </c>
      <c r="G825" s="209"/>
      <c r="H825" s="249">
        <v>2</v>
      </c>
      <c r="I825" s="214"/>
      <c r="J825" s="209"/>
      <c r="K825" s="209"/>
      <c r="L825" s="215"/>
      <c r="M825" s="216"/>
      <c r="N825" s="217"/>
      <c r="O825" s="217"/>
      <c r="P825" s="217"/>
      <c r="Q825" s="217"/>
      <c r="R825" s="217"/>
      <c r="S825" s="217"/>
      <c r="T825" s="218"/>
      <c r="AT825" s="219" t="s">
        <v>264</v>
      </c>
      <c r="AU825" s="219" t="s">
        <v>90</v>
      </c>
      <c r="AV825" s="11" t="s">
        <v>90</v>
      </c>
      <c r="AW825" s="11" t="s">
        <v>45</v>
      </c>
      <c r="AX825" s="11" t="s">
        <v>25</v>
      </c>
      <c r="AY825" s="219" t="s">
        <v>256</v>
      </c>
    </row>
    <row r="826" spans="2:65" s="1" customFormat="1" ht="22.5" customHeight="1">
      <c r="B826" s="42"/>
      <c r="C826" s="196" t="s">
        <v>1450</v>
      </c>
      <c r="D826" s="196" t="s">
        <v>258</v>
      </c>
      <c r="E826" s="197" t="s">
        <v>1451</v>
      </c>
      <c r="F826" s="198" t="s">
        <v>1452</v>
      </c>
      <c r="G826" s="199" t="s">
        <v>759</v>
      </c>
      <c r="H826" s="200">
        <v>1</v>
      </c>
      <c r="I826" s="201"/>
      <c r="J826" s="202">
        <f>ROUND(I826*H826,2)</f>
        <v>0</v>
      </c>
      <c r="K826" s="198" t="s">
        <v>38</v>
      </c>
      <c r="L826" s="62"/>
      <c r="M826" s="203" t="s">
        <v>38</v>
      </c>
      <c r="N826" s="204" t="s">
        <v>52</v>
      </c>
      <c r="O826" s="43"/>
      <c r="P826" s="205">
        <f>O826*H826</f>
        <v>0</v>
      </c>
      <c r="Q826" s="205">
        <v>0</v>
      </c>
      <c r="R826" s="205">
        <f>Q826*H826</f>
        <v>0</v>
      </c>
      <c r="S826" s="205">
        <v>0</v>
      </c>
      <c r="T826" s="206">
        <f>S826*H826</f>
        <v>0</v>
      </c>
      <c r="AR826" s="24" t="s">
        <v>336</v>
      </c>
      <c r="AT826" s="24" t="s">
        <v>258</v>
      </c>
      <c r="AU826" s="24" t="s">
        <v>90</v>
      </c>
      <c r="AY826" s="24" t="s">
        <v>256</v>
      </c>
      <c r="BE826" s="207">
        <f>IF(N826="základní",J826,0)</f>
        <v>0</v>
      </c>
      <c r="BF826" s="207">
        <f>IF(N826="snížená",J826,0)</f>
        <v>0</v>
      </c>
      <c r="BG826" s="207">
        <f>IF(N826="zákl. přenesená",J826,0)</f>
        <v>0</v>
      </c>
      <c r="BH826" s="207">
        <f>IF(N826="sníž. přenesená",J826,0)</f>
        <v>0</v>
      </c>
      <c r="BI826" s="207">
        <f>IF(N826="nulová",J826,0)</f>
        <v>0</v>
      </c>
      <c r="BJ826" s="24" t="s">
        <v>25</v>
      </c>
      <c r="BK826" s="207">
        <f>ROUND(I826*H826,2)</f>
        <v>0</v>
      </c>
      <c r="BL826" s="24" t="s">
        <v>336</v>
      </c>
      <c r="BM826" s="24" t="s">
        <v>1453</v>
      </c>
    </row>
    <row r="827" spans="2:51" s="11" customFormat="1" ht="13.5">
      <c r="B827" s="208"/>
      <c r="C827" s="209"/>
      <c r="D827" s="222" t="s">
        <v>264</v>
      </c>
      <c r="E827" s="271" t="s">
        <v>38</v>
      </c>
      <c r="F827" s="248" t="s">
        <v>1454</v>
      </c>
      <c r="G827" s="209"/>
      <c r="H827" s="249">
        <v>1</v>
      </c>
      <c r="I827" s="214"/>
      <c r="J827" s="209"/>
      <c r="K827" s="209"/>
      <c r="L827" s="215"/>
      <c r="M827" s="216"/>
      <c r="N827" s="217"/>
      <c r="O827" s="217"/>
      <c r="P827" s="217"/>
      <c r="Q827" s="217"/>
      <c r="R827" s="217"/>
      <c r="S827" s="217"/>
      <c r="T827" s="218"/>
      <c r="AT827" s="219" t="s">
        <v>264</v>
      </c>
      <c r="AU827" s="219" t="s">
        <v>90</v>
      </c>
      <c r="AV827" s="11" t="s">
        <v>90</v>
      </c>
      <c r="AW827" s="11" t="s">
        <v>45</v>
      </c>
      <c r="AX827" s="11" t="s">
        <v>25</v>
      </c>
      <c r="AY827" s="219" t="s">
        <v>256</v>
      </c>
    </row>
    <row r="828" spans="2:65" s="1" customFormat="1" ht="31.5" customHeight="1">
      <c r="B828" s="42"/>
      <c r="C828" s="196" t="s">
        <v>1455</v>
      </c>
      <c r="D828" s="196" t="s">
        <v>258</v>
      </c>
      <c r="E828" s="197" t="s">
        <v>1456</v>
      </c>
      <c r="F828" s="198" t="s">
        <v>1457</v>
      </c>
      <c r="G828" s="199" t="s">
        <v>759</v>
      </c>
      <c r="H828" s="200">
        <v>1</v>
      </c>
      <c r="I828" s="201"/>
      <c r="J828" s="202">
        <f>ROUND(I828*H828,2)</f>
        <v>0</v>
      </c>
      <c r="K828" s="198" t="s">
        <v>38</v>
      </c>
      <c r="L828" s="62"/>
      <c r="M828" s="203" t="s">
        <v>38</v>
      </c>
      <c r="N828" s="204" t="s">
        <v>52</v>
      </c>
      <c r="O828" s="43"/>
      <c r="P828" s="205">
        <f>O828*H828</f>
        <v>0</v>
      </c>
      <c r="Q828" s="205">
        <v>0</v>
      </c>
      <c r="R828" s="205">
        <f>Q828*H828</f>
        <v>0</v>
      </c>
      <c r="S828" s="205">
        <v>0</v>
      </c>
      <c r="T828" s="206">
        <f>S828*H828</f>
        <v>0</v>
      </c>
      <c r="AR828" s="24" t="s">
        <v>336</v>
      </c>
      <c r="AT828" s="24" t="s">
        <v>258</v>
      </c>
      <c r="AU828" s="24" t="s">
        <v>90</v>
      </c>
      <c r="AY828" s="24" t="s">
        <v>256</v>
      </c>
      <c r="BE828" s="207">
        <f>IF(N828="základní",J828,0)</f>
        <v>0</v>
      </c>
      <c r="BF828" s="207">
        <f>IF(N828="snížená",J828,0)</f>
        <v>0</v>
      </c>
      <c r="BG828" s="207">
        <f>IF(N828="zákl. přenesená",J828,0)</f>
        <v>0</v>
      </c>
      <c r="BH828" s="207">
        <f>IF(N828="sníž. přenesená",J828,0)</f>
        <v>0</v>
      </c>
      <c r="BI828" s="207">
        <f>IF(N828="nulová",J828,0)</f>
        <v>0</v>
      </c>
      <c r="BJ828" s="24" t="s">
        <v>25</v>
      </c>
      <c r="BK828" s="207">
        <f>ROUND(I828*H828,2)</f>
        <v>0</v>
      </c>
      <c r="BL828" s="24" t="s">
        <v>336</v>
      </c>
      <c r="BM828" s="24" t="s">
        <v>1458</v>
      </c>
    </row>
    <row r="829" spans="2:51" s="11" customFormat="1" ht="13.5">
      <c r="B829" s="208"/>
      <c r="C829" s="209"/>
      <c r="D829" s="222" t="s">
        <v>264</v>
      </c>
      <c r="E829" s="271" t="s">
        <v>38</v>
      </c>
      <c r="F829" s="248" t="s">
        <v>1459</v>
      </c>
      <c r="G829" s="209"/>
      <c r="H829" s="249">
        <v>1</v>
      </c>
      <c r="I829" s="214"/>
      <c r="J829" s="209"/>
      <c r="K829" s="209"/>
      <c r="L829" s="215"/>
      <c r="M829" s="216"/>
      <c r="N829" s="217"/>
      <c r="O829" s="217"/>
      <c r="P829" s="217"/>
      <c r="Q829" s="217"/>
      <c r="R829" s="217"/>
      <c r="S829" s="217"/>
      <c r="T829" s="218"/>
      <c r="AT829" s="219" t="s">
        <v>264</v>
      </c>
      <c r="AU829" s="219" t="s">
        <v>90</v>
      </c>
      <c r="AV829" s="11" t="s">
        <v>90</v>
      </c>
      <c r="AW829" s="11" t="s">
        <v>45</v>
      </c>
      <c r="AX829" s="11" t="s">
        <v>25</v>
      </c>
      <c r="AY829" s="219" t="s">
        <v>256</v>
      </c>
    </row>
    <row r="830" spans="2:65" s="1" customFormat="1" ht="22.5" customHeight="1">
      <c r="B830" s="42"/>
      <c r="C830" s="196" t="s">
        <v>1460</v>
      </c>
      <c r="D830" s="196" t="s">
        <v>258</v>
      </c>
      <c r="E830" s="197" t="s">
        <v>1461</v>
      </c>
      <c r="F830" s="198" t="s">
        <v>1462</v>
      </c>
      <c r="G830" s="199" t="s">
        <v>759</v>
      </c>
      <c r="H830" s="200">
        <v>1</v>
      </c>
      <c r="I830" s="201"/>
      <c r="J830" s="202">
        <f>ROUND(I830*H830,2)</f>
        <v>0</v>
      </c>
      <c r="K830" s="198" t="s">
        <v>38</v>
      </c>
      <c r="L830" s="62"/>
      <c r="M830" s="203" t="s">
        <v>38</v>
      </c>
      <c r="N830" s="204" t="s">
        <v>52</v>
      </c>
      <c r="O830" s="43"/>
      <c r="P830" s="205">
        <f>O830*H830</f>
        <v>0</v>
      </c>
      <c r="Q830" s="205">
        <v>0</v>
      </c>
      <c r="R830" s="205">
        <f>Q830*H830</f>
        <v>0</v>
      </c>
      <c r="S830" s="205">
        <v>0</v>
      </c>
      <c r="T830" s="206">
        <f>S830*H830</f>
        <v>0</v>
      </c>
      <c r="AR830" s="24" t="s">
        <v>336</v>
      </c>
      <c r="AT830" s="24" t="s">
        <v>258</v>
      </c>
      <c r="AU830" s="24" t="s">
        <v>90</v>
      </c>
      <c r="AY830" s="24" t="s">
        <v>256</v>
      </c>
      <c r="BE830" s="207">
        <f>IF(N830="základní",J830,0)</f>
        <v>0</v>
      </c>
      <c r="BF830" s="207">
        <f>IF(N830="snížená",J830,0)</f>
        <v>0</v>
      </c>
      <c r="BG830" s="207">
        <f>IF(N830="zákl. přenesená",J830,0)</f>
        <v>0</v>
      </c>
      <c r="BH830" s="207">
        <f>IF(N830="sníž. přenesená",J830,0)</f>
        <v>0</v>
      </c>
      <c r="BI830" s="207">
        <f>IF(N830="nulová",J830,0)</f>
        <v>0</v>
      </c>
      <c r="BJ830" s="24" t="s">
        <v>25</v>
      </c>
      <c r="BK830" s="207">
        <f>ROUND(I830*H830,2)</f>
        <v>0</v>
      </c>
      <c r="BL830" s="24" t="s">
        <v>336</v>
      </c>
      <c r="BM830" s="24" t="s">
        <v>1463</v>
      </c>
    </row>
    <row r="831" spans="2:51" s="11" customFormat="1" ht="13.5">
      <c r="B831" s="208"/>
      <c r="C831" s="209"/>
      <c r="D831" s="222" t="s">
        <v>264</v>
      </c>
      <c r="E831" s="271" t="s">
        <v>38</v>
      </c>
      <c r="F831" s="248" t="s">
        <v>1464</v>
      </c>
      <c r="G831" s="209"/>
      <c r="H831" s="249">
        <v>1</v>
      </c>
      <c r="I831" s="214"/>
      <c r="J831" s="209"/>
      <c r="K831" s="209"/>
      <c r="L831" s="215"/>
      <c r="M831" s="216"/>
      <c r="N831" s="217"/>
      <c r="O831" s="217"/>
      <c r="P831" s="217"/>
      <c r="Q831" s="217"/>
      <c r="R831" s="217"/>
      <c r="S831" s="217"/>
      <c r="T831" s="218"/>
      <c r="AT831" s="219" t="s">
        <v>264</v>
      </c>
      <c r="AU831" s="219" t="s">
        <v>90</v>
      </c>
      <c r="AV831" s="11" t="s">
        <v>90</v>
      </c>
      <c r="AW831" s="11" t="s">
        <v>45</v>
      </c>
      <c r="AX831" s="11" t="s">
        <v>25</v>
      </c>
      <c r="AY831" s="219" t="s">
        <v>256</v>
      </c>
    </row>
    <row r="832" spans="2:65" s="1" customFormat="1" ht="22.5" customHeight="1">
      <c r="B832" s="42"/>
      <c r="C832" s="196" t="s">
        <v>1465</v>
      </c>
      <c r="D832" s="196" t="s">
        <v>258</v>
      </c>
      <c r="E832" s="197" t="s">
        <v>1466</v>
      </c>
      <c r="F832" s="198" t="s">
        <v>1467</v>
      </c>
      <c r="G832" s="199" t="s">
        <v>129</v>
      </c>
      <c r="H832" s="200">
        <v>41.678</v>
      </c>
      <c r="I832" s="201"/>
      <c r="J832" s="202">
        <f>ROUND(I832*H832,2)</f>
        <v>0</v>
      </c>
      <c r="K832" s="198" t="s">
        <v>38</v>
      </c>
      <c r="L832" s="62"/>
      <c r="M832" s="203" t="s">
        <v>38</v>
      </c>
      <c r="N832" s="204" t="s">
        <v>52</v>
      </c>
      <c r="O832" s="43"/>
      <c r="P832" s="205">
        <f>O832*H832</f>
        <v>0</v>
      </c>
      <c r="Q832" s="205">
        <v>0</v>
      </c>
      <c r="R832" s="205">
        <f>Q832*H832</f>
        <v>0</v>
      </c>
      <c r="S832" s="205">
        <v>0</v>
      </c>
      <c r="T832" s="206">
        <f>S832*H832</f>
        <v>0</v>
      </c>
      <c r="AR832" s="24" t="s">
        <v>336</v>
      </c>
      <c r="AT832" s="24" t="s">
        <v>258</v>
      </c>
      <c r="AU832" s="24" t="s">
        <v>90</v>
      </c>
      <c r="AY832" s="24" t="s">
        <v>256</v>
      </c>
      <c r="BE832" s="207">
        <f>IF(N832="základní",J832,0)</f>
        <v>0</v>
      </c>
      <c r="BF832" s="207">
        <f>IF(N832="snížená",J832,0)</f>
        <v>0</v>
      </c>
      <c r="BG832" s="207">
        <f>IF(N832="zákl. přenesená",J832,0)</f>
        <v>0</v>
      </c>
      <c r="BH832" s="207">
        <f>IF(N832="sníž. přenesená",J832,0)</f>
        <v>0</v>
      </c>
      <c r="BI832" s="207">
        <f>IF(N832="nulová",J832,0)</f>
        <v>0</v>
      </c>
      <c r="BJ832" s="24" t="s">
        <v>25</v>
      </c>
      <c r="BK832" s="207">
        <f>ROUND(I832*H832,2)</f>
        <v>0</v>
      </c>
      <c r="BL832" s="24" t="s">
        <v>336</v>
      </c>
      <c r="BM832" s="24" t="s">
        <v>1468</v>
      </c>
    </row>
    <row r="833" spans="2:51" s="11" customFormat="1" ht="13.5">
      <c r="B833" s="208"/>
      <c r="C833" s="209"/>
      <c r="D833" s="222" t="s">
        <v>264</v>
      </c>
      <c r="E833" s="271" t="s">
        <v>38</v>
      </c>
      <c r="F833" s="248" t="s">
        <v>1000</v>
      </c>
      <c r="G833" s="209"/>
      <c r="H833" s="249">
        <v>41.678</v>
      </c>
      <c r="I833" s="214"/>
      <c r="J833" s="209"/>
      <c r="K833" s="209"/>
      <c r="L833" s="215"/>
      <c r="M833" s="216"/>
      <c r="N833" s="217"/>
      <c r="O833" s="217"/>
      <c r="P833" s="217"/>
      <c r="Q833" s="217"/>
      <c r="R833" s="217"/>
      <c r="S833" s="217"/>
      <c r="T833" s="218"/>
      <c r="AT833" s="219" t="s">
        <v>264</v>
      </c>
      <c r="AU833" s="219" t="s">
        <v>90</v>
      </c>
      <c r="AV833" s="11" t="s">
        <v>90</v>
      </c>
      <c r="AW833" s="11" t="s">
        <v>45</v>
      </c>
      <c r="AX833" s="11" t="s">
        <v>25</v>
      </c>
      <c r="AY833" s="219" t="s">
        <v>256</v>
      </c>
    </row>
    <row r="834" spans="2:65" s="1" customFormat="1" ht="22.5" customHeight="1">
      <c r="B834" s="42"/>
      <c r="C834" s="196" t="s">
        <v>1469</v>
      </c>
      <c r="D834" s="196" t="s">
        <v>258</v>
      </c>
      <c r="E834" s="197" t="s">
        <v>1470</v>
      </c>
      <c r="F834" s="198" t="s">
        <v>1471</v>
      </c>
      <c r="G834" s="199" t="s">
        <v>722</v>
      </c>
      <c r="H834" s="200">
        <v>1</v>
      </c>
      <c r="I834" s="201"/>
      <c r="J834" s="202">
        <f aca="true" t="shared" si="20" ref="J834:J840">ROUND(I834*H834,2)</f>
        <v>0</v>
      </c>
      <c r="K834" s="198" t="s">
        <v>38</v>
      </c>
      <c r="L834" s="62"/>
      <c r="M834" s="203" t="s">
        <v>38</v>
      </c>
      <c r="N834" s="204" t="s">
        <v>52</v>
      </c>
      <c r="O834" s="43"/>
      <c r="P834" s="205">
        <f aca="true" t="shared" si="21" ref="P834:P840">O834*H834</f>
        <v>0</v>
      </c>
      <c r="Q834" s="205">
        <v>0</v>
      </c>
      <c r="R834" s="205">
        <f aca="true" t="shared" si="22" ref="R834:R840">Q834*H834</f>
        <v>0</v>
      </c>
      <c r="S834" s="205">
        <v>0</v>
      </c>
      <c r="T834" s="206">
        <f aca="true" t="shared" si="23" ref="T834:T840">S834*H834</f>
        <v>0</v>
      </c>
      <c r="AR834" s="24" t="s">
        <v>336</v>
      </c>
      <c r="AT834" s="24" t="s">
        <v>258</v>
      </c>
      <c r="AU834" s="24" t="s">
        <v>90</v>
      </c>
      <c r="AY834" s="24" t="s">
        <v>256</v>
      </c>
      <c r="BE834" s="207">
        <f aca="true" t="shared" si="24" ref="BE834:BE840">IF(N834="základní",J834,0)</f>
        <v>0</v>
      </c>
      <c r="BF834" s="207">
        <f aca="true" t="shared" si="25" ref="BF834:BF840">IF(N834="snížená",J834,0)</f>
        <v>0</v>
      </c>
      <c r="BG834" s="207">
        <f aca="true" t="shared" si="26" ref="BG834:BG840">IF(N834="zákl. přenesená",J834,0)</f>
        <v>0</v>
      </c>
      <c r="BH834" s="207">
        <f aca="true" t="shared" si="27" ref="BH834:BH840">IF(N834="sníž. přenesená",J834,0)</f>
        <v>0</v>
      </c>
      <c r="BI834" s="207">
        <f aca="true" t="shared" si="28" ref="BI834:BI840">IF(N834="nulová",J834,0)</f>
        <v>0</v>
      </c>
      <c r="BJ834" s="24" t="s">
        <v>25</v>
      </c>
      <c r="BK834" s="207">
        <f aca="true" t="shared" si="29" ref="BK834:BK840">ROUND(I834*H834,2)</f>
        <v>0</v>
      </c>
      <c r="BL834" s="24" t="s">
        <v>336</v>
      </c>
      <c r="BM834" s="24" t="s">
        <v>1472</v>
      </c>
    </row>
    <row r="835" spans="2:65" s="1" customFormat="1" ht="31.5" customHeight="1">
      <c r="B835" s="42"/>
      <c r="C835" s="196" t="s">
        <v>1473</v>
      </c>
      <c r="D835" s="196" t="s">
        <v>258</v>
      </c>
      <c r="E835" s="197" t="s">
        <v>1474</v>
      </c>
      <c r="F835" s="198" t="s">
        <v>1475</v>
      </c>
      <c r="G835" s="199" t="s">
        <v>722</v>
      </c>
      <c r="H835" s="200">
        <v>1</v>
      </c>
      <c r="I835" s="201"/>
      <c r="J835" s="202">
        <f t="shared" si="20"/>
        <v>0</v>
      </c>
      <c r="K835" s="198" t="s">
        <v>38</v>
      </c>
      <c r="L835" s="62"/>
      <c r="M835" s="203" t="s">
        <v>38</v>
      </c>
      <c r="N835" s="204" t="s">
        <v>52</v>
      </c>
      <c r="O835" s="43"/>
      <c r="P835" s="205">
        <f t="shared" si="21"/>
        <v>0</v>
      </c>
      <c r="Q835" s="205">
        <v>0</v>
      </c>
      <c r="R835" s="205">
        <f t="shared" si="22"/>
        <v>0</v>
      </c>
      <c r="S835" s="205">
        <v>0</v>
      </c>
      <c r="T835" s="206">
        <f t="shared" si="23"/>
        <v>0</v>
      </c>
      <c r="AR835" s="24" t="s">
        <v>336</v>
      </c>
      <c r="AT835" s="24" t="s">
        <v>258</v>
      </c>
      <c r="AU835" s="24" t="s">
        <v>90</v>
      </c>
      <c r="AY835" s="24" t="s">
        <v>256</v>
      </c>
      <c r="BE835" s="207">
        <f t="shared" si="24"/>
        <v>0</v>
      </c>
      <c r="BF835" s="207">
        <f t="shared" si="25"/>
        <v>0</v>
      </c>
      <c r="BG835" s="207">
        <f t="shared" si="26"/>
        <v>0</v>
      </c>
      <c r="BH835" s="207">
        <f t="shared" si="27"/>
        <v>0</v>
      </c>
      <c r="BI835" s="207">
        <f t="shared" si="28"/>
        <v>0</v>
      </c>
      <c r="BJ835" s="24" t="s">
        <v>25</v>
      </c>
      <c r="BK835" s="207">
        <f t="shared" si="29"/>
        <v>0</v>
      </c>
      <c r="BL835" s="24" t="s">
        <v>336</v>
      </c>
      <c r="BM835" s="24" t="s">
        <v>1476</v>
      </c>
    </row>
    <row r="836" spans="2:65" s="1" customFormat="1" ht="22.5" customHeight="1">
      <c r="B836" s="42"/>
      <c r="C836" s="196" t="s">
        <v>1477</v>
      </c>
      <c r="D836" s="196" t="s">
        <v>258</v>
      </c>
      <c r="E836" s="197" t="s">
        <v>1478</v>
      </c>
      <c r="F836" s="198" t="s">
        <v>1479</v>
      </c>
      <c r="G836" s="199" t="s">
        <v>722</v>
      </c>
      <c r="H836" s="200">
        <v>1</v>
      </c>
      <c r="I836" s="201"/>
      <c r="J836" s="202">
        <f t="shared" si="20"/>
        <v>0</v>
      </c>
      <c r="K836" s="198" t="s">
        <v>38</v>
      </c>
      <c r="L836" s="62"/>
      <c r="M836" s="203" t="s">
        <v>38</v>
      </c>
      <c r="N836" s="204" t="s">
        <v>52</v>
      </c>
      <c r="O836" s="43"/>
      <c r="P836" s="205">
        <f t="shared" si="21"/>
        <v>0</v>
      </c>
      <c r="Q836" s="205">
        <v>0</v>
      </c>
      <c r="R836" s="205">
        <f t="shared" si="22"/>
        <v>0</v>
      </c>
      <c r="S836" s="205">
        <v>0</v>
      </c>
      <c r="T836" s="206">
        <f t="shared" si="23"/>
        <v>0</v>
      </c>
      <c r="AR836" s="24" t="s">
        <v>336</v>
      </c>
      <c r="AT836" s="24" t="s">
        <v>258</v>
      </c>
      <c r="AU836" s="24" t="s">
        <v>90</v>
      </c>
      <c r="AY836" s="24" t="s">
        <v>256</v>
      </c>
      <c r="BE836" s="207">
        <f t="shared" si="24"/>
        <v>0</v>
      </c>
      <c r="BF836" s="207">
        <f t="shared" si="25"/>
        <v>0</v>
      </c>
      <c r="BG836" s="207">
        <f t="shared" si="26"/>
        <v>0</v>
      </c>
      <c r="BH836" s="207">
        <f t="shared" si="27"/>
        <v>0</v>
      </c>
      <c r="BI836" s="207">
        <f t="shared" si="28"/>
        <v>0</v>
      </c>
      <c r="BJ836" s="24" t="s">
        <v>25</v>
      </c>
      <c r="BK836" s="207">
        <f t="shared" si="29"/>
        <v>0</v>
      </c>
      <c r="BL836" s="24" t="s">
        <v>336</v>
      </c>
      <c r="BM836" s="24" t="s">
        <v>1480</v>
      </c>
    </row>
    <row r="837" spans="2:65" s="1" customFormat="1" ht="22.5" customHeight="1">
      <c r="B837" s="42"/>
      <c r="C837" s="196" t="s">
        <v>1481</v>
      </c>
      <c r="D837" s="196" t="s">
        <v>258</v>
      </c>
      <c r="E837" s="197" t="s">
        <v>1482</v>
      </c>
      <c r="F837" s="198" t="s">
        <v>1483</v>
      </c>
      <c r="G837" s="199" t="s">
        <v>722</v>
      </c>
      <c r="H837" s="200">
        <v>1</v>
      </c>
      <c r="I837" s="201"/>
      <c r="J837" s="202">
        <f t="shared" si="20"/>
        <v>0</v>
      </c>
      <c r="K837" s="198" t="s">
        <v>38</v>
      </c>
      <c r="L837" s="62"/>
      <c r="M837" s="203" t="s">
        <v>38</v>
      </c>
      <c r="N837" s="204" t="s">
        <v>52</v>
      </c>
      <c r="O837" s="43"/>
      <c r="P837" s="205">
        <f t="shared" si="21"/>
        <v>0</v>
      </c>
      <c r="Q837" s="205">
        <v>0</v>
      </c>
      <c r="R837" s="205">
        <f t="shared" si="22"/>
        <v>0</v>
      </c>
      <c r="S837" s="205">
        <v>0</v>
      </c>
      <c r="T837" s="206">
        <f t="shared" si="23"/>
        <v>0</v>
      </c>
      <c r="AR837" s="24" t="s">
        <v>336</v>
      </c>
      <c r="AT837" s="24" t="s">
        <v>258</v>
      </c>
      <c r="AU837" s="24" t="s">
        <v>90</v>
      </c>
      <c r="AY837" s="24" t="s">
        <v>256</v>
      </c>
      <c r="BE837" s="207">
        <f t="shared" si="24"/>
        <v>0</v>
      </c>
      <c r="BF837" s="207">
        <f t="shared" si="25"/>
        <v>0</v>
      </c>
      <c r="BG837" s="207">
        <f t="shared" si="26"/>
        <v>0</v>
      </c>
      <c r="BH837" s="207">
        <f t="shared" si="27"/>
        <v>0</v>
      </c>
      <c r="BI837" s="207">
        <f t="shared" si="28"/>
        <v>0</v>
      </c>
      <c r="BJ837" s="24" t="s">
        <v>25</v>
      </c>
      <c r="BK837" s="207">
        <f t="shared" si="29"/>
        <v>0</v>
      </c>
      <c r="BL837" s="24" t="s">
        <v>336</v>
      </c>
      <c r="BM837" s="24" t="s">
        <v>1484</v>
      </c>
    </row>
    <row r="838" spans="2:65" s="1" customFormat="1" ht="22.5" customHeight="1">
      <c r="B838" s="42"/>
      <c r="C838" s="196" t="s">
        <v>1485</v>
      </c>
      <c r="D838" s="196" t="s">
        <v>258</v>
      </c>
      <c r="E838" s="197" t="s">
        <v>1486</v>
      </c>
      <c r="F838" s="198" t="s">
        <v>1487</v>
      </c>
      <c r="G838" s="199" t="s">
        <v>722</v>
      </c>
      <c r="H838" s="200">
        <v>1</v>
      </c>
      <c r="I838" s="201"/>
      <c r="J838" s="202">
        <f t="shared" si="20"/>
        <v>0</v>
      </c>
      <c r="K838" s="198" t="s">
        <v>38</v>
      </c>
      <c r="L838" s="62"/>
      <c r="M838" s="203" t="s">
        <v>38</v>
      </c>
      <c r="N838" s="204" t="s">
        <v>52</v>
      </c>
      <c r="O838" s="43"/>
      <c r="P838" s="205">
        <f t="shared" si="21"/>
        <v>0</v>
      </c>
      <c r="Q838" s="205">
        <v>0</v>
      </c>
      <c r="R838" s="205">
        <f t="shared" si="22"/>
        <v>0</v>
      </c>
      <c r="S838" s="205">
        <v>0</v>
      </c>
      <c r="T838" s="206">
        <f t="shared" si="23"/>
        <v>0</v>
      </c>
      <c r="AR838" s="24" t="s">
        <v>336</v>
      </c>
      <c r="AT838" s="24" t="s">
        <v>258</v>
      </c>
      <c r="AU838" s="24" t="s">
        <v>90</v>
      </c>
      <c r="AY838" s="24" t="s">
        <v>256</v>
      </c>
      <c r="BE838" s="207">
        <f t="shared" si="24"/>
        <v>0</v>
      </c>
      <c r="BF838" s="207">
        <f t="shared" si="25"/>
        <v>0</v>
      </c>
      <c r="BG838" s="207">
        <f t="shared" si="26"/>
        <v>0</v>
      </c>
      <c r="BH838" s="207">
        <f t="shared" si="27"/>
        <v>0</v>
      </c>
      <c r="BI838" s="207">
        <f t="shared" si="28"/>
        <v>0</v>
      </c>
      <c r="BJ838" s="24" t="s">
        <v>25</v>
      </c>
      <c r="BK838" s="207">
        <f t="shared" si="29"/>
        <v>0</v>
      </c>
      <c r="BL838" s="24" t="s">
        <v>336</v>
      </c>
      <c r="BM838" s="24" t="s">
        <v>1488</v>
      </c>
    </row>
    <row r="839" spans="2:65" s="1" customFormat="1" ht="31.5" customHeight="1">
      <c r="B839" s="42"/>
      <c r="C839" s="196" t="s">
        <v>1489</v>
      </c>
      <c r="D839" s="196" t="s">
        <v>258</v>
      </c>
      <c r="E839" s="197" t="s">
        <v>1490</v>
      </c>
      <c r="F839" s="198" t="s">
        <v>1491</v>
      </c>
      <c r="G839" s="199" t="s">
        <v>722</v>
      </c>
      <c r="H839" s="200">
        <v>1</v>
      </c>
      <c r="I839" s="201"/>
      <c r="J839" s="202">
        <f t="shared" si="20"/>
        <v>0</v>
      </c>
      <c r="K839" s="198" t="s">
        <v>38</v>
      </c>
      <c r="L839" s="62"/>
      <c r="M839" s="203" t="s">
        <v>38</v>
      </c>
      <c r="N839" s="204" t="s">
        <v>52</v>
      </c>
      <c r="O839" s="43"/>
      <c r="P839" s="205">
        <f t="shared" si="21"/>
        <v>0</v>
      </c>
      <c r="Q839" s="205">
        <v>0</v>
      </c>
      <c r="R839" s="205">
        <f t="shared" si="22"/>
        <v>0</v>
      </c>
      <c r="S839" s="205">
        <v>0</v>
      </c>
      <c r="T839" s="206">
        <f t="shared" si="23"/>
        <v>0</v>
      </c>
      <c r="AR839" s="24" t="s">
        <v>336</v>
      </c>
      <c r="AT839" s="24" t="s">
        <v>258</v>
      </c>
      <c r="AU839" s="24" t="s">
        <v>90</v>
      </c>
      <c r="AY839" s="24" t="s">
        <v>256</v>
      </c>
      <c r="BE839" s="207">
        <f t="shared" si="24"/>
        <v>0</v>
      </c>
      <c r="BF839" s="207">
        <f t="shared" si="25"/>
        <v>0</v>
      </c>
      <c r="BG839" s="207">
        <f t="shared" si="26"/>
        <v>0</v>
      </c>
      <c r="BH839" s="207">
        <f t="shared" si="27"/>
        <v>0</v>
      </c>
      <c r="BI839" s="207">
        <f t="shared" si="28"/>
        <v>0</v>
      </c>
      <c r="BJ839" s="24" t="s">
        <v>25</v>
      </c>
      <c r="BK839" s="207">
        <f t="shared" si="29"/>
        <v>0</v>
      </c>
      <c r="BL839" s="24" t="s">
        <v>336</v>
      </c>
      <c r="BM839" s="24" t="s">
        <v>1492</v>
      </c>
    </row>
    <row r="840" spans="2:65" s="1" customFormat="1" ht="31.5" customHeight="1">
      <c r="B840" s="42"/>
      <c r="C840" s="196" t="s">
        <v>1493</v>
      </c>
      <c r="D840" s="196" t="s">
        <v>258</v>
      </c>
      <c r="E840" s="197" t="s">
        <v>1494</v>
      </c>
      <c r="F840" s="198" t="s">
        <v>1495</v>
      </c>
      <c r="G840" s="199" t="s">
        <v>759</v>
      </c>
      <c r="H840" s="200">
        <v>19</v>
      </c>
      <c r="I840" s="201"/>
      <c r="J840" s="202">
        <f t="shared" si="20"/>
        <v>0</v>
      </c>
      <c r="K840" s="198" t="s">
        <v>38</v>
      </c>
      <c r="L840" s="62"/>
      <c r="M840" s="203" t="s">
        <v>38</v>
      </c>
      <c r="N840" s="204" t="s">
        <v>52</v>
      </c>
      <c r="O840" s="43"/>
      <c r="P840" s="205">
        <f t="shared" si="21"/>
        <v>0</v>
      </c>
      <c r="Q840" s="205">
        <v>0</v>
      </c>
      <c r="R840" s="205">
        <f t="shared" si="22"/>
        <v>0</v>
      </c>
      <c r="S840" s="205">
        <v>0</v>
      </c>
      <c r="T840" s="206">
        <f t="shared" si="23"/>
        <v>0</v>
      </c>
      <c r="AR840" s="24" t="s">
        <v>336</v>
      </c>
      <c r="AT840" s="24" t="s">
        <v>258</v>
      </c>
      <c r="AU840" s="24" t="s">
        <v>90</v>
      </c>
      <c r="AY840" s="24" t="s">
        <v>256</v>
      </c>
      <c r="BE840" s="207">
        <f t="shared" si="24"/>
        <v>0</v>
      </c>
      <c r="BF840" s="207">
        <f t="shared" si="25"/>
        <v>0</v>
      </c>
      <c r="BG840" s="207">
        <f t="shared" si="26"/>
        <v>0</v>
      </c>
      <c r="BH840" s="207">
        <f t="shared" si="27"/>
        <v>0</v>
      </c>
      <c r="BI840" s="207">
        <f t="shared" si="28"/>
        <v>0</v>
      </c>
      <c r="BJ840" s="24" t="s">
        <v>25</v>
      </c>
      <c r="BK840" s="207">
        <f t="shared" si="29"/>
        <v>0</v>
      </c>
      <c r="BL840" s="24" t="s">
        <v>336</v>
      </c>
      <c r="BM840" s="24" t="s">
        <v>1496</v>
      </c>
    </row>
    <row r="841" spans="2:51" s="11" customFormat="1" ht="13.5">
      <c r="B841" s="208"/>
      <c r="C841" s="209"/>
      <c r="D841" s="222" t="s">
        <v>264</v>
      </c>
      <c r="E841" s="271" t="s">
        <v>38</v>
      </c>
      <c r="F841" s="248" t="s">
        <v>1497</v>
      </c>
      <c r="G841" s="209"/>
      <c r="H841" s="249">
        <v>19</v>
      </c>
      <c r="I841" s="214"/>
      <c r="J841" s="209"/>
      <c r="K841" s="209"/>
      <c r="L841" s="215"/>
      <c r="M841" s="216"/>
      <c r="N841" s="217"/>
      <c r="O841" s="217"/>
      <c r="P841" s="217"/>
      <c r="Q841" s="217"/>
      <c r="R841" s="217"/>
      <c r="S841" s="217"/>
      <c r="T841" s="218"/>
      <c r="AT841" s="219" t="s">
        <v>264</v>
      </c>
      <c r="AU841" s="219" t="s">
        <v>90</v>
      </c>
      <c r="AV841" s="11" t="s">
        <v>90</v>
      </c>
      <c r="AW841" s="11" t="s">
        <v>45</v>
      </c>
      <c r="AX841" s="11" t="s">
        <v>25</v>
      </c>
      <c r="AY841" s="219" t="s">
        <v>256</v>
      </c>
    </row>
    <row r="842" spans="2:65" s="1" customFormat="1" ht="31.5" customHeight="1">
      <c r="B842" s="42"/>
      <c r="C842" s="196" t="s">
        <v>1498</v>
      </c>
      <c r="D842" s="196" t="s">
        <v>258</v>
      </c>
      <c r="E842" s="197" t="s">
        <v>1499</v>
      </c>
      <c r="F842" s="198" t="s">
        <v>1500</v>
      </c>
      <c r="G842" s="199" t="s">
        <v>759</v>
      </c>
      <c r="H842" s="200">
        <v>1</v>
      </c>
      <c r="I842" s="201"/>
      <c r="J842" s="202">
        <f>ROUND(I842*H842,2)</f>
        <v>0</v>
      </c>
      <c r="K842" s="198" t="s">
        <v>38</v>
      </c>
      <c r="L842" s="62"/>
      <c r="M842" s="203" t="s">
        <v>38</v>
      </c>
      <c r="N842" s="204" t="s">
        <v>52</v>
      </c>
      <c r="O842" s="43"/>
      <c r="P842" s="205">
        <f>O842*H842</f>
        <v>0</v>
      </c>
      <c r="Q842" s="205">
        <v>0</v>
      </c>
      <c r="R842" s="205">
        <f>Q842*H842</f>
        <v>0</v>
      </c>
      <c r="S842" s="205">
        <v>0</v>
      </c>
      <c r="T842" s="206">
        <f>S842*H842</f>
        <v>0</v>
      </c>
      <c r="AR842" s="24" t="s">
        <v>336</v>
      </c>
      <c r="AT842" s="24" t="s">
        <v>258</v>
      </c>
      <c r="AU842" s="24" t="s">
        <v>90</v>
      </c>
      <c r="AY842" s="24" t="s">
        <v>256</v>
      </c>
      <c r="BE842" s="207">
        <f>IF(N842="základní",J842,0)</f>
        <v>0</v>
      </c>
      <c r="BF842" s="207">
        <f>IF(N842="snížená",J842,0)</f>
        <v>0</v>
      </c>
      <c r="BG842" s="207">
        <f>IF(N842="zákl. přenesená",J842,0)</f>
        <v>0</v>
      </c>
      <c r="BH842" s="207">
        <f>IF(N842="sníž. přenesená",J842,0)</f>
        <v>0</v>
      </c>
      <c r="BI842" s="207">
        <f>IF(N842="nulová",J842,0)</f>
        <v>0</v>
      </c>
      <c r="BJ842" s="24" t="s">
        <v>25</v>
      </c>
      <c r="BK842" s="207">
        <f>ROUND(I842*H842,2)</f>
        <v>0</v>
      </c>
      <c r="BL842" s="24" t="s">
        <v>336</v>
      </c>
      <c r="BM842" s="24" t="s">
        <v>1501</v>
      </c>
    </row>
    <row r="843" spans="2:51" s="11" customFormat="1" ht="13.5">
      <c r="B843" s="208"/>
      <c r="C843" s="209"/>
      <c r="D843" s="222" t="s">
        <v>264</v>
      </c>
      <c r="E843" s="271" t="s">
        <v>38</v>
      </c>
      <c r="F843" s="248" t="s">
        <v>1502</v>
      </c>
      <c r="G843" s="209"/>
      <c r="H843" s="249">
        <v>1</v>
      </c>
      <c r="I843" s="214"/>
      <c r="J843" s="209"/>
      <c r="K843" s="209"/>
      <c r="L843" s="215"/>
      <c r="M843" s="216"/>
      <c r="N843" s="217"/>
      <c r="O843" s="217"/>
      <c r="P843" s="217"/>
      <c r="Q843" s="217"/>
      <c r="R843" s="217"/>
      <c r="S843" s="217"/>
      <c r="T843" s="218"/>
      <c r="AT843" s="219" t="s">
        <v>264</v>
      </c>
      <c r="AU843" s="219" t="s">
        <v>90</v>
      </c>
      <c r="AV843" s="11" t="s">
        <v>90</v>
      </c>
      <c r="AW843" s="11" t="s">
        <v>45</v>
      </c>
      <c r="AX843" s="11" t="s">
        <v>25</v>
      </c>
      <c r="AY843" s="219" t="s">
        <v>256</v>
      </c>
    </row>
    <row r="844" spans="2:65" s="1" customFormat="1" ht="31.5" customHeight="1">
      <c r="B844" s="42"/>
      <c r="C844" s="196" t="s">
        <v>1503</v>
      </c>
      <c r="D844" s="196" t="s">
        <v>258</v>
      </c>
      <c r="E844" s="197" t="s">
        <v>1504</v>
      </c>
      <c r="F844" s="198" t="s">
        <v>1505</v>
      </c>
      <c r="G844" s="199" t="s">
        <v>759</v>
      </c>
      <c r="H844" s="200">
        <v>1</v>
      </c>
      <c r="I844" s="201"/>
      <c r="J844" s="202">
        <f>ROUND(I844*H844,2)</f>
        <v>0</v>
      </c>
      <c r="K844" s="198" t="s">
        <v>38</v>
      </c>
      <c r="L844" s="62"/>
      <c r="M844" s="203" t="s">
        <v>38</v>
      </c>
      <c r="N844" s="204" t="s">
        <v>52</v>
      </c>
      <c r="O844" s="43"/>
      <c r="P844" s="205">
        <f>O844*H844</f>
        <v>0</v>
      </c>
      <c r="Q844" s="205">
        <v>0</v>
      </c>
      <c r="R844" s="205">
        <f>Q844*H844</f>
        <v>0</v>
      </c>
      <c r="S844" s="205">
        <v>0</v>
      </c>
      <c r="T844" s="206">
        <f>S844*H844</f>
        <v>0</v>
      </c>
      <c r="AR844" s="24" t="s">
        <v>336</v>
      </c>
      <c r="AT844" s="24" t="s">
        <v>258</v>
      </c>
      <c r="AU844" s="24" t="s">
        <v>90</v>
      </c>
      <c r="AY844" s="24" t="s">
        <v>256</v>
      </c>
      <c r="BE844" s="207">
        <f>IF(N844="základní",J844,0)</f>
        <v>0</v>
      </c>
      <c r="BF844" s="207">
        <f>IF(N844="snížená",J844,0)</f>
        <v>0</v>
      </c>
      <c r="BG844" s="207">
        <f>IF(N844="zákl. přenesená",J844,0)</f>
        <v>0</v>
      </c>
      <c r="BH844" s="207">
        <f>IF(N844="sníž. přenesená",J844,0)</f>
        <v>0</v>
      </c>
      <c r="BI844" s="207">
        <f>IF(N844="nulová",J844,0)</f>
        <v>0</v>
      </c>
      <c r="BJ844" s="24" t="s">
        <v>25</v>
      </c>
      <c r="BK844" s="207">
        <f>ROUND(I844*H844,2)</f>
        <v>0</v>
      </c>
      <c r="BL844" s="24" t="s">
        <v>336</v>
      </c>
      <c r="BM844" s="24" t="s">
        <v>1506</v>
      </c>
    </row>
    <row r="845" spans="2:51" s="11" customFormat="1" ht="13.5">
      <c r="B845" s="208"/>
      <c r="C845" s="209"/>
      <c r="D845" s="222" t="s">
        <v>264</v>
      </c>
      <c r="E845" s="271" t="s">
        <v>38</v>
      </c>
      <c r="F845" s="248" t="s">
        <v>1507</v>
      </c>
      <c r="G845" s="209"/>
      <c r="H845" s="249">
        <v>1</v>
      </c>
      <c r="I845" s="214"/>
      <c r="J845" s="209"/>
      <c r="K845" s="209"/>
      <c r="L845" s="215"/>
      <c r="M845" s="216"/>
      <c r="N845" s="217"/>
      <c r="O845" s="217"/>
      <c r="P845" s="217"/>
      <c r="Q845" s="217"/>
      <c r="R845" s="217"/>
      <c r="S845" s="217"/>
      <c r="T845" s="218"/>
      <c r="AT845" s="219" t="s">
        <v>264</v>
      </c>
      <c r="AU845" s="219" t="s">
        <v>90</v>
      </c>
      <c r="AV845" s="11" t="s">
        <v>90</v>
      </c>
      <c r="AW845" s="11" t="s">
        <v>45</v>
      </c>
      <c r="AX845" s="11" t="s">
        <v>25</v>
      </c>
      <c r="AY845" s="219" t="s">
        <v>256</v>
      </c>
    </row>
    <row r="846" spans="2:65" s="1" customFormat="1" ht="31.5" customHeight="1">
      <c r="B846" s="42"/>
      <c r="C846" s="196" t="s">
        <v>1508</v>
      </c>
      <c r="D846" s="196" t="s">
        <v>258</v>
      </c>
      <c r="E846" s="197" t="s">
        <v>1509</v>
      </c>
      <c r="F846" s="198" t="s">
        <v>1510</v>
      </c>
      <c r="G846" s="199" t="s">
        <v>759</v>
      </c>
      <c r="H846" s="200">
        <v>1</v>
      </c>
      <c r="I846" s="201"/>
      <c r="J846" s="202">
        <f>ROUND(I846*H846,2)</f>
        <v>0</v>
      </c>
      <c r="K846" s="198" t="s">
        <v>38</v>
      </c>
      <c r="L846" s="62"/>
      <c r="M846" s="203" t="s">
        <v>38</v>
      </c>
      <c r="N846" s="204" t="s">
        <v>52</v>
      </c>
      <c r="O846" s="43"/>
      <c r="P846" s="205">
        <f>O846*H846</f>
        <v>0</v>
      </c>
      <c r="Q846" s="205">
        <v>0</v>
      </c>
      <c r="R846" s="205">
        <f>Q846*H846</f>
        <v>0</v>
      </c>
      <c r="S846" s="205">
        <v>0</v>
      </c>
      <c r="T846" s="206">
        <f>S846*H846</f>
        <v>0</v>
      </c>
      <c r="AR846" s="24" t="s">
        <v>336</v>
      </c>
      <c r="AT846" s="24" t="s">
        <v>258</v>
      </c>
      <c r="AU846" s="24" t="s">
        <v>90</v>
      </c>
      <c r="AY846" s="24" t="s">
        <v>256</v>
      </c>
      <c r="BE846" s="207">
        <f>IF(N846="základní",J846,0)</f>
        <v>0</v>
      </c>
      <c r="BF846" s="207">
        <f>IF(N846="snížená",J846,0)</f>
        <v>0</v>
      </c>
      <c r="BG846" s="207">
        <f>IF(N846="zákl. přenesená",J846,0)</f>
        <v>0</v>
      </c>
      <c r="BH846" s="207">
        <f>IF(N846="sníž. přenesená",J846,0)</f>
        <v>0</v>
      </c>
      <c r="BI846" s="207">
        <f>IF(N846="nulová",J846,0)</f>
        <v>0</v>
      </c>
      <c r="BJ846" s="24" t="s">
        <v>25</v>
      </c>
      <c r="BK846" s="207">
        <f>ROUND(I846*H846,2)</f>
        <v>0</v>
      </c>
      <c r="BL846" s="24" t="s">
        <v>336</v>
      </c>
      <c r="BM846" s="24" t="s">
        <v>1511</v>
      </c>
    </row>
    <row r="847" spans="2:51" s="11" customFormat="1" ht="13.5">
      <c r="B847" s="208"/>
      <c r="C847" s="209"/>
      <c r="D847" s="222" t="s">
        <v>264</v>
      </c>
      <c r="E847" s="271" t="s">
        <v>38</v>
      </c>
      <c r="F847" s="248" t="s">
        <v>1512</v>
      </c>
      <c r="G847" s="209"/>
      <c r="H847" s="249">
        <v>1</v>
      </c>
      <c r="I847" s="214"/>
      <c r="J847" s="209"/>
      <c r="K847" s="209"/>
      <c r="L847" s="215"/>
      <c r="M847" s="216"/>
      <c r="N847" s="217"/>
      <c r="O847" s="217"/>
      <c r="P847" s="217"/>
      <c r="Q847" s="217"/>
      <c r="R847" s="217"/>
      <c r="S847" s="217"/>
      <c r="T847" s="218"/>
      <c r="AT847" s="219" t="s">
        <v>264</v>
      </c>
      <c r="AU847" s="219" t="s">
        <v>90</v>
      </c>
      <c r="AV847" s="11" t="s">
        <v>90</v>
      </c>
      <c r="AW847" s="11" t="s">
        <v>45</v>
      </c>
      <c r="AX847" s="11" t="s">
        <v>25</v>
      </c>
      <c r="AY847" s="219" t="s">
        <v>256</v>
      </c>
    </row>
    <row r="848" spans="2:65" s="1" customFormat="1" ht="31.5" customHeight="1">
      <c r="B848" s="42"/>
      <c r="C848" s="196" t="s">
        <v>1513</v>
      </c>
      <c r="D848" s="196" t="s">
        <v>258</v>
      </c>
      <c r="E848" s="197" t="s">
        <v>1514</v>
      </c>
      <c r="F848" s="198" t="s">
        <v>1515</v>
      </c>
      <c r="G848" s="199" t="s">
        <v>832</v>
      </c>
      <c r="H848" s="200">
        <v>1</v>
      </c>
      <c r="I848" s="201"/>
      <c r="J848" s="202">
        <f>ROUND(I848*H848,2)</f>
        <v>0</v>
      </c>
      <c r="K848" s="198" t="s">
        <v>38</v>
      </c>
      <c r="L848" s="62"/>
      <c r="M848" s="203" t="s">
        <v>38</v>
      </c>
      <c r="N848" s="204" t="s">
        <v>52</v>
      </c>
      <c r="O848" s="43"/>
      <c r="P848" s="205">
        <f>O848*H848</f>
        <v>0</v>
      </c>
      <c r="Q848" s="205">
        <v>0</v>
      </c>
      <c r="R848" s="205">
        <f>Q848*H848</f>
        <v>0</v>
      </c>
      <c r="S848" s="205">
        <v>0</v>
      </c>
      <c r="T848" s="206">
        <f>S848*H848</f>
        <v>0</v>
      </c>
      <c r="AR848" s="24" t="s">
        <v>336</v>
      </c>
      <c r="AT848" s="24" t="s">
        <v>258</v>
      </c>
      <c r="AU848" s="24" t="s">
        <v>90</v>
      </c>
      <c r="AY848" s="24" t="s">
        <v>256</v>
      </c>
      <c r="BE848" s="207">
        <f>IF(N848="základní",J848,0)</f>
        <v>0</v>
      </c>
      <c r="BF848" s="207">
        <f>IF(N848="snížená",J848,0)</f>
        <v>0</v>
      </c>
      <c r="BG848" s="207">
        <f>IF(N848="zákl. přenesená",J848,0)</f>
        <v>0</v>
      </c>
      <c r="BH848" s="207">
        <f>IF(N848="sníž. přenesená",J848,0)</f>
        <v>0</v>
      </c>
      <c r="BI848" s="207">
        <f>IF(N848="nulová",J848,0)</f>
        <v>0</v>
      </c>
      <c r="BJ848" s="24" t="s">
        <v>25</v>
      </c>
      <c r="BK848" s="207">
        <f>ROUND(I848*H848,2)</f>
        <v>0</v>
      </c>
      <c r="BL848" s="24" t="s">
        <v>336</v>
      </c>
      <c r="BM848" s="24" t="s">
        <v>1516</v>
      </c>
    </row>
    <row r="849" spans="2:51" s="11" customFormat="1" ht="13.5">
      <c r="B849" s="208"/>
      <c r="C849" s="209"/>
      <c r="D849" s="222" t="s">
        <v>264</v>
      </c>
      <c r="E849" s="271" t="s">
        <v>38</v>
      </c>
      <c r="F849" s="248" t="s">
        <v>1517</v>
      </c>
      <c r="G849" s="209"/>
      <c r="H849" s="249">
        <v>1</v>
      </c>
      <c r="I849" s="214"/>
      <c r="J849" s="209"/>
      <c r="K849" s="209"/>
      <c r="L849" s="215"/>
      <c r="M849" s="216"/>
      <c r="N849" s="217"/>
      <c r="O849" s="217"/>
      <c r="P849" s="217"/>
      <c r="Q849" s="217"/>
      <c r="R849" s="217"/>
      <c r="S849" s="217"/>
      <c r="T849" s="218"/>
      <c r="AT849" s="219" t="s">
        <v>264</v>
      </c>
      <c r="AU849" s="219" t="s">
        <v>90</v>
      </c>
      <c r="AV849" s="11" t="s">
        <v>90</v>
      </c>
      <c r="AW849" s="11" t="s">
        <v>45</v>
      </c>
      <c r="AX849" s="11" t="s">
        <v>25</v>
      </c>
      <c r="AY849" s="219" t="s">
        <v>256</v>
      </c>
    </row>
    <row r="850" spans="2:65" s="1" customFormat="1" ht="31.5" customHeight="1">
      <c r="B850" s="42"/>
      <c r="C850" s="196" t="s">
        <v>1518</v>
      </c>
      <c r="D850" s="196" t="s">
        <v>258</v>
      </c>
      <c r="E850" s="197" t="s">
        <v>1519</v>
      </c>
      <c r="F850" s="198" t="s">
        <v>1520</v>
      </c>
      <c r="G850" s="199" t="s">
        <v>360</v>
      </c>
      <c r="H850" s="200">
        <v>240</v>
      </c>
      <c r="I850" s="201"/>
      <c r="J850" s="202">
        <f>ROUND(I850*H850,2)</f>
        <v>0</v>
      </c>
      <c r="K850" s="198" t="s">
        <v>261</v>
      </c>
      <c r="L850" s="62"/>
      <c r="M850" s="203" t="s">
        <v>38</v>
      </c>
      <c r="N850" s="204" t="s">
        <v>52</v>
      </c>
      <c r="O850" s="43"/>
      <c r="P850" s="205">
        <f>O850*H850</f>
        <v>0</v>
      </c>
      <c r="Q850" s="205">
        <v>0</v>
      </c>
      <c r="R850" s="205">
        <f>Q850*H850</f>
        <v>0</v>
      </c>
      <c r="S850" s="205">
        <v>0.001</v>
      </c>
      <c r="T850" s="206">
        <f>S850*H850</f>
        <v>0.24</v>
      </c>
      <c r="AR850" s="24" t="s">
        <v>336</v>
      </c>
      <c r="AT850" s="24" t="s">
        <v>258</v>
      </c>
      <c r="AU850" s="24" t="s">
        <v>90</v>
      </c>
      <c r="AY850" s="24" t="s">
        <v>256</v>
      </c>
      <c r="BE850" s="207">
        <f>IF(N850="základní",J850,0)</f>
        <v>0</v>
      </c>
      <c r="BF850" s="207">
        <f>IF(N850="snížená",J850,0)</f>
        <v>0</v>
      </c>
      <c r="BG850" s="207">
        <f>IF(N850="zákl. přenesená",J850,0)</f>
        <v>0</v>
      </c>
      <c r="BH850" s="207">
        <f>IF(N850="sníž. přenesená",J850,0)</f>
        <v>0</v>
      </c>
      <c r="BI850" s="207">
        <f>IF(N850="nulová",J850,0)</f>
        <v>0</v>
      </c>
      <c r="BJ850" s="24" t="s">
        <v>25</v>
      </c>
      <c r="BK850" s="207">
        <f>ROUND(I850*H850,2)</f>
        <v>0</v>
      </c>
      <c r="BL850" s="24" t="s">
        <v>336</v>
      </c>
      <c r="BM850" s="24" t="s">
        <v>1521</v>
      </c>
    </row>
    <row r="851" spans="2:51" s="11" customFormat="1" ht="13.5">
      <c r="B851" s="208"/>
      <c r="C851" s="209"/>
      <c r="D851" s="210" t="s">
        <v>264</v>
      </c>
      <c r="E851" s="211" t="s">
        <v>38</v>
      </c>
      <c r="F851" s="212" t="s">
        <v>1522</v>
      </c>
      <c r="G851" s="209"/>
      <c r="H851" s="213">
        <v>240</v>
      </c>
      <c r="I851" s="214"/>
      <c r="J851" s="209"/>
      <c r="K851" s="209"/>
      <c r="L851" s="215"/>
      <c r="M851" s="216"/>
      <c r="N851" s="217"/>
      <c r="O851" s="217"/>
      <c r="P851" s="217"/>
      <c r="Q851" s="217"/>
      <c r="R851" s="217"/>
      <c r="S851" s="217"/>
      <c r="T851" s="218"/>
      <c r="AT851" s="219" t="s">
        <v>264</v>
      </c>
      <c r="AU851" s="219" t="s">
        <v>90</v>
      </c>
      <c r="AV851" s="11" t="s">
        <v>90</v>
      </c>
      <c r="AW851" s="11" t="s">
        <v>45</v>
      </c>
      <c r="AX851" s="11" t="s">
        <v>81</v>
      </c>
      <c r="AY851" s="219" t="s">
        <v>256</v>
      </c>
    </row>
    <row r="852" spans="2:51" s="12" customFormat="1" ht="13.5">
      <c r="B852" s="220"/>
      <c r="C852" s="221"/>
      <c r="D852" s="222" t="s">
        <v>264</v>
      </c>
      <c r="E852" s="223" t="s">
        <v>38</v>
      </c>
      <c r="F852" s="224" t="s">
        <v>266</v>
      </c>
      <c r="G852" s="221"/>
      <c r="H852" s="225">
        <v>240</v>
      </c>
      <c r="I852" s="226"/>
      <c r="J852" s="221"/>
      <c r="K852" s="221"/>
      <c r="L852" s="227"/>
      <c r="M852" s="228"/>
      <c r="N852" s="229"/>
      <c r="O852" s="229"/>
      <c r="P852" s="229"/>
      <c r="Q852" s="229"/>
      <c r="R852" s="229"/>
      <c r="S852" s="229"/>
      <c r="T852" s="230"/>
      <c r="AT852" s="231" t="s">
        <v>264</v>
      </c>
      <c r="AU852" s="231" t="s">
        <v>90</v>
      </c>
      <c r="AV852" s="12" t="s">
        <v>262</v>
      </c>
      <c r="AW852" s="12" t="s">
        <v>45</v>
      </c>
      <c r="AX852" s="12" t="s">
        <v>25</v>
      </c>
      <c r="AY852" s="231" t="s">
        <v>256</v>
      </c>
    </row>
    <row r="853" spans="2:65" s="1" customFormat="1" ht="22.5" customHeight="1">
      <c r="B853" s="42"/>
      <c r="C853" s="196" t="s">
        <v>1523</v>
      </c>
      <c r="D853" s="196" t="s">
        <v>258</v>
      </c>
      <c r="E853" s="197" t="s">
        <v>1524</v>
      </c>
      <c r="F853" s="198" t="s">
        <v>1525</v>
      </c>
      <c r="G853" s="199" t="s">
        <v>327</v>
      </c>
      <c r="H853" s="200">
        <v>3.54</v>
      </c>
      <c r="I853" s="201"/>
      <c r="J853" s="202">
        <f>ROUND(I853*H853,2)</f>
        <v>0</v>
      </c>
      <c r="K853" s="198" t="s">
        <v>261</v>
      </c>
      <c r="L853" s="62"/>
      <c r="M853" s="203" t="s">
        <v>38</v>
      </c>
      <c r="N853" s="204" t="s">
        <v>52</v>
      </c>
      <c r="O853" s="43"/>
      <c r="P853" s="205">
        <f>O853*H853</f>
        <v>0</v>
      </c>
      <c r="Q853" s="205">
        <v>0</v>
      </c>
      <c r="R853" s="205">
        <f>Q853*H853</f>
        <v>0</v>
      </c>
      <c r="S853" s="205">
        <v>0</v>
      </c>
      <c r="T853" s="206">
        <f>S853*H853</f>
        <v>0</v>
      </c>
      <c r="AR853" s="24" t="s">
        <v>336</v>
      </c>
      <c r="AT853" s="24" t="s">
        <v>258</v>
      </c>
      <c r="AU853" s="24" t="s">
        <v>90</v>
      </c>
      <c r="AY853" s="24" t="s">
        <v>256</v>
      </c>
      <c r="BE853" s="207">
        <f>IF(N853="základní",J853,0)</f>
        <v>0</v>
      </c>
      <c r="BF853" s="207">
        <f>IF(N853="snížená",J853,0)</f>
        <v>0</v>
      </c>
      <c r="BG853" s="207">
        <f>IF(N853="zákl. přenesená",J853,0)</f>
        <v>0</v>
      </c>
      <c r="BH853" s="207">
        <f>IF(N853="sníž. přenesená",J853,0)</f>
        <v>0</v>
      </c>
      <c r="BI853" s="207">
        <f>IF(N853="nulová",J853,0)</f>
        <v>0</v>
      </c>
      <c r="BJ853" s="24" t="s">
        <v>25</v>
      </c>
      <c r="BK853" s="207">
        <f>ROUND(I853*H853,2)</f>
        <v>0</v>
      </c>
      <c r="BL853" s="24" t="s">
        <v>336</v>
      </c>
      <c r="BM853" s="24" t="s">
        <v>1526</v>
      </c>
    </row>
    <row r="854" spans="2:63" s="10" customFormat="1" ht="29.85" customHeight="1">
      <c r="B854" s="179"/>
      <c r="C854" s="180"/>
      <c r="D854" s="193" t="s">
        <v>80</v>
      </c>
      <c r="E854" s="194" t="s">
        <v>1527</v>
      </c>
      <c r="F854" s="194" t="s">
        <v>1528</v>
      </c>
      <c r="G854" s="180"/>
      <c r="H854" s="180"/>
      <c r="I854" s="183"/>
      <c r="J854" s="195">
        <f>BK854</f>
        <v>0</v>
      </c>
      <c r="K854" s="180"/>
      <c r="L854" s="185"/>
      <c r="M854" s="186"/>
      <c r="N854" s="187"/>
      <c r="O854" s="187"/>
      <c r="P854" s="188">
        <f>SUM(P855:P859)</f>
        <v>0</v>
      </c>
      <c r="Q854" s="187"/>
      <c r="R854" s="188">
        <f>SUM(R855:R859)</f>
        <v>0.222976</v>
      </c>
      <c r="S854" s="187"/>
      <c r="T854" s="189">
        <f>SUM(T855:T859)</f>
        <v>0</v>
      </c>
      <c r="AR854" s="190" t="s">
        <v>90</v>
      </c>
      <c r="AT854" s="191" t="s">
        <v>80</v>
      </c>
      <c r="AU854" s="191" t="s">
        <v>25</v>
      </c>
      <c r="AY854" s="190" t="s">
        <v>256</v>
      </c>
      <c r="BK854" s="192">
        <f>SUM(BK855:BK859)</f>
        <v>0</v>
      </c>
    </row>
    <row r="855" spans="2:65" s="1" customFormat="1" ht="22.5" customHeight="1">
      <c r="B855" s="42"/>
      <c r="C855" s="196" t="s">
        <v>1529</v>
      </c>
      <c r="D855" s="196" t="s">
        <v>258</v>
      </c>
      <c r="E855" s="197" t="s">
        <v>1530</v>
      </c>
      <c r="F855" s="198" t="s">
        <v>1531</v>
      </c>
      <c r="G855" s="199" t="s">
        <v>129</v>
      </c>
      <c r="H855" s="200">
        <v>41.6</v>
      </c>
      <c r="I855" s="201"/>
      <c r="J855" s="202">
        <f>ROUND(I855*H855,2)</f>
        <v>0</v>
      </c>
      <c r="K855" s="198" t="s">
        <v>38</v>
      </c>
      <c r="L855" s="62"/>
      <c r="M855" s="203" t="s">
        <v>38</v>
      </c>
      <c r="N855" s="204" t="s">
        <v>52</v>
      </c>
      <c r="O855" s="43"/>
      <c r="P855" s="205">
        <f>O855*H855</f>
        <v>0</v>
      </c>
      <c r="Q855" s="205">
        <v>0.00536</v>
      </c>
      <c r="R855" s="205">
        <f>Q855*H855</f>
        <v>0.222976</v>
      </c>
      <c r="S855" s="205">
        <v>0</v>
      </c>
      <c r="T855" s="206">
        <f>S855*H855</f>
        <v>0</v>
      </c>
      <c r="AR855" s="24" t="s">
        <v>336</v>
      </c>
      <c r="AT855" s="24" t="s">
        <v>258</v>
      </c>
      <c r="AU855" s="24" t="s">
        <v>90</v>
      </c>
      <c r="AY855" s="24" t="s">
        <v>256</v>
      </c>
      <c r="BE855" s="207">
        <f>IF(N855="základní",J855,0)</f>
        <v>0</v>
      </c>
      <c r="BF855" s="207">
        <f>IF(N855="snížená",J855,0)</f>
        <v>0</v>
      </c>
      <c r="BG855" s="207">
        <f>IF(N855="zákl. přenesená",J855,0)</f>
        <v>0</v>
      </c>
      <c r="BH855" s="207">
        <f>IF(N855="sníž. přenesená",J855,0)</f>
        <v>0</v>
      </c>
      <c r="BI855" s="207">
        <f>IF(N855="nulová",J855,0)</f>
        <v>0</v>
      </c>
      <c r="BJ855" s="24" t="s">
        <v>25</v>
      </c>
      <c r="BK855" s="207">
        <f>ROUND(I855*H855,2)</f>
        <v>0</v>
      </c>
      <c r="BL855" s="24" t="s">
        <v>336</v>
      </c>
      <c r="BM855" s="24" t="s">
        <v>1532</v>
      </c>
    </row>
    <row r="856" spans="2:51" s="11" customFormat="1" ht="13.5">
      <c r="B856" s="208"/>
      <c r="C856" s="209"/>
      <c r="D856" s="210" t="s">
        <v>264</v>
      </c>
      <c r="E856" s="211" t="s">
        <v>38</v>
      </c>
      <c r="F856" s="212" t="s">
        <v>1533</v>
      </c>
      <c r="G856" s="209"/>
      <c r="H856" s="213">
        <v>41.6</v>
      </c>
      <c r="I856" s="214"/>
      <c r="J856" s="209"/>
      <c r="K856" s="209"/>
      <c r="L856" s="215"/>
      <c r="M856" s="216"/>
      <c r="N856" s="217"/>
      <c r="O856" s="217"/>
      <c r="P856" s="217"/>
      <c r="Q856" s="217"/>
      <c r="R856" s="217"/>
      <c r="S856" s="217"/>
      <c r="T856" s="218"/>
      <c r="AT856" s="219" t="s">
        <v>264</v>
      </c>
      <c r="AU856" s="219" t="s">
        <v>90</v>
      </c>
      <c r="AV856" s="11" t="s">
        <v>90</v>
      </c>
      <c r="AW856" s="11" t="s">
        <v>45</v>
      </c>
      <c r="AX856" s="11" t="s">
        <v>81</v>
      </c>
      <c r="AY856" s="219" t="s">
        <v>256</v>
      </c>
    </row>
    <row r="857" spans="2:51" s="12" customFormat="1" ht="13.5">
      <c r="B857" s="220"/>
      <c r="C857" s="221"/>
      <c r="D857" s="222" t="s">
        <v>264</v>
      </c>
      <c r="E857" s="223" t="s">
        <v>38</v>
      </c>
      <c r="F857" s="224" t="s">
        <v>266</v>
      </c>
      <c r="G857" s="221"/>
      <c r="H857" s="225">
        <v>41.6</v>
      </c>
      <c r="I857" s="226"/>
      <c r="J857" s="221"/>
      <c r="K857" s="221"/>
      <c r="L857" s="227"/>
      <c r="M857" s="228"/>
      <c r="N857" s="229"/>
      <c r="O857" s="229"/>
      <c r="P857" s="229"/>
      <c r="Q857" s="229"/>
      <c r="R857" s="229"/>
      <c r="S857" s="229"/>
      <c r="T857" s="230"/>
      <c r="AT857" s="231" t="s">
        <v>264</v>
      </c>
      <c r="AU857" s="231" t="s">
        <v>90</v>
      </c>
      <c r="AV857" s="12" t="s">
        <v>262</v>
      </c>
      <c r="AW857" s="12" t="s">
        <v>45</v>
      </c>
      <c r="AX857" s="12" t="s">
        <v>25</v>
      </c>
      <c r="AY857" s="231" t="s">
        <v>256</v>
      </c>
    </row>
    <row r="858" spans="2:65" s="1" customFormat="1" ht="31.5" customHeight="1">
      <c r="B858" s="42"/>
      <c r="C858" s="196" t="s">
        <v>1534</v>
      </c>
      <c r="D858" s="196" t="s">
        <v>258</v>
      </c>
      <c r="E858" s="197" t="s">
        <v>1535</v>
      </c>
      <c r="F858" s="198" t="s">
        <v>1536</v>
      </c>
      <c r="G858" s="199" t="s">
        <v>327</v>
      </c>
      <c r="H858" s="200">
        <v>0.223</v>
      </c>
      <c r="I858" s="201"/>
      <c r="J858" s="202">
        <f>ROUND(I858*H858,2)</f>
        <v>0</v>
      </c>
      <c r="K858" s="198" t="s">
        <v>261</v>
      </c>
      <c r="L858" s="62"/>
      <c r="M858" s="203" t="s">
        <v>38</v>
      </c>
      <c r="N858" s="204" t="s">
        <v>52</v>
      </c>
      <c r="O858" s="43"/>
      <c r="P858" s="205">
        <f>O858*H858</f>
        <v>0</v>
      </c>
      <c r="Q858" s="205">
        <v>0</v>
      </c>
      <c r="R858" s="205">
        <f>Q858*H858</f>
        <v>0</v>
      </c>
      <c r="S858" s="205">
        <v>0</v>
      </c>
      <c r="T858" s="206">
        <f>S858*H858</f>
        <v>0</v>
      </c>
      <c r="AR858" s="24" t="s">
        <v>336</v>
      </c>
      <c r="AT858" s="24" t="s">
        <v>258</v>
      </c>
      <c r="AU858" s="24" t="s">
        <v>90</v>
      </c>
      <c r="AY858" s="24" t="s">
        <v>256</v>
      </c>
      <c r="BE858" s="207">
        <f>IF(N858="základní",J858,0)</f>
        <v>0</v>
      </c>
      <c r="BF858" s="207">
        <f>IF(N858="snížená",J858,0)</f>
        <v>0</v>
      </c>
      <c r="BG858" s="207">
        <f>IF(N858="zákl. přenesená",J858,0)</f>
        <v>0</v>
      </c>
      <c r="BH858" s="207">
        <f>IF(N858="sníž. přenesená",J858,0)</f>
        <v>0</v>
      </c>
      <c r="BI858" s="207">
        <f>IF(N858="nulová",J858,0)</f>
        <v>0</v>
      </c>
      <c r="BJ858" s="24" t="s">
        <v>25</v>
      </c>
      <c r="BK858" s="207">
        <f>ROUND(I858*H858,2)</f>
        <v>0</v>
      </c>
      <c r="BL858" s="24" t="s">
        <v>336</v>
      </c>
      <c r="BM858" s="24" t="s">
        <v>1537</v>
      </c>
    </row>
    <row r="859" spans="2:47" s="1" customFormat="1" ht="121.5">
      <c r="B859" s="42"/>
      <c r="C859" s="64"/>
      <c r="D859" s="210" t="s">
        <v>298</v>
      </c>
      <c r="E859" s="64"/>
      <c r="F859" s="243" t="s">
        <v>1538</v>
      </c>
      <c r="G859" s="64"/>
      <c r="H859" s="64"/>
      <c r="I859" s="166"/>
      <c r="J859" s="64"/>
      <c r="K859" s="64"/>
      <c r="L859" s="62"/>
      <c r="M859" s="244"/>
      <c r="N859" s="43"/>
      <c r="O859" s="43"/>
      <c r="P859" s="43"/>
      <c r="Q859" s="43"/>
      <c r="R859" s="43"/>
      <c r="S859" s="43"/>
      <c r="T859" s="79"/>
      <c r="AT859" s="24" t="s">
        <v>298</v>
      </c>
      <c r="AU859" s="24" t="s">
        <v>90</v>
      </c>
    </row>
    <row r="860" spans="2:63" s="10" customFormat="1" ht="29.85" customHeight="1">
      <c r="B860" s="179"/>
      <c r="C860" s="180"/>
      <c r="D860" s="193" t="s">
        <v>80</v>
      </c>
      <c r="E860" s="194" t="s">
        <v>1539</v>
      </c>
      <c r="F860" s="194" t="s">
        <v>1540</v>
      </c>
      <c r="G860" s="180"/>
      <c r="H860" s="180"/>
      <c r="I860" s="183"/>
      <c r="J860" s="195">
        <f>BK860</f>
        <v>0</v>
      </c>
      <c r="K860" s="180"/>
      <c r="L860" s="185"/>
      <c r="M860" s="186"/>
      <c r="N860" s="187"/>
      <c r="O860" s="187"/>
      <c r="P860" s="188">
        <f>SUM(P861:P875)</f>
        <v>0</v>
      </c>
      <c r="Q860" s="187"/>
      <c r="R860" s="188">
        <f>SUM(R861:R875)</f>
        <v>0.21424</v>
      </c>
      <c r="S860" s="187"/>
      <c r="T860" s="189">
        <f>SUM(T861:T875)</f>
        <v>0</v>
      </c>
      <c r="AR860" s="190" t="s">
        <v>90</v>
      </c>
      <c r="AT860" s="191" t="s">
        <v>80</v>
      </c>
      <c r="AU860" s="191" t="s">
        <v>25</v>
      </c>
      <c r="AY860" s="190" t="s">
        <v>256</v>
      </c>
      <c r="BK860" s="192">
        <f>SUM(BK861:BK875)</f>
        <v>0</v>
      </c>
    </row>
    <row r="861" spans="2:65" s="1" customFormat="1" ht="31.5" customHeight="1">
      <c r="B861" s="42"/>
      <c r="C861" s="196" t="s">
        <v>1541</v>
      </c>
      <c r="D861" s="196" t="s">
        <v>258</v>
      </c>
      <c r="E861" s="197" t="s">
        <v>1542</v>
      </c>
      <c r="F861" s="198" t="s">
        <v>1543</v>
      </c>
      <c r="G861" s="199" t="s">
        <v>129</v>
      </c>
      <c r="H861" s="200">
        <v>13.5</v>
      </c>
      <c r="I861" s="201"/>
      <c r="J861" s="202">
        <f>ROUND(I861*H861,2)</f>
        <v>0</v>
      </c>
      <c r="K861" s="198" t="s">
        <v>38</v>
      </c>
      <c r="L861" s="62"/>
      <c r="M861" s="203" t="s">
        <v>38</v>
      </c>
      <c r="N861" s="204" t="s">
        <v>52</v>
      </c>
      <c r="O861" s="43"/>
      <c r="P861" s="205">
        <f>O861*H861</f>
        <v>0</v>
      </c>
      <c r="Q861" s="205">
        <v>0</v>
      </c>
      <c r="R861" s="205">
        <f>Q861*H861</f>
        <v>0</v>
      </c>
      <c r="S861" s="205">
        <v>0</v>
      </c>
      <c r="T861" s="206">
        <f>S861*H861</f>
        <v>0</v>
      </c>
      <c r="AR861" s="24" t="s">
        <v>336</v>
      </c>
      <c r="AT861" s="24" t="s">
        <v>258</v>
      </c>
      <c r="AU861" s="24" t="s">
        <v>90</v>
      </c>
      <c r="AY861" s="24" t="s">
        <v>256</v>
      </c>
      <c r="BE861" s="207">
        <f>IF(N861="základní",J861,0)</f>
        <v>0</v>
      </c>
      <c r="BF861" s="207">
        <f>IF(N861="snížená",J861,0)</f>
        <v>0</v>
      </c>
      <c r="BG861" s="207">
        <f>IF(N861="zákl. přenesená",J861,0)</f>
        <v>0</v>
      </c>
      <c r="BH861" s="207">
        <f>IF(N861="sníž. přenesená",J861,0)</f>
        <v>0</v>
      </c>
      <c r="BI861" s="207">
        <f>IF(N861="nulová",J861,0)</f>
        <v>0</v>
      </c>
      <c r="BJ861" s="24" t="s">
        <v>25</v>
      </c>
      <c r="BK861" s="207">
        <f>ROUND(I861*H861,2)</f>
        <v>0</v>
      </c>
      <c r="BL861" s="24" t="s">
        <v>336</v>
      </c>
      <c r="BM861" s="24" t="s">
        <v>1544</v>
      </c>
    </row>
    <row r="862" spans="2:51" s="11" customFormat="1" ht="13.5">
      <c r="B862" s="208"/>
      <c r="C862" s="209"/>
      <c r="D862" s="222" t="s">
        <v>264</v>
      </c>
      <c r="E862" s="271" t="s">
        <v>38</v>
      </c>
      <c r="F862" s="248" t="s">
        <v>1545</v>
      </c>
      <c r="G862" s="209"/>
      <c r="H862" s="249">
        <v>13.5</v>
      </c>
      <c r="I862" s="214"/>
      <c r="J862" s="209"/>
      <c r="K862" s="209"/>
      <c r="L862" s="215"/>
      <c r="M862" s="216"/>
      <c r="N862" s="217"/>
      <c r="O862" s="217"/>
      <c r="P862" s="217"/>
      <c r="Q862" s="217"/>
      <c r="R862" s="217"/>
      <c r="S862" s="217"/>
      <c r="T862" s="218"/>
      <c r="AT862" s="219" t="s">
        <v>264</v>
      </c>
      <c r="AU862" s="219" t="s">
        <v>90</v>
      </c>
      <c r="AV862" s="11" t="s">
        <v>90</v>
      </c>
      <c r="AW862" s="11" t="s">
        <v>45</v>
      </c>
      <c r="AX862" s="11" t="s">
        <v>25</v>
      </c>
      <c r="AY862" s="219" t="s">
        <v>256</v>
      </c>
    </row>
    <row r="863" spans="2:65" s="1" customFormat="1" ht="22.5" customHeight="1">
      <c r="B863" s="42"/>
      <c r="C863" s="196" t="s">
        <v>1546</v>
      </c>
      <c r="D863" s="196" t="s">
        <v>258</v>
      </c>
      <c r="E863" s="197" t="s">
        <v>1547</v>
      </c>
      <c r="F863" s="198" t="s">
        <v>1548</v>
      </c>
      <c r="G863" s="199" t="s">
        <v>129</v>
      </c>
      <c r="H863" s="200">
        <v>13.5</v>
      </c>
      <c r="I863" s="201"/>
      <c r="J863" s="202">
        <f>ROUND(I863*H863,2)</f>
        <v>0</v>
      </c>
      <c r="K863" s="198" t="s">
        <v>38</v>
      </c>
      <c r="L863" s="62"/>
      <c r="M863" s="203" t="s">
        <v>38</v>
      </c>
      <c r="N863" s="204" t="s">
        <v>52</v>
      </c>
      <c r="O863" s="43"/>
      <c r="P863" s="205">
        <f>O863*H863</f>
        <v>0</v>
      </c>
      <c r="Q863" s="205">
        <v>0</v>
      </c>
      <c r="R863" s="205">
        <f>Q863*H863</f>
        <v>0</v>
      </c>
      <c r="S863" s="205">
        <v>0</v>
      </c>
      <c r="T863" s="206">
        <f>S863*H863</f>
        <v>0</v>
      </c>
      <c r="AR863" s="24" t="s">
        <v>336</v>
      </c>
      <c r="AT863" s="24" t="s">
        <v>258</v>
      </c>
      <c r="AU863" s="24" t="s">
        <v>90</v>
      </c>
      <c r="AY863" s="24" t="s">
        <v>256</v>
      </c>
      <c r="BE863" s="207">
        <f>IF(N863="základní",J863,0)</f>
        <v>0</v>
      </c>
      <c r="BF863" s="207">
        <f>IF(N863="snížená",J863,0)</f>
        <v>0</v>
      </c>
      <c r="BG863" s="207">
        <f>IF(N863="zákl. přenesená",J863,0)</f>
        <v>0</v>
      </c>
      <c r="BH863" s="207">
        <f>IF(N863="sníž. přenesená",J863,0)</f>
        <v>0</v>
      </c>
      <c r="BI863" s="207">
        <f>IF(N863="nulová",J863,0)</f>
        <v>0</v>
      </c>
      <c r="BJ863" s="24" t="s">
        <v>25</v>
      </c>
      <c r="BK863" s="207">
        <f>ROUND(I863*H863,2)</f>
        <v>0</v>
      </c>
      <c r="BL863" s="24" t="s">
        <v>336</v>
      </c>
      <c r="BM863" s="24" t="s">
        <v>1549</v>
      </c>
    </row>
    <row r="864" spans="2:51" s="11" customFormat="1" ht="13.5">
      <c r="B864" s="208"/>
      <c r="C864" s="209"/>
      <c r="D864" s="222" t="s">
        <v>264</v>
      </c>
      <c r="E864" s="271" t="s">
        <v>38</v>
      </c>
      <c r="F864" s="248" t="s">
        <v>1545</v>
      </c>
      <c r="G864" s="209"/>
      <c r="H864" s="249">
        <v>13.5</v>
      </c>
      <c r="I864" s="214"/>
      <c r="J864" s="209"/>
      <c r="K864" s="209"/>
      <c r="L864" s="215"/>
      <c r="M864" s="216"/>
      <c r="N864" s="217"/>
      <c r="O864" s="217"/>
      <c r="P864" s="217"/>
      <c r="Q864" s="217"/>
      <c r="R864" s="217"/>
      <c r="S864" s="217"/>
      <c r="T864" s="218"/>
      <c r="AT864" s="219" t="s">
        <v>264</v>
      </c>
      <c r="AU864" s="219" t="s">
        <v>90</v>
      </c>
      <c r="AV864" s="11" t="s">
        <v>90</v>
      </c>
      <c r="AW864" s="11" t="s">
        <v>45</v>
      </c>
      <c r="AX864" s="11" t="s">
        <v>25</v>
      </c>
      <c r="AY864" s="219" t="s">
        <v>256</v>
      </c>
    </row>
    <row r="865" spans="2:65" s="1" customFormat="1" ht="44.25" customHeight="1">
      <c r="B865" s="42"/>
      <c r="C865" s="196" t="s">
        <v>1550</v>
      </c>
      <c r="D865" s="196" t="s">
        <v>258</v>
      </c>
      <c r="E865" s="197" t="s">
        <v>1551</v>
      </c>
      <c r="F865" s="198" t="s">
        <v>1552</v>
      </c>
      <c r="G865" s="199" t="s">
        <v>129</v>
      </c>
      <c r="H865" s="200">
        <v>13.5</v>
      </c>
      <c r="I865" s="201"/>
      <c r="J865" s="202">
        <f>ROUND(I865*H865,2)</f>
        <v>0</v>
      </c>
      <c r="K865" s="198" t="s">
        <v>38</v>
      </c>
      <c r="L865" s="62"/>
      <c r="M865" s="203" t="s">
        <v>38</v>
      </c>
      <c r="N865" s="204" t="s">
        <v>52</v>
      </c>
      <c r="O865" s="43"/>
      <c r="P865" s="205">
        <f>O865*H865</f>
        <v>0</v>
      </c>
      <c r="Q865" s="205">
        <v>0</v>
      </c>
      <c r="R865" s="205">
        <f>Q865*H865</f>
        <v>0</v>
      </c>
      <c r="S865" s="205">
        <v>0</v>
      </c>
      <c r="T865" s="206">
        <f>S865*H865</f>
        <v>0</v>
      </c>
      <c r="AR865" s="24" t="s">
        <v>336</v>
      </c>
      <c r="AT865" s="24" t="s">
        <v>258</v>
      </c>
      <c r="AU865" s="24" t="s">
        <v>90</v>
      </c>
      <c r="AY865" s="24" t="s">
        <v>256</v>
      </c>
      <c r="BE865" s="207">
        <f>IF(N865="základní",J865,0)</f>
        <v>0</v>
      </c>
      <c r="BF865" s="207">
        <f>IF(N865="snížená",J865,0)</f>
        <v>0</v>
      </c>
      <c r="BG865" s="207">
        <f>IF(N865="zákl. přenesená",J865,0)</f>
        <v>0</v>
      </c>
      <c r="BH865" s="207">
        <f>IF(N865="sníž. přenesená",J865,0)</f>
        <v>0</v>
      </c>
      <c r="BI865" s="207">
        <f>IF(N865="nulová",J865,0)</f>
        <v>0</v>
      </c>
      <c r="BJ865" s="24" t="s">
        <v>25</v>
      </c>
      <c r="BK865" s="207">
        <f>ROUND(I865*H865,2)</f>
        <v>0</v>
      </c>
      <c r="BL865" s="24" t="s">
        <v>336</v>
      </c>
      <c r="BM865" s="24" t="s">
        <v>1553</v>
      </c>
    </row>
    <row r="866" spans="2:51" s="11" customFormat="1" ht="13.5">
      <c r="B866" s="208"/>
      <c r="C866" s="209"/>
      <c r="D866" s="222" t="s">
        <v>264</v>
      </c>
      <c r="E866" s="271" t="s">
        <v>38</v>
      </c>
      <c r="F866" s="248" t="s">
        <v>1545</v>
      </c>
      <c r="G866" s="209"/>
      <c r="H866" s="249">
        <v>13.5</v>
      </c>
      <c r="I866" s="214"/>
      <c r="J866" s="209"/>
      <c r="K866" s="209"/>
      <c r="L866" s="215"/>
      <c r="M866" s="216"/>
      <c r="N866" s="217"/>
      <c r="O866" s="217"/>
      <c r="P866" s="217"/>
      <c r="Q866" s="217"/>
      <c r="R866" s="217"/>
      <c r="S866" s="217"/>
      <c r="T866" s="218"/>
      <c r="AT866" s="219" t="s">
        <v>264</v>
      </c>
      <c r="AU866" s="219" t="s">
        <v>90</v>
      </c>
      <c r="AV866" s="11" t="s">
        <v>90</v>
      </c>
      <c r="AW866" s="11" t="s">
        <v>45</v>
      </c>
      <c r="AX866" s="11" t="s">
        <v>25</v>
      </c>
      <c r="AY866" s="219" t="s">
        <v>256</v>
      </c>
    </row>
    <row r="867" spans="2:65" s="1" customFormat="1" ht="31.5" customHeight="1">
      <c r="B867" s="42"/>
      <c r="C867" s="196" t="s">
        <v>1554</v>
      </c>
      <c r="D867" s="196" t="s">
        <v>258</v>
      </c>
      <c r="E867" s="197" t="s">
        <v>1555</v>
      </c>
      <c r="F867" s="198" t="s">
        <v>1556</v>
      </c>
      <c r="G867" s="199" t="s">
        <v>129</v>
      </c>
      <c r="H867" s="200">
        <v>13.5</v>
      </c>
      <c r="I867" s="201"/>
      <c r="J867" s="202">
        <f>ROUND(I867*H867,2)</f>
        <v>0</v>
      </c>
      <c r="K867" s="198" t="s">
        <v>38</v>
      </c>
      <c r="L867" s="62"/>
      <c r="M867" s="203" t="s">
        <v>38</v>
      </c>
      <c r="N867" s="204" t="s">
        <v>52</v>
      </c>
      <c r="O867" s="43"/>
      <c r="P867" s="205">
        <f>O867*H867</f>
        <v>0</v>
      </c>
      <c r="Q867" s="205">
        <v>0</v>
      </c>
      <c r="R867" s="205">
        <f>Q867*H867</f>
        <v>0</v>
      </c>
      <c r="S867" s="205">
        <v>0</v>
      </c>
      <c r="T867" s="206">
        <f>S867*H867</f>
        <v>0</v>
      </c>
      <c r="AR867" s="24" t="s">
        <v>336</v>
      </c>
      <c r="AT867" s="24" t="s">
        <v>258</v>
      </c>
      <c r="AU867" s="24" t="s">
        <v>90</v>
      </c>
      <c r="AY867" s="24" t="s">
        <v>256</v>
      </c>
      <c r="BE867" s="207">
        <f>IF(N867="základní",J867,0)</f>
        <v>0</v>
      </c>
      <c r="BF867" s="207">
        <f>IF(N867="snížená",J867,0)</f>
        <v>0</v>
      </c>
      <c r="BG867" s="207">
        <f>IF(N867="zákl. přenesená",J867,0)</f>
        <v>0</v>
      </c>
      <c r="BH867" s="207">
        <f>IF(N867="sníž. přenesená",J867,0)</f>
        <v>0</v>
      </c>
      <c r="BI867" s="207">
        <f>IF(N867="nulová",J867,0)</f>
        <v>0</v>
      </c>
      <c r="BJ867" s="24" t="s">
        <v>25</v>
      </c>
      <c r="BK867" s="207">
        <f>ROUND(I867*H867,2)</f>
        <v>0</v>
      </c>
      <c r="BL867" s="24" t="s">
        <v>336</v>
      </c>
      <c r="BM867" s="24" t="s">
        <v>1557</v>
      </c>
    </row>
    <row r="868" spans="2:51" s="11" customFormat="1" ht="13.5">
      <c r="B868" s="208"/>
      <c r="C868" s="209"/>
      <c r="D868" s="222" t="s">
        <v>264</v>
      </c>
      <c r="E868" s="271" t="s">
        <v>38</v>
      </c>
      <c r="F868" s="248" t="s">
        <v>1545</v>
      </c>
      <c r="G868" s="209"/>
      <c r="H868" s="249">
        <v>13.5</v>
      </c>
      <c r="I868" s="214"/>
      <c r="J868" s="209"/>
      <c r="K868" s="209"/>
      <c r="L868" s="215"/>
      <c r="M868" s="216"/>
      <c r="N868" s="217"/>
      <c r="O868" s="217"/>
      <c r="P868" s="217"/>
      <c r="Q868" s="217"/>
      <c r="R868" s="217"/>
      <c r="S868" s="217"/>
      <c r="T868" s="218"/>
      <c r="AT868" s="219" t="s">
        <v>264</v>
      </c>
      <c r="AU868" s="219" t="s">
        <v>90</v>
      </c>
      <c r="AV868" s="11" t="s">
        <v>90</v>
      </c>
      <c r="AW868" s="11" t="s">
        <v>45</v>
      </c>
      <c r="AX868" s="11" t="s">
        <v>25</v>
      </c>
      <c r="AY868" s="219" t="s">
        <v>256</v>
      </c>
    </row>
    <row r="869" spans="2:65" s="1" customFormat="1" ht="22.5" customHeight="1">
      <c r="B869" s="42"/>
      <c r="C869" s="196" t="s">
        <v>1558</v>
      </c>
      <c r="D869" s="196" t="s">
        <v>258</v>
      </c>
      <c r="E869" s="197" t="s">
        <v>1559</v>
      </c>
      <c r="F869" s="198" t="s">
        <v>1560</v>
      </c>
      <c r="G869" s="199" t="s">
        <v>129</v>
      </c>
      <c r="H869" s="200">
        <v>41.6</v>
      </c>
      <c r="I869" s="201"/>
      <c r="J869" s="202">
        <f>ROUND(I869*H869,2)</f>
        <v>0</v>
      </c>
      <c r="K869" s="198" t="s">
        <v>38</v>
      </c>
      <c r="L869" s="62"/>
      <c r="M869" s="203" t="s">
        <v>38</v>
      </c>
      <c r="N869" s="204" t="s">
        <v>52</v>
      </c>
      <c r="O869" s="43"/>
      <c r="P869" s="205">
        <f>O869*H869</f>
        <v>0</v>
      </c>
      <c r="Q869" s="205">
        <v>0.00395</v>
      </c>
      <c r="R869" s="205">
        <f>Q869*H869</f>
        <v>0.16432000000000002</v>
      </c>
      <c r="S869" s="205">
        <v>0</v>
      </c>
      <c r="T869" s="206">
        <f>S869*H869</f>
        <v>0</v>
      </c>
      <c r="AR869" s="24" t="s">
        <v>336</v>
      </c>
      <c r="AT869" s="24" t="s">
        <v>258</v>
      </c>
      <c r="AU869" s="24" t="s">
        <v>90</v>
      </c>
      <c r="AY869" s="24" t="s">
        <v>256</v>
      </c>
      <c r="BE869" s="207">
        <f>IF(N869="základní",J869,0)</f>
        <v>0</v>
      </c>
      <c r="BF869" s="207">
        <f>IF(N869="snížená",J869,0)</f>
        <v>0</v>
      </c>
      <c r="BG869" s="207">
        <f>IF(N869="zákl. přenesená",J869,0)</f>
        <v>0</v>
      </c>
      <c r="BH869" s="207">
        <f>IF(N869="sníž. přenesená",J869,0)</f>
        <v>0</v>
      </c>
      <c r="BI869" s="207">
        <f>IF(N869="nulová",J869,0)</f>
        <v>0</v>
      </c>
      <c r="BJ869" s="24" t="s">
        <v>25</v>
      </c>
      <c r="BK869" s="207">
        <f>ROUND(I869*H869,2)</f>
        <v>0</v>
      </c>
      <c r="BL869" s="24" t="s">
        <v>336</v>
      </c>
      <c r="BM869" s="24" t="s">
        <v>1561</v>
      </c>
    </row>
    <row r="870" spans="2:51" s="11" customFormat="1" ht="13.5">
      <c r="B870" s="208"/>
      <c r="C870" s="209"/>
      <c r="D870" s="210" t="s">
        <v>264</v>
      </c>
      <c r="E870" s="211" t="s">
        <v>38</v>
      </c>
      <c r="F870" s="212" t="s">
        <v>1125</v>
      </c>
      <c r="G870" s="209"/>
      <c r="H870" s="213">
        <v>41.6</v>
      </c>
      <c r="I870" s="214"/>
      <c r="J870" s="209"/>
      <c r="K870" s="209"/>
      <c r="L870" s="215"/>
      <c r="M870" s="216"/>
      <c r="N870" s="217"/>
      <c r="O870" s="217"/>
      <c r="P870" s="217"/>
      <c r="Q870" s="217"/>
      <c r="R870" s="217"/>
      <c r="S870" s="217"/>
      <c r="T870" s="218"/>
      <c r="AT870" s="219" t="s">
        <v>264</v>
      </c>
      <c r="AU870" s="219" t="s">
        <v>90</v>
      </c>
      <c r="AV870" s="11" t="s">
        <v>90</v>
      </c>
      <c r="AW870" s="11" t="s">
        <v>45</v>
      </c>
      <c r="AX870" s="11" t="s">
        <v>81</v>
      </c>
      <c r="AY870" s="219" t="s">
        <v>256</v>
      </c>
    </row>
    <row r="871" spans="2:51" s="12" customFormat="1" ht="13.5">
      <c r="B871" s="220"/>
      <c r="C871" s="221"/>
      <c r="D871" s="222" t="s">
        <v>264</v>
      </c>
      <c r="E871" s="223" t="s">
        <v>38</v>
      </c>
      <c r="F871" s="224" t="s">
        <v>266</v>
      </c>
      <c r="G871" s="221"/>
      <c r="H871" s="225">
        <v>41.6</v>
      </c>
      <c r="I871" s="226"/>
      <c r="J871" s="221"/>
      <c r="K871" s="221"/>
      <c r="L871" s="227"/>
      <c r="M871" s="228"/>
      <c r="N871" s="229"/>
      <c r="O871" s="229"/>
      <c r="P871" s="229"/>
      <c r="Q871" s="229"/>
      <c r="R871" s="229"/>
      <c r="S871" s="229"/>
      <c r="T871" s="230"/>
      <c r="AT871" s="231" t="s">
        <v>264</v>
      </c>
      <c r="AU871" s="231" t="s">
        <v>90</v>
      </c>
      <c r="AV871" s="12" t="s">
        <v>262</v>
      </c>
      <c r="AW871" s="12" t="s">
        <v>45</v>
      </c>
      <c r="AX871" s="12" t="s">
        <v>25</v>
      </c>
      <c r="AY871" s="231" t="s">
        <v>256</v>
      </c>
    </row>
    <row r="872" spans="2:65" s="1" customFormat="1" ht="31.5" customHeight="1">
      <c r="B872" s="42"/>
      <c r="C872" s="196" t="s">
        <v>1562</v>
      </c>
      <c r="D872" s="196" t="s">
        <v>258</v>
      </c>
      <c r="E872" s="197" t="s">
        <v>1563</v>
      </c>
      <c r="F872" s="198" t="s">
        <v>1564</v>
      </c>
      <c r="G872" s="199" t="s">
        <v>129</v>
      </c>
      <c r="H872" s="200">
        <v>41.6</v>
      </c>
      <c r="I872" s="201"/>
      <c r="J872" s="202">
        <f>ROUND(I872*H872,2)</f>
        <v>0</v>
      </c>
      <c r="K872" s="198" t="s">
        <v>38</v>
      </c>
      <c r="L872" s="62"/>
      <c r="M872" s="203" t="s">
        <v>38</v>
      </c>
      <c r="N872" s="204" t="s">
        <v>52</v>
      </c>
      <c r="O872" s="43"/>
      <c r="P872" s="205">
        <f>O872*H872</f>
        <v>0</v>
      </c>
      <c r="Q872" s="205">
        <v>0.0012</v>
      </c>
      <c r="R872" s="205">
        <f>Q872*H872</f>
        <v>0.04992</v>
      </c>
      <c r="S872" s="205">
        <v>0</v>
      </c>
      <c r="T872" s="206">
        <f>S872*H872</f>
        <v>0</v>
      </c>
      <c r="AR872" s="24" t="s">
        <v>336</v>
      </c>
      <c r="AT872" s="24" t="s">
        <v>258</v>
      </c>
      <c r="AU872" s="24" t="s">
        <v>90</v>
      </c>
      <c r="AY872" s="24" t="s">
        <v>256</v>
      </c>
      <c r="BE872" s="207">
        <f>IF(N872="základní",J872,0)</f>
        <v>0</v>
      </c>
      <c r="BF872" s="207">
        <f>IF(N872="snížená",J872,0)</f>
        <v>0</v>
      </c>
      <c r="BG872" s="207">
        <f>IF(N872="zákl. přenesená",J872,0)</f>
        <v>0</v>
      </c>
      <c r="BH872" s="207">
        <f>IF(N872="sníž. přenesená",J872,0)</f>
        <v>0</v>
      </c>
      <c r="BI872" s="207">
        <f>IF(N872="nulová",J872,0)</f>
        <v>0</v>
      </c>
      <c r="BJ872" s="24" t="s">
        <v>25</v>
      </c>
      <c r="BK872" s="207">
        <f>ROUND(I872*H872,2)</f>
        <v>0</v>
      </c>
      <c r="BL872" s="24" t="s">
        <v>336</v>
      </c>
      <c r="BM872" s="24" t="s">
        <v>1565</v>
      </c>
    </row>
    <row r="873" spans="2:51" s="11" customFormat="1" ht="13.5">
      <c r="B873" s="208"/>
      <c r="C873" s="209"/>
      <c r="D873" s="222" t="s">
        <v>264</v>
      </c>
      <c r="E873" s="271" t="s">
        <v>38</v>
      </c>
      <c r="F873" s="248" t="s">
        <v>1125</v>
      </c>
      <c r="G873" s="209"/>
      <c r="H873" s="249">
        <v>41.6</v>
      </c>
      <c r="I873" s="214"/>
      <c r="J873" s="209"/>
      <c r="K873" s="209"/>
      <c r="L873" s="215"/>
      <c r="M873" s="216"/>
      <c r="N873" s="217"/>
      <c r="O873" s="217"/>
      <c r="P873" s="217"/>
      <c r="Q873" s="217"/>
      <c r="R873" s="217"/>
      <c r="S873" s="217"/>
      <c r="T873" s="218"/>
      <c r="AT873" s="219" t="s">
        <v>264</v>
      </c>
      <c r="AU873" s="219" t="s">
        <v>90</v>
      </c>
      <c r="AV873" s="11" t="s">
        <v>90</v>
      </c>
      <c r="AW873" s="11" t="s">
        <v>45</v>
      </c>
      <c r="AX873" s="11" t="s">
        <v>25</v>
      </c>
      <c r="AY873" s="219" t="s">
        <v>256</v>
      </c>
    </row>
    <row r="874" spans="2:65" s="1" customFormat="1" ht="31.5" customHeight="1">
      <c r="B874" s="42"/>
      <c r="C874" s="196" t="s">
        <v>1566</v>
      </c>
      <c r="D874" s="196" t="s">
        <v>258</v>
      </c>
      <c r="E874" s="197" t="s">
        <v>1567</v>
      </c>
      <c r="F874" s="198" t="s">
        <v>1568</v>
      </c>
      <c r="G874" s="199" t="s">
        <v>327</v>
      </c>
      <c r="H874" s="200">
        <v>0.214</v>
      </c>
      <c r="I874" s="201"/>
      <c r="J874" s="202">
        <f>ROUND(I874*H874,2)</f>
        <v>0</v>
      </c>
      <c r="K874" s="198" t="s">
        <v>261</v>
      </c>
      <c r="L874" s="62"/>
      <c r="M874" s="203" t="s">
        <v>38</v>
      </c>
      <c r="N874" s="204" t="s">
        <v>52</v>
      </c>
      <c r="O874" s="43"/>
      <c r="P874" s="205">
        <f>O874*H874</f>
        <v>0</v>
      </c>
      <c r="Q874" s="205">
        <v>0</v>
      </c>
      <c r="R874" s="205">
        <f>Q874*H874</f>
        <v>0</v>
      </c>
      <c r="S874" s="205">
        <v>0</v>
      </c>
      <c r="T874" s="206">
        <f>S874*H874</f>
        <v>0</v>
      </c>
      <c r="AR874" s="24" t="s">
        <v>336</v>
      </c>
      <c r="AT874" s="24" t="s">
        <v>258</v>
      </c>
      <c r="AU874" s="24" t="s">
        <v>90</v>
      </c>
      <c r="AY874" s="24" t="s">
        <v>256</v>
      </c>
      <c r="BE874" s="207">
        <f>IF(N874="základní",J874,0)</f>
        <v>0</v>
      </c>
      <c r="BF874" s="207">
        <f>IF(N874="snížená",J874,0)</f>
        <v>0</v>
      </c>
      <c r="BG874" s="207">
        <f>IF(N874="zákl. přenesená",J874,0)</f>
        <v>0</v>
      </c>
      <c r="BH874" s="207">
        <f>IF(N874="sníž. přenesená",J874,0)</f>
        <v>0</v>
      </c>
      <c r="BI874" s="207">
        <f>IF(N874="nulová",J874,0)</f>
        <v>0</v>
      </c>
      <c r="BJ874" s="24" t="s">
        <v>25</v>
      </c>
      <c r="BK874" s="207">
        <f>ROUND(I874*H874,2)</f>
        <v>0</v>
      </c>
      <c r="BL874" s="24" t="s">
        <v>336</v>
      </c>
      <c r="BM874" s="24" t="s">
        <v>1569</v>
      </c>
    </row>
    <row r="875" spans="2:47" s="1" customFormat="1" ht="121.5">
      <c r="B875" s="42"/>
      <c r="C875" s="64"/>
      <c r="D875" s="210" t="s">
        <v>298</v>
      </c>
      <c r="E875" s="64"/>
      <c r="F875" s="243" t="s">
        <v>1570</v>
      </c>
      <c r="G875" s="64"/>
      <c r="H875" s="64"/>
      <c r="I875" s="166"/>
      <c r="J875" s="64"/>
      <c r="K875" s="64"/>
      <c r="L875" s="62"/>
      <c r="M875" s="244"/>
      <c r="N875" s="43"/>
      <c r="O875" s="43"/>
      <c r="P875" s="43"/>
      <c r="Q875" s="43"/>
      <c r="R875" s="43"/>
      <c r="S875" s="43"/>
      <c r="T875" s="79"/>
      <c r="AT875" s="24" t="s">
        <v>298</v>
      </c>
      <c r="AU875" s="24" t="s">
        <v>90</v>
      </c>
    </row>
    <row r="876" spans="2:63" s="10" customFormat="1" ht="29.85" customHeight="1">
      <c r="B876" s="179"/>
      <c r="C876" s="180"/>
      <c r="D876" s="193" t="s">
        <v>80</v>
      </c>
      <c r="E876" s="194" t="s">
        <v>1571</v>
      </c>
      <c r="F876" s="194" t="s">
        <v>1572</v>
      </c>
      <c r="G876" s="180"/>
      <c r="H876" s="180"/>
      <c r="I876" s="183"/>
      <c r="J876" s="195">
        <f>BK876</f>
        <v>0</v>
      </c>
      <c r="K876" s="180"/>
      <c r="L876" s="185"/>
      <c r="M876" s="186"/>
      <c r="N876" s="187"/>
      <c r="O876" s="187"/>
      <c r="P876" s="188">
        <f>SUM(P877:P879)</f>
        <v>0</v>
      </c>
      <c r="Q876" s="187"/>
      <c r="R876" s="188">
        <f>SUM(R877:R879)</f>
        <v>0.084564</v>
      </c>
      <c r="S876" s="187"/>
      <c r="T876" s="189">
        <f>SUM(T877:T879)</f>
        <v>0</v>
      </c>
      <c r="AR876" s="190" t="s">
        <v>90</v>
      </c>
      <c r="AT876" s="191" t="s">
        <v>80</v>
      </c>
      <c r="AU876" s="191" t="s">
        <v>25</v>
      </c>
      <c r="AY876" s="190" t="s">
        <v>256</v>
      </c>
      <c r="BK876" s="192">
        <f>SUM(BK877:BK879)</f>
        <v>0</v>
      </c>
    </row>
    <row r="877" spans="2:65" s="1" customFormat="1" ht="31.5" customHeight="1">
      <c r="B877" s="42"/>
      <c r="C877" s="196" t="s">
        <v>1573</v>
      </c>
      <c r="D877" s="196" t="s">
        <v>258</v>
      </c>
      <c r="E877" s="197" t="s">
        <v>1574</v>
      </c>
      <c r="F877" s="198" t="s">
        <v>1575</v>
      </c>
      <c r="G877" s="199" t="s">
        <v>129</v>
      </c>
      <c r="H877" s="200">
        <v>291.6</v>
      </c>
      <c r="I877" s="201"/>
      <c r="J877" s="202">
        <f>ROUND(I877*H877,2)</f>
        <v>0</v>
      </c>
      <c r="K877" s="198" t="s">
        <v>261</v>
      </c>
      <c r="L877" s="62"/>
      <c r="M877" s="203" t="s">
        <v>38</v>
      </c>
      <c r="N877" s="204" t="s">
        <v>52</v>
      </c>
      <c r="O877" s="43"/>
      <c r="P877" s="205">
        <f>O877*H877</f>
        <v>0</v>
      </c>
      <c r="Q877" s="205">
        <v>0.00029</v>
      </c>
      <c r="R877" s="205">
        <f>Q877*H877</f>
        <v>0.084564</v>
      </c>
      <c r="S877" s="205">
        <v>0</v>
      </c>
      <c r="T877" s="206">
        <f>S877*H877</f>
        <v>0</v>
      </c>
      <c r="AR877" s="24" t="s">
        <v>336</v>
      </c>
      <c r="AT877" s="24" t="s">
        <v>258</v>
      </c>
      <c r="AU877" s="24" t="s">
        <v>90</v>
      </c>
      <c r="AY877" s="24" t="s">
        <v>256</v>
      </c>
      <c r="BE877" s="207">
        <f>IF(N877="základní",J877,0)</f>
        <v>0</v>
      </c>
      <c r="BF877" s="207">
        <f>IF(N877="snížená",J877,0)</f>
        <v>0</v>
      </c>
      <c r="BG877" s="207">
        <f>IF(N877="zákl. přenesená",J877,0)</f>
        <v>0</v>
      </c>
      <c r="BH877" s="207">
        <f>IF(N877="sníž. přenesená",J877,0)</f>
        <v>0</v>
      </c>
      <c r="BI877" s="207">
        <f>IF(N877="nulová",J877,0)</f>
        <v>0</v>
      </c>
      <c r="BJ877" s="24" t="s">
        <v>25</v>
      </c>
      <c r="BK877" s="207">
        <f>ROUND(I877*H877,2)</f>
        <v>0</v>
      </c>
      <c r="BL877" s="24" t="s">
        <v>336</v>
      </c>
      <c r="BM877" s="24" t="s">
        <v>1576</v>
      </c>
    </row>
    <row r="878" spans="2:51" s="11" customFormat="1" ht="13.5">
      <c r="B878" s="208"/>
      <c r="C878" s="209"/>
      <c r="D878" s="210" t="s">
        <v>264</v>
      </c>
      <c r="E878" s="211" t="s">
        <v>38</v>
      </c>
      <c r="F878" s="212" t="s">
        <v>1577</v>
      </c>
      <c r="G878" s="209"/>
      <c r="H878" s="213">
        <v>291.6</v>
      </c>
      <c r="I878" s="214"/>
      <c r="J878" s="209"/>
      <c r="K878" s="209"/>
      <c r="L878" s="215"/>
      <c r="M878" s="216"/>
      <c r="N878" s="217"/>
      <c r="O878" s="217"/>
      <c r="P878" s="217"/>
      <c r="Q878" s="217"/>
      <c r="R878" s="217"/>
      <c r="S878" s="217"/>
      <c r="T878" s="218"/>
      <c r="AT878" s="219" t="s">
        <v>264</v>
      </c>
      <c r="AU878" s="219" t="s">
        <v>90</v>
      </c>
      <c r="AV878" s="11" t="s">
        <v>90</v>
      </c>
      <c r="AW878" s="11" t="s">
        <v>45</v>
      </c>
      <c r="AX878" s="11" t="s">
        <v>81</v>
      </c>
      <c r="AY878" s="219" t="s">
        <v>256</v>
      </c>
    </row>
    <row r="879" spans="2:51" s="12" customFormat="1" ht="13.5">
      <c r="B879" s="220"/>
      <c r="C879" s="221"/>
      <c r="D879" s="210" t="s">
        <v>264</v>
      </c>
      <c r="E879" s="245" t="s">
        <v>38</v>
      </c>
      <c r="F879" s="246" t="s">
        <v>266</v>
      </c>
      <c r="G879" s="221"/>
      <c r="H879" s="247">
        <v>291.6</v>
      </c>
      <c r="I879" s="226"/>
      <c r="J879" s="221"/>
      <c r="K879" s="221"/>
      <c r="L879" s="227"/>
      <c r="M879" s="228"/>
      <c r="N879" s="229"/>
      <c r="O879" s="229"/>
      <c r="P879" s="229"/>
      <c r="Q879" s="229"/>
      <c r="R879" s="229"/>
      <c r="S879" s="229"/>
      <c r="T879" s="230"/>
      <c r="AT879" s="231" t="s">
        <v>264</v>
      </c>
      <c r="AU879" s="231" t="s">
        <v>90</v>
      </c>
      <c r="AV879" s="12" t="s">
        <v>262</v>
      </c>
      <c r="AW879" s="12" t="s">
        <v>45</v>
      </c>
      <c r="AX879" s="12" t="s">
        <v>25</v>
      </c>
      <c r="AY879" s="231" t="s">
        <v>256</v>
      </c>
    </row>
    <row r="880" spans="2:63" s="10" customFormat="1" ht="37.35" customHeight="1">
      <c r="B880" s="179"/>
      <c r="C880" s="180"/>
      <c r="D880" s="181" t="s">
        <v>80</v>
      </c>
      <c r="E880" s="182" t="s">
        <v>337</v>
      </c>
      <c r="F880" s="182" t="s">
        <v>1578</v>
      </c>
      <c r="G880" s="180"/>
      <c r="H880" s="180"/>
      <c r="I880" s="183"/>
      <c r="J880" s="184">
        <f>BK880</f>
        <v>0</v>
      </c>
      <c r="K880" s="180"/>
      <c r="L880" s="185"/>
      <c r="M880" s="186"/>
      <c r="N880" s="187"/>
      <c r="O880" s="187"/>
      <c r="P880" s="188">
        <f>P881</f>
        <v>0</v>
      </c>
      <c r="Q880" s="187"/>
      <c r="R880" s="188">
        <f>R881</f>
        <v>0.31343</v>
      </c>
      <c r="S880" s="187"/>
      <c r="T880" s="189">
        <f>T881</f>
        <v>0</v>
      </c>
      <c r="AR880" s="190" t="s">
        <v>131</v>
      </c>
      <c r="AT880" s="191" t="s">
        <v>80</v>
      </c>
      <c r="AU880" s="191" t="s">
        <v>81</v>
      </c>
      <c r="AY880" s="190" t="s">
        <v>256</v>
      </c>
      <c r="BK880" s="192">
        <f>BK881</f>
        <v>0</v>
      </c>
    </row>
    <row r="881" spans="2:63" s="10" customFormat="1" ht="19.9" customHeight="1">
      <c r="B881" s="179"/>
      <c r="C881" s="180"/>
      <c r="D881" s="193" t="s">
        <v>80</v>
      </c>
      <c r="E881" s="194" t="s">
        <v>1579</v>
      </c>
      <c r="F881" s="194" t="s">
        <v>1580</v>
      </c>
      <c r="G881" s="180"/>
      <c r="H881" s="180"/>
      <c r="I881" s="183"/>
      <c r="J881" s="195">
        <f>BK881</f>
        <v>0</v>
      </c>
      <c r="K881" s="180"/>
      <c r="L881" s="185"/>
      <c r="M881" s="186"/>
      <c r="N881" s="187"/>
      <c r="O881" s="187"/>
      <c r="P881" s="188">
        <f>SUM(P882:P928)</f>
        <v>0</v>
      </c>
      <c r="Q881" s="187"/>
      <c r="R881" s="188">
        <f>SUM(R882:R928)</f>
        <v>0.31343</v>
      </c>
      <c r="S881" s="187"/>
      <c r="T881" s="189">
        <f>SUM(T882:T928)</f>
        <v>0</v>
      </c>
      <c r="AR881" s="190" t="s">
        <v>131</v>
      </c>
      <c r="AT881" s="191" t="s">
        <v>80</v>
      </c>
      <c r="AU881" s="191" t="s">
        <v>25</v>
      </c>
      <c r="AY881" s="190" t="s">
        <v>256</v>
      </c>
      <c r="BK881" s="192">
        <f>SUM(BK882:BK928)</f>
        <v>0</v>
      </c>
    </row>
    <row r="882" spans="2:65" s="1" customFormat="1" ht="22.5" customHeight="1">
      <c r="B882" s="42"/>
      <c r="C882" s="196" t="s">
        <v>1581</v>
      </c>
      <c r="D882" s="196" t="s">
        <v>258</v>
      </c>
      <c r="E882" s="197" t="s">
        <v>1582</v>
      </c>
      <c r="F882" s="198" t="s">
        <v>1583</v>
      </c>
      <c r="G882" s="199" t="s">
        <v>372</v>
      </c>
      <c r="H882" s="200">
        <v>16</v>
      </c>
      <c r="I882" s="201"/>
      <c r="J882" s="202">
        <f>ROUND(I882*H882,2)</f>
        <v>0</v>
      </c>
      <c r="K882" s="198" t="s">
        <v>261</v>
      </c>
      <c r="L882" s="62"/>
      <c r="M882" s="203" t="s">
        <v>38</v>
      </c>
      <c r="N882" s="204" t="s">
        <v>52</v>
      </c>
      <c r="O882" s="43"/>
      <c r="P882" s="205">
        <f>O882*H882</f>
        <v>0</v>
      </c>
      <c r="Q882" s="205">
        <v>0</v>
      </c>
      <c r="R882" s="205">
        <f>Q882*H882</f>
        <v>0</v>
      </c>
      <c r="S882" s="205">
        <v>0</v>
      </c>
      <c r="T882" s="206">
        <f>S882*H882</f>
        <v>0</v>
      </c>
      <c r="AR882" s="24" t="s">
        <v>336</v>
      </c>
      <c r="AT882" s="24" t="s">
        <v>258</v>
      </c>
      <c r="AU882" s="24" t="s">
        <v>90</v>
      </c>
      <c r="AY882" s="24" t="s">
        <v>256</v>
      </c>
      <c r="BE882" s="207">
        <f>IF(N882="základní",J882,0)</f>
        <v>0</v>
      </c>
      <c r="BF882" s="207">
        <f>IF(N882="snížená",J882,0)</f>
        <v>0</v>
      </c>
      <c r="BG882" s="207">
        <f>IF(N882="zákl. přenesená",J882,0)</f>
        <v>0</v>
      </c>
      <c r="BH882" s="207">
        <f>IF(N882="sníž. přenesená",J882,0)</f>
        <v>0</v>
      </c>
      <c r="BI882" s="207">
        <f>IF(N882="nulová",J882,0)</f>
        <v>0</v>
      </c>
      <c r="BJ882" s="24" t="s">
        <v>25</v>
      </c>
      <c r="BK882" s="207">
        <f>ROUND(I882*H882,2)</f>
        <v>0</v>
      </c>
      <c r="BL882" s="24" t="s">
        <v>336</v>
      </c>
      <c r="BM882" s="24" t="s">
        <v>1584</v>
      </c>
    </row>
    <row r="883" spans="2:47" s="1" customFormat="1" ht="27">
      <c r="B883" s="42"/>
      <c r="C883" s="64"/>
      <c r="D883" s="222" t="s">
        <v>351</v>
      </c>
      <c r="E883" s="64"/>
      <c r="F883" s="272" t="s">
        <v>1585</v>
      </c>
      <c r="G883" s="64"/>
      <c r="H883" s="64"/>
      <c r="I883" s="166"/>
      <c r="J883" s="64"/>
      <c r="K883" s="64"/>
      <c r="L883" s="62"/>
      <c r="M883" s="244"/>
      <c r="N883" s="43"/>
      <c r="O883" s="43"/>
      <c r="P883" s="43"/>
      <c r="Q883" s="43"/>
      <c r="R883" s="43"/>
      <c r="S883" s="43"/>
      <c r="T883" s="79"/>
      <c r="AT883" s="24" t="s">
        <v>351</v>
      </c>
      <c r="AU883" s="24" t="s">
        <v>90</v>
      </c>
    </row>
    <row r="884" spans="2:65" s="1" customFormat="1" ht="22.5" customHeight="1">
      <c r="B884" s="42"/>
      <c r="C884" s="261" t="s">
        <v>1586</v>
      </c>
      <c r="D884" s="261" t="s">
        <v>337</v>
      </c>
      <c r="E884" s="262" t="s">
        <v>1587</v>
      </c>
      <c r="F884" s="263" t="s">
        <v>1588</v>
      </c>
      <c r="G884" s="264" t="s">
        <v>360</v>
      </c>
      <c r="H884" s="265">
        <v>16.5</v>
      </c>
      <c r="I884" s="266"/>
      <c r="J884" s="267">
        <f>ROUND(I884*H884,2)</f>
        <v>0</v>
      </c>
      <c r="K884" s="263" t="s">
        <v>261</v>
      </c>
      <c r="L884" s="268"/>
      <c r="M884" s="269" t="s">
        <v>38</v>
      </c>
      <c r="N884" s="270" t="s">
        <v>52</v>
      </c>
      <c r="O884" s="43"/>
      <c r="P884" s="205">
        <f>O884*H884</f>
        <v>0</v>
      </c>
      <c r="Q884" s="205">
        <v>0.001</v>
      </c>
      <c r="R884" s="205">
        <f>Q884*H884</f>
        <v>0.0165</v>
      </c>
      <c r="S884" s="205">
        <v>0</v>
      </c>
      <c r="T884" s="206">
        <f>S884*H884</f>
        <v>0</v>
      </c>
      <c r="AR884" s="24" t="s">
        <v>925</v>
      </c>
      <c r="AT884" s="24" t="s">
        <v>337</v>
      </c>
      <c r="AU884" s="24" t="s">
        <v>90</v>
      </c>
      <c r="AY884" s="24" t="s">
        <v>256</v>
      </c>
      <c r="BE884" s="207">
        <f>IF(N884="základní",J884,0)</f>
        <v>0</v>
      </c>
      <c r="BF884" s="207">
        <f>IF(N884="snížená",J884,0)</f>
        <v>0</v>
      </c>
      <c r="BG884" s="207">
        <f>IF(N884="zákl. přenesená",J884,0)</f>
        <v>0</v>
      </c>
      <c r="BH884" s="207">
        <f>IF(N884="sníž. přenesená",J884,0)</f>
        <v>0</v>
      </c>
      <c r="BI884" s="207">
        <f>IF(N884="nulová",J884,0)</f>
        <v>0</v>
      </c>
      <c r="BJ884" s="24" t="s">
        <v>25</v>
      </c>
      <c r="BK884" s="207">
        <f>ROUND(I884*H884,2)</f>
        <v>0</v>
      </c>
      <c r="BL884" s="24" t="s">
        <v>925</v>
      </c>
      <c r="BM884" s="24" t="s">
        <v>1589</v>
      </c>
    </row>
    <row r="885" spans="2:51" s="11" customFormat="1" ht="13.5">
      <c r="B885" s="208"/>
      <c r="C885" s="209"/>
      <c r="D885" s="210" t="s">
        <v>264</v>
      </c>
      <c r="E885" s="211" t="s">
        <v>38</v>
      </c>
      <c r="F885" s="212" t="s">
        <v>1590</v>
      </c>
      <c r="G885" s="209"/>
      <c r="H885" s="213">
        <v>16.5</v>
      </c>
      <c r="I885" s="214"/>
      <c r="J885" s="209"/>
      <c r="K885" s="209"/>
      <c r="L885" s="215"/>
      <c r="M885" s="216"/>
      <c r="N885" s="217"/>
      <c r="O885" s="217"/>
      <c r="P885" s="217"/>
      <c r="Q885" s="217"/>
      <c r="R885" s="217"/>
      <c r="S885" s="217"/>
      <c r="T885" s="218"/>
      <c r="AT885" s="219" t="s">
        <v>264</v>
      </c>
      <c r="AU885" s="219" t="s">
        <v>90</v>
      </c>
      <c r="AV885" s="11" t="s">
        <v>90</v>
      </c>
      <c r="AW885" s="11" t="s">
        <v>45</v>
      </c>
      <c r="AX885" s="11" t="s">
        <v>81</v>
      </c>
      <c r="AY885" s="219" t="s">
        <v>256</v>
      </c>
    </row>
    <row r="886" spans="2:51" s="12" customFormat="1" ht="13.5">
      <c r="B886" s="220"/>
      <c r="C886" s="221"/>
      <c r="D886" s="222" t="s">
        <v>264</v>
      </c>
      <c r="E886" s="223" t="s">
        <v>38</v>
      </c>
      <c r="F886" s="224" t="s">
        <v>266</v>
      </c>
      <c r="G886" s="221"/>
      <c r="H886" s="225">
        <v>16.5</v>
      </c>
      <c r="I886" s="226"/>
      <c r="J886" s="221"/>
      <c r="K886" s="221"/>
      <c r="L886" s="227"/>
      <c r="M886" s="228"/>
      <c r="N886" s="229"/>
      <c r="O886" s="229"/>
      <c r="P886" s="229"/>
      <c r="Q886" s="229"/>
      <c r="R886" s="229"/>
      <c r="S886" s="229"/>
      <c r="T886" s="230"/>
      <c r="AT886" s="231" t="s">
        <v>264</v>
      </c>
      <c r="AU886" s="231" t="s">
        <v>90</v>
      </c>
      <c r="AV886" s="12" t="s">
        <v>262</v>
      </c>
      <c r="AW886" s="12" t="s">
        <v>45</v>
      </c>
      <c r="AX886" s="12" t="s">
        <v>25</v>
      </c>
      <c r="AY886" s="231" t="s">
        <v>256</v>
      </c>
    </row>
    <row r="887" spans="2:65" s="1" customFormat="1" ht="22.5" customHeight="1">
      <c r="B887" s="42"/>
      <c r="C887" s="196" t="s">
        <v>1591</v>
      </c>
      <c r="D887" s="196" t="s">
        <v>258</v>
      </c>
      <c r="E887" s="197" t="s">
        <v>1592</v>
      </c>
      <c r="F887" s="198" t="s">
        <v>1593</v>
      </c>
      <c r="G887" s="199" t="s">
        <v>372</v>
      </c>
      <c r="H887" s="200">
        <v>190</v>
      </c>
      <c r="I887" s="201"/>
      <c r="J887" s="202">
        <f>ROUND(I887*H887,2)</f>
        <v>0</v>
      </c>
      <c r="K887" s="198" t="s">
        <v>261</v>
      </c>
      <c r="L887" s="62"/>
      <c r="M887" s="203" t="s">
        <v>38</v>
      </c>
      <c r="N887" s="204" t="s">
        <v>52</v>
      </c>
      <c r="O887" s="43"/>
      <c r="P887" s="205">
        <f>O887*H887</f>
        <v>0</v>
      </c>
      <c r="Q887" s="205">
        <v>0</v>
      </c>
      <c r="R887" s="205">
        <f>Q887*H887</f>
        <v>0</v>
      </c>
      <c r="S887" s="205">
        <v>0</v>
      </c>
      <c r="T887" s="206">
        <f>S887*H887</f>
        <v>0</v>
      </c>
      <c r="AR887" s="24" t="s">
        <v>612</v>
      </c>
      <c r="AT887" s="24" t="s">
        <v>258</v>
      </c>
      <c r="AU887" s="24" t="s">
        <v>90</v>
      </c>
      <c r="AY887" s="24" t="s">
        <v>256</v>
      </c>
      <c r="BE887" s="207">
        <f>IF(N887="základní",J887,0)</f>
        <v>0</v>
      </c>
      <c r="BF887" s="207">
        <f>IF(N887="snížená",J887,0)</f>
        <v>0</v>
      </c>
      <c r="BG887" s="207">
        <f>IF(N887="zákl. přenesená",J887,0)</f>
        <v>0</v>
      </c>
      <c r="BH887" s="207">
        <f>IF(N887="sníž. přenesená",J887,0)</f>
        <v>0</v>
      </c>
      <c r="BI887" s="207">
        <f>IF(N887="nulová",J887,0)</f>
        <v>0</v>
      </c>
      <c r="BJ887" s="24" t="s">
        <v>25</v>
      </c>
      <c r="BK887" s="207">
        <f>ROUND(I887*H887,2)</f>
        <v>0</v>
      </c>
      <c r="BL887" s="24" t="s">
        <v>612</v>
      </c>
      <c r="BM887" s="24" t="s">
        <v>1594</v>
      </c>
    </row>
    <row r="888" spans="2:47" s="1" customFormat="1" ht="27">
      <c r="B888" s="42"/>
      <c r="C888" s="64"/>
      <c r="D888" s="210" t="s">
        <v>351</v>
      </c>
      <c r="E888" s="64"/>
      <c r="F888" s="243" t="s">
        <v>1585</v>
      </c>
      <c r="G888" s="64"/>
      <c r="H888" s="64"/>
      <c r="I888" s="166"/>
      <c r="J888" s="64"/>
      <c r="K888" s="64"/>
      <c r="L888" s="62"/>
      <c r="M888" s="244"/>
      <c r="N888" s="43"/>
      <c r="O888" s="43"/>
      <c r="P888" s="43"/>
      <c r="Q888" s="43"/>
      <c r="R888" s="43"/>
      <c r="S888" s="43"/>
      <c r="T888" s="79"/>
      <c r="AT888" s="24" t="s">
        <v>351</v>
      </c>
      <c r="AU888" s="24" t="s">
        <v>90</v>
      </c>
    </row>
    <row r="889" spans="2:51" s="11" customFormat="1" ht="13.5">
      <c r="B889" s="208"/>
      <c r="C889" s="209"/>
      <c r="D889" s="210" t="s">
        <v>264</v>
      </c>
      <c r="E889" s="211" t="s">
        <v>38</v>
      </c>
      <c r="F889" s="212" t="s">
        <v>1595</v>
      </c>
      <c r="G889" s="209"/>
      <c r="H889" s="213">
        <v>190</v>
      </c>
      <c r="I889" s="214"/>
      <c r="J889" s="209"/>
      <c r="K889" s="209"/>
      <c r="L889" s="215"/>
      <c r="M889" s="216"/>
      <c r="N889" s="217"/>
      <c r="O889" s="217"/>
      <c r="P889" s="217"/>
      <c r="Q889" s="217"/>
      <c r="R889" s="217"/>
      <c r="S889" s="217"/>
      <c r="T889" s="218"/>
      <c r="AT889" s="219" t="s">
        <v>264</v>
      </c>
      <c r="AU889" s="219" t="s">
        <v>90</v>
      </c>
      <c r="AV889" s="11" t="s">
        <v>90</v>
      </c>
      <c r="AW889" s="11" t="s">
        <v>45</v>
      </c>
      <c r="AX889" s="11" t="s">
        <v>81</v>
      </c>
      <c r="AY889" s="219" t="s">
        <v>256</v>
      </c>
    </row>
    <row r="890" spans="2:51" s="12" customFormat="1" ht="13.5">
      <c r="B890" s="220"/>
      <c r="C890" s="221"/>
      <c r="D890" s="222" t="s">
        <v>264</v>
      </c>
      <c r="E890" s="223" t="s">
        <v>191</v>
      </c>
      <c r="F890" s="224" t="s">
        <v>266</v>
      </c>
      <c r="G890" s="221"/>
      <c r="H890" s="225">
        <v>190</v>
      </c>
      <c r="I890" s="226"/>
      <c r="J890" s="221"/>
      <c r="K890" s="221"/>
      <c r="L890" s="227"/>
      <c r="M890" s="228"/>
      <c r="N890" s="229"/>
      <c r="O890" s="229"/>
      <c r="P890" s="229"/>
      <c r="Q890" s="229"/>
      <c r="R890" s="229"/>
      <c r="S890" s="229"/>
      <c r="T890" s="230"/>
      <c r="AT890" s="231" t="s">
        <v>264</v>
      </c>
      <c r="AU890" s="231" t="s">
        <v>90</v>
      </c>
      <c r="AV890" s="12" t="s">
        <v>262</v>
      </c>
      <c r="AW890" s="12" t="s">
        <v>45</v>
      </c>
      <c r="AX890" s="12" t="s">
        <v>25</v>
      </c>
      <c r="AY890" s="231" t="s">
        <v>256</v>
      </c>
    </row>
    <row r="891" spans="2:65" s="1" customFormat="1" ht="31.5" customHeight="1">
      <c r="B891" s="42"/>
      <c r="C891" s="261" t="s">
        <v>1596</v>
      </c>
      <c r="D891" s="261" t="s">
        <v>337</v>
      </c>
      <c r="E891" s="262" t="s">
        <v>1597</v>
      </c>
      <c r="F891" s="263" t="s">
        <v>1598</v>
      </c>
      <c r="G891" s="264" t="s">
        <v>360</v>
      </c>
      <c r="H891" s="265">
        <v>79.8</v>
      </c>
      <c r="I891" s="266"/>
      <c r="J891" s="267">
        <f>ROUND(I891*H891,2)</f>
        <v>0</v>
      </c>
      <c r="K891" s="263" t="s">
        <v>261</v>
      </c>
      <c r="L891" s="268"/>
      <c r="M891" s="269" t="s">
        <v>38</v>
      </c>
      <c r="N891" s="270" t="s">
        <v>52</v>
      </c>
      <c r="O891" s="43"/>
      <c r="P891" s="205">
        <f>O891*H891</f>
        <v>0</v>
      </c>
      <c r="Q891" s="205">
        <v>0.001</v>
      </c>
      <c r="R891" s="205">
        <f>Q891*H891</f>
        <v>0.0798</v>
      </c>
      <c r="S891" s="205">
        <v>0</v>
      </c>
      <c r="T891" s="206">
        <f>S891*H891</f>
        <v>0</v>
      </c>
      <c r="AR891" s="24" t="s">
        <v>925</v>
      </c>
      <c r="AT891" s="24" t="s">
        <v>337</v>
      </c>
      <c r="AU891" s="24" t="s">
        <v>90</v>
      </c>
      <c r="AY891" s="24" t="s">
        <v>256</v>
      </c>
      <c r="BE891" s="207">
        <f>IF(N891="základní",J891,0)</f>
        <v>0</v>
      </c>
      <c r="BF891" s="207">
        <f>IF(N891="snížená",J891,0)</f>
        <v>0</v>
      </c>
      <c r="BG891" s="207">
        <f>IF(N891="zákl. přenesená",J891,0)</f>
        <v>0</v>
      </c>
      <c r="BH891" s="207">
        <f>IF(N891="sníž. přenesená",J891,0)</f>
        <v>0</v>
      </c>
      <c r="BI891" s="207">
        <f>IF(N891="nulová",J891,0)</f>
        <v>0</v>
      </c>
      <c r="BJ891" s="24" t="s">
        <v>25</v>
      </c>
      <c r="BK891" s="207">
        <f>ROUND(I891*H891,2)</f>
        <v>0</v>
      </c>
      <c r="BL891" s="24" t="s">
        <v>925</v>
      </c>
      <c r="BM891" s="24" t="s">
        <v>1599</v>
      </c>
    </row>
    <row r="892" spans="2:47" s="1" customFormat="1" ht="27">
      <c r="B892" s="42"/>
      <c r="C892" s="64"/>
      <c r="D892" s="210" t="s">
        <v>351</v>
      </c>
      <c r="E892" s="64"/>
      <c r="F892" s="243" t="s">
        <v>1600</v>
      </c>
      <c r="G892" s="64"/>
      <c r="H892" s="64"/>
      <c r="I892" s="166"/>
      <c r="J892" s="64"/>
      <c r="K892" s="64"/>
      <c r="L892" s="62"/>
      <c r="M892" s="244"/>
      <c r="N892" s="43"/>
      <c r="O892" s="43"/>
      <c r="P892" s="43"/>
      <c r="Q892" s="43"/>
      <c r="R892" s="43"/>
      <c r="S892" s="43"/>
      <c r="T892" s="79"/>
      <c r="AT892" s="24" t="s">
        <v>351</v>
      </c>
      <c r="AU892" s="24" t="s">
        <v>90</v>
      </c>
    </row>
    <row r="893" spans="2:51" s="11" customFormat="1" ht="13.5">
      <c r="B893" s="208"/>
      <c r="C893" s="209"/>
      <c r="D893" s="222" t="s">
        <v>264</v>
      </c>
      <c r="E893" s="271" t="s">
        <v>38</v>
      </c>
      <c r="F893" s="248" t="s">
        <v>1601</v>
      </c>
      <c r="G893" s="209"/>
      <c r="H893" s="249">
        <v>79.8</v>
      </c>
      <c r="I893" s="214"/>
      <c r="J893" s="209"/>
      <c r="K893" s="209"/>
      <c r="L893" s="215"/>
      <c r="M893" s="216"/>
      <c r="N893" s="217"/>
      <c r="O893" s="217"/>
      <c r="P893" s="217"/>
      <c r="Q893" s="217"/>
      <c r="R893" s="217"/>
      <c r="S893" s="217"/>
      <c r="T893" s="218"/>
      <c r="AT893" s="219" t="s">
        <v>264</v>
      </c>
      <c r="AU893" s="219" t="s">
        <v>90</v>
      </c>
      <c r="AV893" s="11" t="s">
        <v>90</v>
      </c>
      <c r="AW893" s="11" t="s">
        <v>45</v>
      </c>
      <c r="AX893" s="11" t="s">
        <v>25</v>
      </c>
      <c r="AY893" s="219" t="s">
        <v>256</v>
      </c>
    </row>
    <row r="894" spans="2:65" s="1" customFormat="1" ht="22.5" customHeight="1">
      <c r="B894" s="42"/>
      <c r="C894" s="196" t="s">
        <v>1602</v>
      </c>
      <c r="D894" s="196" t="s">
        <v>258</v>
      </c>
      <c r="E894" s="197" t="s">
        <v>1603</v>
      </c>
      <c r="F894" s="198" t="s">
        <v>1604</v>
      </c>
      <c r="G894" s="199" t="s">
        <v>453</v>
      </c>
      <c r="H894" s="200">
        <v>7</v>
      </c>
      <c r="I894" s="201"/>
      <c r="J894" s="202">
        <f>ROUND(I894*H894,2)</f>
        <v>0</v>
      </c>
      <c r="K894" s="198" t="s">
        <v>261</v>
      </c>
      <c r="L894" s="62"/>
      <c r="M894" s="203" t="s">
        <v>38</v>
      </c>
      <c r="N894" s="204" t="s">
        <v>52</v>
      </c>
      <c r="O894" s="43"/>
      <c r="P894" s="205">
        <f>O894*H894</f>
        <v>0</v>
      </c>
      <c r="Q894" s="205">
        <v>0</v>
      </c>
      <c r="R894" s="205">
        <f>Q894*H894</f>
        <v>0</v>
      </c>
      <c r="S894" s="205">
        <v>0</v>
      </c>
      <c r="T894" s="206">
        <f>S894*H894</f>
        <v>0</v>
      </c>
      <c r="AR894" s="24" t="s">
        <v>612</v>
      </c>
      <c r="AT894" s="24" t="s">
        <v>258</v>
      </c>
      <c r="AU894" s="24" t="s">
        <v>90</v>
      </c>
      <c r="AY894" s="24" t="s">
        <v>256</v>
      </c>
      <c r="BE894" s="207">
        <f>IF(N894="základní",J894,0)</f>
        <v>0</v>
      </c>
      <c r="BF894" s="207">
        <f>IF(N894="snížená",J894,0)</f>
        <v>0</v>
      </c>
      <c r="BG894" s="207">
        <f>IF(N894="zákl. přenesená",J894,0)</f>
        <v>0</v>
      </c>
      <c r="BH894" s="207">
        <f>IF(N894="sníž. přenesená",J894,0)</f>
        <v>0</v>
      </c>
      <c r="BI894" s="207">
        <f>IF(N894="nulová",J894,0)</f>
        <v>0</v>
      </c>
      <c r="BJ894" s="24" t="s">
        <v>25</v>
      </c>
      <c r="BK894" s="207">
        <f>ROUND(I894*H894,2)</f>
        <v>0</v>
      </c>
      <c r="BL894" s="24" t="s">
        <v>612</v>
      </c>
      <c r="BM894" s="24" t="s">
        <v>1605</v>
      </c>
    </row>
    <row r="895" spans="2:51" s="11" customFormat="1" ht="13.5">
      <c r="B895" s="208"/>
      <c r="C895" s="209"/>
      <c r="D895" s="222" t="s">
        <v>264</v>
      </c>
      <c r="E895" s="271" t="s">
        <v>38</v>
      </c>
      <c r="F895" s="248" t="s">
        <v>291</v>
      </c>
      <c r="G895" s="209"/>
      <c r="H895" s="249">
        <v>7</v>
      </c>
      <c r="I895" s="214"/>
      <c r="J895" s="209"/>
      <c r="K895" s="209"/>
      <c r="L895" s="215"/>
      <c r="M895" s="216"/>
      <c r="N895" s="217"/>
      <c r="O895" s="217"/>
      <c r="P895" s="217"/>
      <c r="Q895" s="217"/>
      <c r="R895" s="217"/>
      <c r="S895" s="217"/>
      <c r="T895" s="218"/>
      <c r="AT895" s="219" t="s">
        <v>264</v>
      </c>
      <c r="AU895" s="219" t="s">
        <v>90</v>
      </c>
      <c r="AV895" s="11" t="s">
        <v>90</v>
      </c>
      <c r="AW895" s="11" t="s">
        <v>45</v>
      </c>
      <c r="AX895" s="11" t="s">
        <v>25</v>
      </c>
      <c r="AY895" s="219" t="s">
        <v>256</v>
      </c>
    </row>
    <row r="896" spans="2:65" s="1" customFormat="1" ht="31.5" customHeight="1">
      <c r="B896" s="42"/>
      <c r="C896" s="261" t="s">
        <v>1606</v>
      </c>
      <c r="D896" s="261" t="s">
        <v>337</v>
      </c>
      <c r="E896" s="262" t="s">
        <v>1607</v>
      </c>
      <c r="F896" s="263" t="s">
        <v>1608</v>
      </c>
      <c r="G896" s="264" t="s">
        <v>453</v>
      </c>
      <c r="H896" s="265">
        <v>7</v>
      </c>
      <c r="I896" s="266"/>
      <c r="J896" s="267">
        <f>ROUND(I896*H896,2)</f>
        <v>0</v>
      </c>
      <c r="K896" s="263" t="s">
        <v>261</v>
      </c>
      <c r="L896" s="268"/>
      <c r="M896" s="269" t="s">
        <v>38</v>
      </c>
      <c r="N896" s="270" t="s">
        <v>52</v>
      </c>
      <c r="O896" s="43"/>
      <c r="P896" s="205">
        <f>O896*H896</f>
        <v>0</v>
      </c>
      <c r="Q896" s="205">
        <v>0.00455</v>
      </c>
      <c r="R896" s="205">
        <f>Q896*H896</f>
        <v>0.03185</v>
      </c>
      <c r="S896" s="205">
        <v>0</v>
      </c>
      <c r="T896" s="206">
        <f>S896*H896</f>
        <v>0</v>
      </c>
      <c r="AR896" s="24" t="s">
        <v>925</v>
      </c>
      <c r="AT896" s="24" t="s">
        <v>337</v>
      </c>
      <c r="AU896" s="24" t="s">
        <v>90</v>
      </c>
      <c r="AY896" s="24" t="s">
        <v>256</v>
      </c>
      <c r="BE896" s="207">
        <f>IF(N896="základní",J896,0)</f>
        <v>0</v>
      </c>
      <c r="BF896" s="207">
        <f>IF(N896="snížená",J896,0)</f>
        <v>0</v>
      </c>
      <c r="BG896" s="207">
        <f>IF(N896="zákl. přenesená",J896,0)</f>
        <v>0</v>
      </c>
      <c r="BH896" s="207">
        <f>IF(N896="sníž. přenesená",J896,0)</f>
        <v>0</v>
      </c>
      <c r="BI896" s="207">
        <f>IF(N896="nulová",J896,0)</f>
        <v>0</v>
      </c>
      <c r="BJ896" s="24" t="s">
        <v>25</v>
      </c>
      <c r="BK896" s="207">
        <f>ROUND(I896*H896,2)</f>
        <v>0</v>
      </c>
      <c r="BL896" s="24" t="s">
        <v>925</v>
      </c>
      <c r="BM896" s="24" t="s">
        <v>1609</v>
      </c>
    </row>
    <row r="897" spans="2:65" s="1" customFormat="1" ht="22.5" customHeight="1">
      <c r="B897" s="42"/>
      <c r="C897" s="196" t="s">
        <v>1610</v>
      </c>
      <c r="D897" s="196" t="s">
        <v>258</v>
      </c>
      <c r="E897" s="197" t="s">
        <v>1611</v>
      </c>
      <c r="F897" s="198" t="s">
        <v>1612</v>
      </c>
      <c r="G897" s="199" t="s">
        <v>453</v>
      </c>
      <c r="H897" s="200">
        <v>8</v>
      </c>
      <c r="I897" s="201"/>
      <c r="J897" s="202">
        <f>ROUND(I897*H897,2)</f>
        <v>0</v>
      </c>
      <c r="K897" s="198" t="s">
        <v>261</v>
      </c>
      <c r="L897" s="62"/>
      <c r="M897" s="203" t="s">
        <v>38</v>
      </c>
      <c r="N897" s="204" t="s">
        <v>52</v>
      </c>
      <c r="O897" s="43"/>
      <c r="P897" s="205">
        <f>O897*H897</f>
        <v>0</v>
      </c>
      <c r="Q897" s="205">
        <v>0</v>
      </c>
      <c r="R897" s="205">
        <f>Q897*H897</f>
        <v>0</v>
      </c>
      <c r="S897" s="205">
        <v>0</v>
      </c>
      <c r="T897" s="206">
        <f>S897*H897</f>
        <v>0</v>
      </c>
      <c r="AR897" s="24" t="s">
        <v>612</v>
      </c>
      <c r="AT897" s="24" t="s">
        <v>258</v>
      </c>
      <c r="AU897" s="24" t="s">
        <v>90</v>
      </c>
      <c r="AY897" s="24" t="s">
        <v>256</v>
      </c>
      <c r="BE897" s="207">
        <f>IF(N897="základní",J897,0)</f>
        <v>0</v>
      </c>
      <c r="BF897" s="207">
        <f>IF(N897="snížená",J897,0)</f>
        <v>0</v>
      </c>
      <c r="BG897" s="207">
        <f>IF(N897="zákl. přenesená",J897,0)</f>
        <v>0</v>
      </c>
      <c r="BH897" s="207">
        <f>IF(N897="sníž. přenesená",J897,0)</f>
        <v>0</v>
      </c>
      <c r="BI897" s="207">
        <f>IF(N897="nulová",J897,0)</f>
        <v>0</v>
      </c>
      <c r="BJ897" s="24" t="s">
        <v>25</v>
      </c>
      <c r="BK897" s="207">
        <f>ROUND(I897*H897,2)</f>
        <v>0</v>
      </c>
      <c r="BL897" s="24" t="s">
        <v>612</v>
      </c>
      <c r="BM897" s="24" t="s">
        <v>1613</v>
      </c>
    </row>
    <row r="898" spans="2:51" s="11" customFormat="1" ht="13.5">
      <c r="B898" s="208"/>
      <c r="C898" s="209"/>
      <c r="D898" s="210" t="s">
        <v>264</v>
      </c>
      <c r="E898" s="211" t="s">
        <v>38</v>
      </c>
      <c r="F898" s="212" t="s">
        <v>1614</v>
      </c>
      <c r="G898" s="209"/>
      <c r="H898" s="213">
        <v>8</v>
      </c>
      <c r="I898" s="214"/>
      <c r="J898" s="209"/>
      <c r="K898" s="209"/>
      <c r="L898" s="215"/>
      <c r="M898" s="216"/>
      <c r="N898" s="217"/>
      <c r="O898" s="217"/>
      <c r="P898" s="217"/>
      <c r="Q898" s="217"/>
      <c r="R898" s="217"/>
      <c r="S898" s="217"/>
      <c r="T898" s="218"/>
      <c r="AT898" s="219" t="s">
        <v>264</v>
      </c>
      <c r="AU898" s="219" t="s">
        <v>90</v>
      </c>
      <c r="AV898" s="11" t="s">
        <v>90</v>
      </c>
      <c r="AW898" s="11" t="s">
        <v>45</v>
      </c>
      <c r="AX898" s="11" t="s">
        <v>81</v>
      </c>
      <c r="AY898" s="219" t="s">
        <v>256</v>
      </c>
    </row>
    <row r="899" spans="2:51" s="12" customFormat="1" ht="13.5">
      <c r="B899" s="220"/>
      <c r="C899" s="221"/>
      <c r="D899" s="222" t="s">
        <v>264</v>
      </c>
      <c r="E899" s="223" t="s">
        <v>184</v>
      </c>
      <c r="F899" s="224" t="s">
        <v>266</v>
      </c>
      <c r="G899" s="221"/>
      <c r="H899" s="225">
        <v>8</v>
      </c>
      <c r="I899" s="226"/>
      <c r="J899" s="221"/>
      <c r="K899" s="221"/>
      <c r="L899" s="227"/>
      <c r="M899" s="228"/>
      <c r="N899" s="229"/>
      <c r="O899" s="229"/>
      <c r="P899" s="229"/>
      <c r="Q899" s="229"/>
      <c r="R899" s="229"/>
      <c r="S899" s="229"/>
      <c r="T899" s="230"/>
      <c r="AT899" s="231" t="s">
        <v>264</v>
      </c>
      <c r="AU899" s="231" t="s">
        <v>90</v>
      </c>
      <c r="AV899" s="12" t="s">
        <v>262</v>
      </c>
      <c r="AW899" s="12" t="s">
        <v>45</v>
      </c>
      <c r="AX899" s="12" t="s">
        <v>25</v>
      </c>
      <c r="AY899" s="231" t="s">
        <v>256</v>
      </c>
    </row>
    <row r="900" spans="2:65" s="1" customFormat="1" ht="22.5" customHeight="1">
      <c r="B900" s="42"/>
      <c r="C900" s="261" t="s">
        <v>1615</v>
      </c>
      <c r="D900" s="261" t="s">
        <v>337</v>
      </c>
      <c r="E900" s="262" t="s">
        <v>1616</v>
      </c>
      <c r="F900" s="263" t="s">
        <v>1617</v>
      </c>
      <c r="G900" s="264" t="s">
        <v>453</v>
      </c>
      <c r="H900" s="265">
        <v>8</v>
      </c>
      <c r="I900" s="266"/>
      <c r="J900" s="267">
        <f>ROUND(I900*H900,2)</f>
        <v>0</v>
      </c>
      <c r="K900" s="263" t="s">
        <v>261</v>
      </c>
      <c r="L900" s="268"/>
      <c r="M900" s="269" t="s">
        <v>38</v>
      </c>
      <c r="N900" s="270" t="s">
        <v>52</v>
      </c>
      <c r="O900" s="43"/>
      <c r="P900" s="205">
        <f>O900*H900</f>
        <v>0</v>
      </c>
      <c r="Q900" s="205">
        <v>0.00012</v>
      </c>
      <c r="R900" s="205">
        <f>Q900*H900</f>
        <v>0.00096</v>
      </c>
      <c r="S900" s="205">
        <v>0</v>
      </c>
      <c r="T900" s="206">
        <f>S900*H900</f>
        <v>0</v>
      </c>
      <c r="AR900" s="24" t="s">
        <v>925</v>
      </c>
      <c r="AT900" s="24" t="s">
        <v>337</v>
      </c>
      <c r="AU900" s="24" t="s">
        <v>90</v>
      </c>
      <c r="AY900" s="24" t="s">
        <v>256</v>
      </c>
      <c r="BE900" s="207">
        <f>IF(N900="základní",J900,0)</f>
        <v>0</v>
      </c>
      <c r="BF900" s="207">
        <f>IF(N900="snížená",J900,0)</f>
        <v>0</v>
      </c>
      <c r="BG900" s="207">
        <f>IF(N900="zákl. přenesená",J900,0)</f>
        <v>0</v>
      </c>
      <c r="BH900" s="207">
        <f>IF(N900="sníž. přenesená",J900,0)</f>
        <v>0</v>
      </c>
      <c r="BI900" s="207">
        <f>IF(N900="nulová",J900,0)</f>
        <v>0</v>
      </c>
      <c r="BJ900" s="24" t="s">
        <v>25</v>
      </c>
      <c r="BK900" s="207">
        <f>ROUND(I900*H900,2)</f>
        <v>0</v>
      </c>
      <c r="BL900" s="24" t="s">
        <v>925</v>
      </c>
      <c r="BM900" s="24" t="s">
        <v>1618</v>
      </c>
    </row>
    <row r="901" spans="2:51" s="11" customFormat="1" ht="13.5">
      <c r="B901" s="208"/>
      <c r="C901" s="209"/>
      <c r="D901" s="222" t="s">
        <v>264</v>
      </c>
      <c r="E901" s="271" t="s">
        <v>38</v>
      </c>
      <c r="F901" s="248" t="s">
        <v>184</v>
      </c>
      <c r="G901" s="209"/>
      <c r="H901" s="249">
        <v>8</v>
      </c>
      <c r="I901" s="214"/>
      <c r="J901" s="209"/>
      <c r="K901" s="209"/>
      <c r="L901" s="215"/>
      <c r="M901" s="216"/>
      <c r="N901" s="217"/>
      <c r="O901" s="217"/>
      <c r="P901" s="217"/>
      <c r="Q901" s="217"/>
      <c r="R901" s="217"/>
      <c r="S901" s="217"/>
      <c r="T901" s="218"/>
      <c r="AT901" s="219" t="s">
        <v>264</v>
      </c>
      <c r="AU901" s="219" t="s">
        <v>90</v>
      </c>
      <c r="AV901" s="11" t="s">
        <v>90</v>
      </c>
      <c r="AW901" s="11" t="s">
        <v>45</v>
      </c>
      <c r="AX901" s="11" t="s">
        <v>25</v>
      </c>
      <c r="AY901" s="219" t="s">
        <v>256</v>
      </c>
    </row>
    <row r="902" spans="2:65" s="1" customFormat="1" ht="22.5" customHeight="1">
      <c r="B902" s="42"/>
      <c r="C902" s="196" t="s">
        <v>1619</v>
      </c>
      <c r="D902" s="196" t="s">
        <v>258</v>
      </c>
      <c r="E902" s="197" t="s">
        <v>1620</v>
      </c>
      <c r="F902" s="198" t="s">
        <v>1621</v>
      </c>
      <c r="G902" s="199" t="s">
        <v>453</v>
      </c>
      <c r="H902" s="200">
        <v>8</v>
      </c>
      <c r="I902" s="201"/>
      <c r="J902" s="202">
        <f>ROUND(I902*H902,2)</f>
        <v>0</v>
      </c>
      <c r="K902" s="198" t="s">
        <v>261</v>
      </c>
      <c r="L902" s="62"/>
      <c r="M902" s="203" t="s">
        <v>38</v>
      </c>
      <c r="N902" s="204" t="s">
        <v>52</v>
      </c>
      <c r="O902" s="43"/>
      <c r="P902" s="205">
        <f>O902*H902</f>
        <v>0</v>
      </c>
      <c r="Q902" s="205">
        <v>0</v>
      </c>
      <c r="R902" s="205">
        <f>Q902*H902</f>
        <v>0</v>
      </c>
      <c r="S902" s="205">
        <v>0</v>
      </c>
      <c r="T902" s="206">
        <f>S902*H902</f>
        <v>0</v>
      </c>
      <c r="AR902" s="24" t="s">
        <v>612</v>
      </c>
      <c r="AT902" s="24" t="s">
        <v>258</v>
      </c>
      <c r="AU902" s="24" t="s">
        <v>90</v>
      </c>
      <c r="AY902" s="24" t="s">
        <v>256</v>
      </c>
      <c r="BE902" s="207">
        <f>IF(N902="základní",J902,0)</f>
        <v>0</v>
      </c>
      <c r="BF902" s="207">
        <f>IF(N902="snížená",J902,0)</f>
        <v>0</v>
      </c>
      <c r="BG902" s="207">
        <f>IF(N902="zákl. přenesená",J902,0)</f>
        <v>0</v>
      </c>
      <c r="BH902" s="207">
        <f>IF(N902="sníž. přenesená",J902,0)</f>
        <v>0</v>
      </c>
      <c r="BI902" s="207">
        <f>IF(N902="nulová",J902,0)</f>
        <v>0</v>
      </c>
      <c r="BJ902" s="24" t="s">
        <v>25</v>
      </c>
      <c r="BK902" s="207">
        <f>ROUND(I902*H902,2)</f>
        <v>0</v>
      </c>
      <c r="BL902" s="24" t="s">
        <v>612</v>
      </c>
      <c r="BM902" s="24" t="s">
        <v>1622</v>
      </c>
    </row>
    <row r="903" spans="2:51" s="11" customFormat="1" ht="13.5">
      <c r="B903" s="208"/>
      <c r="C903" s="209"/>
      <c r="D903" s="210" t="s">
        <v>264</v>
      </c>
      <c r="E903" s="211" t="s">
        <v>38</v>
      </c>
      <c r="F903" s="212" t="s">
        <v>1623</v>
      </c>
      <c r="G903" s="209"/>
      <c r="H903" s="213">
        <v>8</v>
      </c>
      <c r="I903" s="214"/>
      <c r="J903" s="209"/>
      <c r="K903" s="209"/>
      <c r="L903" s="215"/>
      <c r="M903" s="216"/>
      <c r="N903" s="217"/>
      <c r="O903" s="217"/>
      <c r="P903" s="217"/>
      <c r="Q903" s="217"/>
      <c r="R903" s="217"/>
      <c r="S903" s="217"/>
      <c r="T903" s="218"/>
      <c r="AT903" s="219" t="s">
        <v>264</v>
      </c>
      <c r="AU903" s="219" t="s">
        <v>90</v>
      </c>
      <c r="AV903" s="11" t="s">
        <v>90</v>
      </c>
      <c r="AW903" s="11" t="s">
        <v>45</v>
      </c>
      <c r="AX903" s="11" t="s">
        <v>81</v>
      </c>
      <c r="AY903" s="219" t="s">
        <v>256</v>
      </c>
    </row>
    <row r="904" spans="2:51" s="12" customFormat="1" ht="13.5">
      <c r="B904" s="220"/>
      <c r="C904" s="221"/>
      <c r="D904" s="222" t="s">
        <v>264</v>
      </c>
      <c r="E904" s="223" t="s">
        <v>181</v>
      </c>
      <c r="F904" s="224" t="s">
        <v>266</v>
      </c>
      <c r="G904" s="221"/>
      <c r="H904" s="225">
        <v>8</v>
      </c>
      <c r="I904" s="226"/>
      <c r="J904" s="221"/>
      <c r="K904" s="221"/>
      <c r="L904" s="227"/>
      <c r="M904" s="228"/>
      <c r="N904" s="229"/>
      <c r="O904" s="229"/>
      <c r="P904" s="229"/>
      <c r="Q904" s="229"/>
      <c r="R904" s="229"/>
      <c r="S904" s="229"/>
      <c r="T904" s="230"/>
      <c r="AT904" s="231" t="s">
        <v>264</v>
      </c>
      <c r="AU904" s="231" t="s">
        <v>90</v>
      </c>
      <c r="AV904" s="12" t="s">
        <v>262</v>
      </c>
      <c r="AW904" s="12" t="s">
        <v>45</v>
      </c>
      <c r="AX904" s="12" t="s">
        <v>25</v>
      </c>
      <c r="AY904" s="231" t="s">
        <v>256</v>
      </c>
    </row>
    <row r="905" spans="2:65" s="1" customFormat="1" ht="22.5" customHeight="1">
      <c r="B905" s="42"/>
      <c r="C905" s="261" t="s">
        <v>1624</v>
      </c>
      <c r="D905" s="261" t="s">
        <v>337</v>
      </c>
      <c r="E905" s="262" t="s">
        <v>1625</v>
      </c>
      <c r="F905" s="263" t="s">
        <v>1626</v>
      </c>
      <c r="G905" s="264" t="s">
        <v>453</v>
      </c>
      <c r="H905" s="265">
        <v>8</v>
      </c>
      <c r="I905" s="266"/>
      <c r="J905" s="267">
        <f>ROUND(I905*H905,2)</f>
        <v>0</v>
      </c>
      <c r="K905" s="263" t="s">
        <v>261</v>
      </c>
      <c r="L905" s="268"/>
      <c r="M905" s="269" t="s">
        <v>38</v>
      </c>
      <c r="N905" s="270" t="s">
        <v>52</v>
      </c>
      <c r="O905" s="43"/>
      <c r="P905" s="205">
        <f>O905*H905</f>
        <v>0</v>
      </c>
      <c r="Q905" s="205">
        <v>0.00026</v>
      </c>
      <c r="R905" s="205">
        <f>Q905*H905</f>
        <v>0.00208</v>
      </c>
      <c r="S905" s="205">
        <v>0</v>
      </c>
      <c r="T905" s="206">
        <f>S905*H905</f>
        <v>0</v>
      </c>
      <c r="AR905" s="24" t="s">
        <v>1573</v>
      </c>
      <c r="AT905" s="24" t="s">
        <v>337</v>
      </c>
      <c r="AU905" s="24" t="s">
        <v>90</v>
      </c>
      <c r="AY905" s="24" t="s">
        <v>256</v>
      </c>
      <c r="BE905" s="207">
        <f>IF(N905="základní",J905,0)</f>
        <v>0</v>
      </c>
      <c r="BF905" s="207">
        <f>IF(N905="snížená",J905,0)</f>
        <v>0</v>
      </c>
      <c r="BG905" s="207">
        <f>IF(N905="zákl. přenesená",J905,0)</f>
        <v>0</v>
      </c>
      <c r="BH905" s="207">
        <f>IF(N905="sníž. přenesená",J905,0)</f>
        <v>0</v>
      </c>
      <c r="BI905" s="207">
        <f>IF(N905="nulová",J905,0)</f>
        <v>0</v>
      </c>
      <c r="BJ905" s="24" t="s">
        <v>25</v>
      </c>
      <c r="BK905" s="207">
        <f>ROUND(I905*H905,2)</f>
        <v>0</v>
      </c>
      <c r="BL905" s="24" t="s">
        <v>612</v>
      </c>
      <c r="BM905" s="24" t="s">
        <v>1627</v>
      </c>
    </row>
    <row r="906" spans="2:51" s="11" customFormat="1" ht="13.5">
      <c r="B906" s="208"/>
      <c r="C906" s="209"/>
      <c r="D906" s="222" t="s">
        <v>264</v>
      </c>
      <c r="E906" s="271" t="s">
        <v>38</v>
      </c>
      <c r="F906" s="248" t="s">
        <v>181</v>
      </c>
      <c r="G906" s="209"/>
      <c r="H906" s="249">
        <v>8</v>
      </c>
      <c r="I906" s="214"/>
      <c r="J906" s="209"/>
      <c r="K906" s="209"/>
      <c r="L906" s="215"/>
      <c r="M906" s="216"/>
      <c r="N906" s="217"/>
      <c r="O906" s="217"/>
      <c r="P906" s="217"/>
      <c r="Q906" s="217"/>
      <c r="R906" s="217"/>
      <c r="S906" s="217"/>
      <c r="T906" s="218"/>
      <c r="AT906" s="219" t="s">
        <v>264</v>
      </c>
      <c r="AU906" s="219" t="s">
        <v>90</v>
      </c>
      <c r="AV906" s="11" t="s">
        <v>90</v>
      </c>
      <c r="AW906" s="11" t="s">
        <v>45</v>
      </c>
      <c r="AX906" s="11" t="s">
        <v>25</v>
      </c>
      <c r="AY906" s="219" t="s">
        <v>256</v>
      </c>
    </row>
    <row r="907" spans="2:65" s="1" customFormat="1" ht="22.5" customHeight="1">
      <c r="B907" s="42"/>
      <c r="C907" s="261" t="s">
        <v>1628</v>
      </c>
      <c r="D907" s="261" t="s">
        <v>337</v>
      </c>
      <c r="E907" s="262" t="s">
        <v>1629</v>
      </c>
      <c r="F907" s="263" t="s">
        <v>1630</v>
      </c>
      <c r="G907" s="264" t="s">
        <v>453</v>
      </c>
      <c r="H907" s="265">
        <v>8</v>
      </c>
      <c r="I907" s="266"/>
      <c r="J907" s="267">
        <f>ROUND(I907*H907,2)</f>
        <v>0</v>
      </c>
      <c r="K907" s="263" t="s">
        <v>261</v>
      </c>
      <c r="L907" s="268"/>
      <c r="M907" s="269" t="s">
        <v>38</v>
      </c>
      <c r="N907" s="270" t="s">
        <v>52</v>
      </c>
      <c r="O907" s="43"/>
      <c r="P907" s="205">
        <f>O907*H907</f>
        <v>0</v>
      </c>
      <c r="Q907" s="205">
        <v>0.00022</v>
      </c>
      <c r="R907" s="205">
        <f>Q907*H907</f>
        <v>0.00176</v>
      </c>
      <c r="S907" s="205">
        <v>0</v>
      </c>
      <c r="T907" s="206">
        <f>S907*H907</f>
        <v>0</v>
      </c>
      <c r="AR907" s="24" t="s">
        <v>1573</v>
      </c>
      <c r="AT907" s="24" t="s">
        <v>337</v>
      </c>
      <c r="AU907" s="24" t="s">
        <v>90</v>
      </c>
      <c r="AY907" s="24" t="s">
        <v>256</v>
      </c>
      <c r="BE907" s="207">
        <f>IF(N907="základní",J907,0)</f>
        <v>0</v>
      </c>
      <c r="BF907" s="207">
        <f>IF(N907="snížená",J907,0)</f>
        <v>0</v>
      </c>
      <c r="BG907" s="207">
        <f>IF(N907="zákl. přenesená",J907,0)</f>
        <v>0</v>
      </c>
      <c r="BH907" s="207">
        <f>IF(N907="sníž. přenesená",J907,0)</f>
        <v>0</v>
      </c>
      <c r="BI907" s="207">
        <f>IF(N907="nulová",J907,0)</f>
        <v>0</v>
      </c>
      <c r="BJ907" s="24" t="s">
        <v>25</v>
      </c>
      <c r="BK907" s="207">
        <f>ROUND(I907*H907,2)</f>
        <v>0</v>
      </c>
      <c r="BL907" s="24" t="s">
        <v>612</v>
      </c>
      <c r="BM907" s="24" t="s">
        <v>1631</v>
      </c>
    </row>
    <row r="908" spans="2:51" s="11" customFormat="1" ht="13.5">
      <c r="B908" s="208"/>
      <c r="C908" s="209"/>
      <c r="D908" s="222" t="s">
        <v>264</v>
      </c>
      <c r="E908" s="271" t="s">
        <v>38</v>
      </c>
      <c r="F908" s="248" t="s">
        <v>181</v>
      </c>
      <c r="G908" s="209"/>
      <c r="H908" s="249">
        <v>8</v>
      </c>
      <c r="I908" s="214"/>
      <c r="J908" s="209"/>
      <c r="K908" s="209"/>
      <c r="L908" s="215"/>
      <c r="M908" s="216"/>
      <c r="N908" s="217"/>
      <c r="O908" s="217"/>
      <c r="P908" s="217"/>
      <c r="Q908" s="217"/>
      <c r="R908" s="217"/>
      <c r="S908" s="217"/>
      <c r="T908" s="218"/>
      <c r="AT908" s="219" t="s">
        <v>264</v>
      </c>
      <c r="AU908" s="219" t="s">
        <v>90</v>
      </c>
      <c r="AV908" s="11" t="s">
        <v>90</v>
      </c>
      <c r="AW908" s="11" t="s">
        <v>45</v>
      </c>
      <c r="AX908" s="11" t="s">
        <v>25</v>
      </c>
      <c r="AY908" s="219" t="s">
        <v>256</v>
      </c>
    </row>
    <row r="909" spans="2:65" s="1" customFormat="1" ht="31.5" customHeight="1">
      <c r="B909" s="42"/>
      <c r="C909" s="196" t="s">
        <v>1632</v>
      </c>
      <c r="D909" s="196" t="s">
        <v>258</v>
      </c>
      <c r="E909" s="197" t="s">
        <v>1633</v>
      </c>
      <c r="F909" s="198" t="s">
        <v>1634</v>
      </c>
      <c r="G909" s="199" t="s">
        <v>453</v>
      </c>
      <c r="H909" s="200">
        <v>16</v>
      </c>
      <c r="I909" s="201"/>
      <c r="J909" s="202">
        <f>ROUND(I909*H909,2)</f>
        <v>0</v>
      </c>
      <c r="K909" s="198" t="s">
        <v>261</v>
      </c>
      <c r="L909" s="62"/>
      <c r="M909" s="203" t="s">
        <v>38</v>
      </c>
      <c r="N909" s="204" t="s">
        <v>52</v>
      </c>
      <c r="O909" s="43"/>
      <c r="P909" s="205">
        <f>O909*H909</f>
        <v>0</v>
      </c>
      <c r="Q909" s="205">
        <v>0</v>
      </c>
      <c r="R909" s="205">
        <f>Q909*H909</f>
        <v>0</v>
      </c>
      <c r="S909" s="205">
        <v>0</v>
      </c>
      <c r="T909" s="206">
        <f>S909*H909</f>
        <v>0</v>
      </c>
      <c r="AR909" s="24" t="s">
        <v>612</v>
      </c>
      <c r="AT909" s="24" t="s">
        <v>258</v>
      </c>
      <c r="AU909" s="24" t="s">
        <v>90</v>
      </c>
      <c r="AY909" s="24" t="s">
        <v>256</v>
      </c>
      <c r="BE909" s="207">
        <f>IF(N909="základní",J909,0)</f>
        <v>0</v>
      </c>
      <c r="BF909" s="207">
        <f>IF(N909="snížená",J909,0)</f>
        <v>0</v>
      </c>
      <c r="BG909" s="207">
        <f>IF(N909="zákl. přenesená",J909,0)</f>
        <v>0</v>
      </c>
      <c r="BH909" s="207">
        <f>IF(N909="sníž. přenesená",J909,0)</f>
        <v>0</v>
      </c>
      <c r="BI909" s="207">
        <f>IF(N909="nulová",J909,0)</f>
        <v>0</v>
      </c>
      <c r="BJ909" s="24" t="s">
        <v>25</v>
      </c>
      <c r="BK909" s="207">
        <f>ROUND(I909*H909,2)</f>
        <v>0</v>
      </c>
      <c r="BL909" s="24" t="s">
        <v>612</v>
      </c>
      <c r="BM909" s="24" t="s">
        <v>1635</v>
      </c>
    </row>
    <row r="910" spans="2:51" s="11" customFormat="1" ht="13.5">
      <c r="B910" s="208"/>
      <c r="C910" s="209"/>
      <c r="D910" s="222" t="s">
        <v>264</v>
      </c>
      <c r="E910" s="271" t="s">
        <v>38</v>
      </c>
      <c r="F910" s="248" t="s">
        <v>1636</v>
      </c>
      <c r="G910" s="209"/>
      <c r="H910" s="249">
        <v>16</v>
      </c>
      <c r="I910" s="214"/>
      <c r="J910" s="209"/>
      <c r="K910" s="209"/>
      <c r="L910" s="215"/>
      <c r="M910" s="216"/>
      <c r="N910" s="217"/>
      <c r="O910" s="217"/>
      <c r="P910" s="217"/>
      <c r="Q910" s="217"/>
      <c r="R910" s="217"/>
      <c r="S910" s="217"/>
      <c r="T910" s="218"/>
      <c r="AT910" s="219" t="s">
        <v>264</v>
      </c>
      <c r="AU910" s="219" t="s">
        <v>90</v>
      </c>
      <c r="AV910" s="11" t="s">
        <v>90</v>
      </c>
      <c r="AW910" s="11" t="s">
        <v>45</v>
      </c>
      <c r="AX910" s="11" t="s">
        <v>25</v>
      </c>
      <c r="AY910" s="219" t="s">
        <v>256</v>
      </c>
    </row>
    <row r="911" spans="2:65" s="1" customFormat="1" ht="31.5" customHeight="1">
      <c r="B911" s="42"/>
      <c r="C911" s="261" t="s">
        <v>1637</v>
      </c>
      <c r="D911" s="261" t="s">
        <v>337</v>
      </c>
      <c r="E911" s="262" t="s">
        <v>1638</v>
      </c>
      <c r="F911" s="263" t="s">
        <v>1639</v>
      </c>
      <c r="G911" s="264" t="s">
        <v>453</v>
      </c>
      <c r="H911" s="265">
        <v>16</v>
      </c>
      <c r="I911" s="266"/>
      <c r="J911" s="267">
        <f>ROUND(I911*H911,2)</f>
        <v>0</v>
      </c>
      <c r="K911" s="263" t="s">
        <v>261</v>
      </c>
      <c r="L911" s="268"/>
      <c r="M911" s="269" t="s">
        <v>38</v>
      </c>
      <c r="N911" s="270" t="s">
        <v>52</v>
      </c>
      <c r="O911" s="43"/>
      <c r="P911" s="205">
        <f>O911*H911</f>
        <v>0</v>
      </c>
      <c r="Q911" s="205">
        <v>0.00958</v>
      </c>
      <c r="R911" s="205">
        <f>Q911*H911</f>
        <v>0.15328</v>
      </c>
      <c r="S911" s="205">
        <v>0</v>
      </c>
      <c r="T911" s="206">
        <f>S911*H911</f>
        <v>0</v>
      </c>
      <c r="AR911" s="24" t="s">
        <v>925</v>
      </c>
      <c r="AT911" s="24" t="s">
        <v>337</v>
      </c>
      <c r="AU911" s="24" t="s">
        <v>90</v>
      </c>
      <c r="AY911" s="24" t="s">
        <v>256</v>
      </c>
      <c r="BE911" s="207">
        <f>IF(N911="základní",J911,0)</f>
        <v>0</v>
      </c>
      <c r="BF911" s="207">
        <f>IF(N911="snížená",J911,0)</f>
        <v>0</v>
      </c>
      <c r="BG911" s="207">
        <f>IF(N911="zákl. přenesená",J911,0)</f>
        <v>0</v>
      </c>
      <c r="BH911" s="207">
        <f>IF(N911="sníž. přenesená",J911,0)</f>
        <v>0</v>
      </c>
      <c r="BI911" s="207">
        <f>IF(N911="nulová",J911,0)</f>
        <v>0</v>
      </c>
      <c r="BJ911" s="24" t="s">
        <v>25</v>
      </c>
      <c r="BK911" s="207">
        <f>ROUND(I911*H911,2)</f>
        <v>0</v>
      </c>
      <c r="BL911" s="24" t="s">
        <v>925</v>
      </c>
      <c r="BM911" s="24" t="s">
        <v>1640</v>
      </c>
    </row>
    <row r="912" spans="2:65" s="1" customFormat="1" ht="22.5" customHeight="1">
      <c r="B912" s="42"/>
      <c r="C912" s="196" t="s">
        <v>1641</v>
      </c>
      <c r="D912" s="196" t="s">
        <v>258</v>
      </c>
      <c r="E912" s="197" t="s">
        <v>1642</v>
      </c>
      <c r="F912" s="198" t="s">
        <v>1643</v>
      </c>
      <c r="G912" s="199" t="s">
        <v>453</v>
      </c>
      <c r="H912" s="200">
        <v>8</v>
      </c>
      <c r="I912" s="201"/>
      <c r="J912" s="202">
        <f>ROUND(I912*H912,2)</f>
        <v>0</v>
      </c>
      <c r="K912" s="198" t="s">
        <v>261</v>
      </c>
      <c r="L912" s="62"/>
      <c r="M912" s="203" t="s">
        <v>38</v>
      </c>
      <c r="N912" s="204" t="s">
        <v>52</v>
      </c>
      <c r="O912" s="43"/>
      <c r="P912" s="205">
        <f>O912*H912</f>
        <v>0</v>
      </c>
      <c r="Q912" s="205">
        <v>0</v>
      </c>
      <c r="R912" s="205">
        <f>Q912*H912</f>
        <v>0</v>
      </c>
      <c r="S912" s="205">
        <v>0</v>
      </c>
      <c r="T912" s="206">
        <f>S912*H912</f>
        <v>0</v>
      </c>
      <c r="AR912" s="24" t="s">
        <v>612</v>
      </c>
      <c r="AT912" s="24" t="s">
        <v>258</v>
      </c>
      <c r="AU912" s="24" t="s">
        <v>90</v>
      </c>
      <c r="AY912" s="24" t="s">
        <v>256</v>
      </c>
      <c r="BE912" s="207">
        <f>IF(N912="základní",J912,0)</f>
        <v>0</v>
      </c>
      <c r="BF912" s="207">
        <f>IF(N912="snížená",J912,0)</f>
        <v>0</v>
      </c>
      <c r="BG912" s="207">
        <f>IF(N912="zákl. přenesená",J912,0)</f>
        <v>0</v>
      </c>
      <c r="BH912" s="207">
        <f>IF(N912="sníž. přenesená",J912,0)</f>
        <v>0</v>
      </c>
      <c r="BI912" s="207">
        <f>IF(N912="nulová",J912,0)</f>
        <v>0</v>
      </c>
      <c r="BJ912" s="24" t="s">
        <v>25</v>
      </c>
      <c r="BK912" s="207">
        <f>ROUND(I912*H912,2)</f>
        <v>0</v>
      </c>
      <c r="BL912" s="24" t="s">
        <v>612</v>
      </c>
      <c r="BM912" s="24" t="s">
        <v>1644</v>
      </c>
    </row>
    <row r="913" spans="2:51" s="11" customFormat="1" ht="13.5">
      <c r="B913" s="208"/>
      <c r="C913" s="209"/>
      <c r="D913" s="210" t="s">
        <v>264</v>
      </c>
      <c r="E913" s="211" t="s">
        <v>38</v>
      </c>
      <c r="F913" s="212" t="s">
        <v>1645</v>
      </c>
      <c r="G913" s="209"/>
      <c r="H913" s="213">
        <v>8</v>
      </c>
      <c r="I913" s="214"/>
      <c r="J913" s="209"/>
      <c r="K913" s="209"/>
      <c r="L913" s="215"/>
      <c r="M913" s="216"/>
      <c r="N913" s="217"/>
      <c r="O913" s="217"/>
      <c r="P913" s="217"/>
      <c r="Q913" s="217"/>
      <c r="R913" s="217"/>
      <c r="S913" s="217"/>
      <c r="T913" s="218"/>
      <c r="AT913" s="219" t="s">
        <v>264</v>
      </c>
      <c r="AU913" s="219" t="s">
        <v>90</v>
      </c>
      <c r="AV913" s="11" t="s">
        <v>90</v>
      </c>
      <c r="AW913" s="11" t="s">
        <v>45</v>
      </c>
      <c r="AX913" s="11" t="s">
        <v>81</v>
      </c>
      <c r="AY913" s="219" t="s">
        <v>256</v>
      </c>
    </row>
    <row r="914" spans="2:51" s="12" customFormat="1" ht="13.5">
      <c r="B914" s="220"/>
      <c r="C914" s="221"/>
      <c r="D914" s="222" t="s">
        <v>264</v>
      </c>
      <c r="E914" s="223" t="s">
        <v>186</v>
      </c>
      <c r="F914" s="224" t="s">
        <v>266</v>
      </c>
      <c r="G914" s="221"/>
      <c r="H914" s="225">
        <v>8</v>
      </c>
      <c r="I914" s="226"/>
      <c r="J914" s="221"/>
      <c r="K914" s="221"/>
      <c r="L914" s="227"/>
      <c r="M914" s="228"/>
      <c r="N914" s="229"/>
      <c r="O914" s="229"/>
      <c r="P914" s="229"/>
      <c r="Q914" s="229"/>
      <c r="R914" s="229"/>
      <c r="S914" s="229"/>
      <c r="T914" s="230"/>
      <c r="AT914" s="231" t="s">
        <v>264</v>
      </c>
      <c r="AU914" s="231" t="s">
        <v>90</v>
      </c>
      <c r="AV914" s="12" t="s">
        <v>262</v>
      </c>
      <c r="AW914" s="12" t="s">
        <v>45</v>
      </c>
      <c r="AX914" s="12" t="s">
        <v>25</v>
      </c>
      <c r="AY914" s="231" t="s">
        <v>256</v>
      </c>
    </row>
    <row r="915" spans="2:65" s="1" customFormat="1" ht="31.5" customHeight="1">
      <c r="B915" s="42"/>
      <c r="C915" s="261" t="s">
        <v>1646</v>
      </c>
      <c r="D915" s="261" t="s">
        <v>337</v>
      </c>
      <c r="E915" s="262" t="s">
        <v>1647</v>
      </c>
      <c r="F915" s="263" t="s">
        <v>1648</v>
      </c>
      <c r="G915" s="264" t="s">
        <v>453</v>
      </c>
      <c r="H915" s="265">
        <v>32</v>
      </c>
      <c r="I915" s="266"/>
      <c r="J915" s="267">
        <f>ROUND(I915*H915,2)</f>
        <v>0</v>
      </c>
      <c r="K915" s="263" t="s">
        <v>261</v>
      </c>
      <c r="L915" s="268"/>
      <c r="M915" s="269" t="s">
        <v>38</v>
      </c>
      <c r="N915" s="270" t="s">
        <v>52</v>
      </c>
      <c r="O915" s="43"/>
      <c r="P915" s="205">
        <f>O915*H915</f>
        <v>0</v>
      </c>
      <c r="Q915" s="205">
        <v>0.0003</v>
      </c>
      <c r="R915" s="205">
        <f>Q915*H915</f>
        <v>0.0096</v>
      </c>
      <c r="S915" s="205">
        <v>0</v>
      </c>
      <c r="T915" s="206">
        <f>S915*H915</f>
        <v>0</v>
      </c>
      <c r="AR915" s="24" t="s">
        <v>925</v>
      </c>
      <c r="AT915" s="24" t="s">
        <v>337</v>
      </c>
      <c r="AU915" s="24" t="s">
        <v>90</v>
      </c>
      <c r="AY915" s="24" t="s">
        <v>256</v>
      </c>
      <c r="BE915" s="207">
        <f>IF(N915="základní",J915,0)</f>
        <v>0</v>
      </c>
      <c r="BF915" s="207">
        <f>IF(N915="snížená",J915,0)</f>
        <v>0</v>
      </c>
      <c r="BG915" s="207">
        <f>IF(N915="zákl. přenesená",J915,0)</f>
        <v>0</v>
      </c>
      <c r="BH915" s="207">
        <f>IF(N915="sníž. přenesená",J915,0)</f>
        <v>0</v>
      </c>
      <c r="BI915" s="207">
        <f>IF(N915="nulová",J915,0)</f>
        <v>0</v>
      </c>
      <c r="BJ915" s="24" t="s">
        <v>25</v>
      </c>
      <c r="BK915" s="207">
        <f>ROUND(I915*H915,2)</f>
        <v>0</v>
      </c>
      <c r="BL915" s="24" t="s">
        <v>925</v>
      </c>
      <c r="BM915" s="24" t="s">
        <v>1649</v>
      </c>
    </row>
    <row r="916" spans="2:51" s="11" customFormat="1" ht="13.5">
      <c r="B916" s="208"/>
      <c r="C916" s="209"/>
      <c r="D916" s="222" t="s">
        <v>264</v>
      </c>
      <c r="E916" s="271" t="s">
        <v>38</v>
      </c>
      <c r="F916" s="248" t="s">
        <v>1650</v>
      </c>
      <c r="G916" s="209"/>
      <c r="H916" s="249">
        <v>32</v>
      </c>
      <c r="I916" s="214"/>
      <c r="J916" s="209"/>
      <c r="K916" s="209"/>
      <c r="L916" s="215"/>
      <c r="M916" s="216"/>
      <c r="N916" s="217"/>
      <c r="O916" s="217"/>
      <c r="P916" s="217"/>
      <c r="Q916" s="217"/>
      <c r="R916" s="217"/>
      <c r="S916" s="217"/>
      <c r="T916" s="218"/>
      <c r="AT916" s="219" t="s">
        <v>264</v>
      </c>
      <c r="AU916" s="219" t="s">
        <v>90</v>
      </c>
      <c r="AV916" s="11" t="s">
        <v>90</v>
      </c>
      <c r="AW916" s="11" t="s">
        <v>45</v>
      </c>
      <c r="AX916" s="11" t="s">
        <v>25</v>
      </c>
      <c r="AY916" s="219" t="s">
        <v>256</v>
      </c>
    </row>
    <row r="917" spans="2:65" s="1" customFormat="1" ht="22.5" customHeight="1">
      <c r="B917" s="42"/>
      <c r="C917" s="261" t="s">
        <v>1651</v>
      </c>
      <c r="D917" s="261" t="s">
        <v>337</v>
      </c>
      <c r="E917" s="262" t="s">
        <v>1652</v>
      </c>
      <c r="F917" s="263" t="s">
        <v>1653</v>
      </c>
      <c r="G917" s="264" t="s">
        <v>453</v>
      </c>
      <c r="H917" s="265">
        <v>8</v>
      </c>
      <c r="I917" s="266"/>
      <c r="J917" s="267">
        <f>ROUND(I917*H917,2)</f>
        <v>0</v>
      </c>
      <c r="K917" s="263" t="s">
        <v>261</v>
      </c>
      <c r="L917" s="268"/>
      <c r="M917" s="269" t="s">
        <v>38</v>
      </c>
      <c r="N917" s="270" t="s">
        <v>52</v>
      </c>
      <c r="O917" s="43"/>
      <c r="P917" s="205">
        <f>O917*H917</f>
        <v>0</v>
      </c>
      <c r="Q917" s="205">
        <v>0.0022</v>
      </c>
      <c r="R917" s="205">
        <f>Q917*H917</f>
        <v>0.0176</v>
      </c>
      <c r="S917" s="205">
        <v>0</v>
      </c>
      <c r="T917" s="206">
        <f>S917*H917</f>
        <v>0</v>
      </c>
      <c r="AR917" s="24" t="s">
        <v>925</v>
      </c>
      <c r="AT917" s="24" t="s">
        <v>337</v>
      </c>
      <c r="AU917" s="24" t="s">
        <v>90</v>
      </c>
      <c r="AY917" s="24" t="s">
        <v>256</v>
      </c>
      <c r="BE917" s="207">
        <f>IF(N917="základní",J917,0)</f>
        <v>0</v>
      </c>
      <c r="BF917" s="207">
        <f>IF(N917="snížená",J917,0)</f>
        <v>0</v>
      </c>
      <c r="BG917" s="207">
        <f>IF(N917="zákl. přenesená",J917,0)</f>
        <v>0</v>
      </c>
      <c r="BH917" s="207">
        <f>IF(N917="sníž. přenesená",J917,0)</f>
        <v>0</v>
      </c>
      <c r="BI917" s="207">
        <f>IF(N917="nulová",J917,0)</f>
        <v>0</v>
      </c>
      <c r="BJ917" s="24" t="s">
        <v>25</v>
      </c>
      <c r="BK917" s="207">
        <f>ROUND(I917*H917,2)</f>
        <v>0</v>
      </c>
      <c r="BL917" s="24" t="s">
        <v>925</v>
      </c>
      <c r="BM917" s="24" t="s">
        <v>1654</v>
      </c>
    </row>
    <row r="918" spans="2:51" s="11" customFormat="1" ht="13.5">
      <c r="B918" s="208"/>
      <c r="C918" s="209"/>
      <c r="D918" s="222" t="s">
        <v>264</v>
      </c>
      <c r="E918" s="271" t="s">
        <v>38</v>
      </c>
      <c r="F918" s="248" t="s">
        <v>186</v>
      </c>
      <c r="G918" s="209"/>
      <c r="H918" s="249">
        <v>8</v>
      </c>
      <c r="I918" s="214"/>
      <c r="J918" s="209"/>
      <c r="K918" s="209"/>
      <c r="L918" s="215"/>
      <c r="M918" s="216"/>
      <c r="N918" s="217"/>
      <c r="O918" s="217"/>
      <c r="P918" s="217"/>
      <c r="Q918" s="217"/>
      <c r="R918" s="217"/>
      <c r="S918" s="217"/>
      <c r="T918" s="218"/>
      <c r="AT918" s="219" t="s">
        <v>264</v>
      </c>
      <c r="AU918" s="219" t="s">
        <v>90</v>
      </c>
      <c r="AV918" s="11" t="s">
        <v>90</v>
      </c>
      <c r="AW918" s="11" t="s">
        <v>45</v>
      </c>
      <c r="AX918" s="11" t="s">
        <v>25</v>
      </c>
      <c r="AY918" s="219" t="s">
        <v>256</v>
      </c>
    </row>
    <row r="919" spans="2:65" s="1" customFormat="1" ht="22.5" customHeight="1">
      <c r="B919" s="42"/>
      <c r="C919" s="196" t="s">
        <v>1655</v>
      </c>
      <c r="D919" s="196" t="s">
        <v>258</v>
      </c>
      <c r="E919" s="197" t="s">
        <v>1656</v>
      </c>
      <c r="F919" s="198" t="s">
        <v>1657</v>
      </c>
      <c r="G919" s="199" t="s">
        <v>453</v>
      </c>
      <c r="H919" s="200">
        <v>8</v>
      </c>
      <c r="I919" s="201"/>
      <c r="J919" s="202">
        <f>ROUND(I919*H919,2)</f>
        <v>0</v>
      </c>
      <c r="K919" s="198" t="s">
        <v>261</v>
      </c>
      <c r="L919" s="62"/>
      <c r="M919" s="203" t="s">
        <v>38</v>
      </c>
      <c r="N919" s="204" t="s">
        <v>52</v>
      </c>
      <c r="O919" s="43"/>
      <c r="P919" s="205">
        <f>O919*H919</f>
        <v>0</v>
      </c>
      <c r="Q919" s="205">
        <v>0</v>
      </c>
      <c r="R919" s="205">
        <f>Q919*H919</f>
        <v>0</v>
      </c>
      <c r="S919" s="205">
        <v>0</v>
      </c>
      <c r="T919" s="206">
        <f>S919*H919</f>
        <v>0</v>
      </c>
      <c r="AR919" s="24" t="s">
        <v>612</v>
      </c>
      <c r="AT919" s="24" t="s">
        <v>258</v>
      </c>
      <c r="AU919" s="24" t="s">
        <v>90</v>
      </c>
      <c r="AY919" s="24" t="s">
        <v>256</v>
      </c>
      <c r="BE919" s="207">
        <f>IF(N919="základní",J919,0)</f>
        <v>0</v>
      </c>
      <c r="BF919" s="207">
        <f>IF(N919="snížená",J919,0)</f>
        <v>0</v>
      </c>
      <c r="BG919" s="207">
        <f>IF(N919="zákl. přenesená",J919,0)</f>
        <v>0</v>
      </c>
      <c r="BH919" s="207">
        <f>IF(N919="sníž. přenesená",J919,0)</f>
        <v>0</v>
      </c>
      <c r="BI919" s="207">
        <f>IF(N919="nulová",J919,0)</f>
        <v>0</v>
      </c>
      <c r="BJ919" s="24" t="s">
        <v>25</v>
      </c>
      <c r="BK919" s="207">
        <f>ROUND(I919*H919,2)</f>
        <v>0</v>
      </c>
      <c r="BL919" s="24" t="s">
        <v>612</v>
      </c>
      <c r="BM919" s="24" t="s">
        <v>1658</v>
      </c>
    </row>
    <row r="920" spans="2:51" s="11" customFormat="1" ht="13.5">
      <c r="B920" s="208"/>
      <c r="C920" s="209"/>
      <c r="D920" s="210" t="s">
        <v>264</v>
      </c>
      <c r="E920" s="211" t="s">
        <v>38</v>
      </c>
      <c r="F920" s="212" t="s">
        <v>1645</v>
      </c>
      <c r="G920" s="209"/>
      <c r="H920" s="213">
        <v>8</v>
      </c>
      <c r="I920" s="214"/>
      <c r="J920" s="209"/>
      <c r="K920" s="209"/>
      <c r="L920" s="215"/>
      <c r="M920" s="216"/>
      <c r="N920" s="217"/>
      <c r="O920" s="217"/>
      <c r="P920" s="217"/>
      <c r="Q920" s="217"/>
      <c r="R920" s="217"/>
      <c r="S920" s="217"/>
      <c r="T920" s="218"/>
      <c r="AT920" s="219" t="s">
        <v>264</v>
      </c>
      <c r="AU920" s="219" t="s">
        <v>90</v>
      </c>
      <c r="AV920" s="11" t="s">
        <v>90</v>
      </c>
      <c r="AW920" s="11" t="s">
        <v>45</v>
      </c>
      <c r="AX920" s="11" t="s">
        <v>81</v>
      </c>
      <c r="AY920" s="219" t="s">
        <v>256</v>
      </c>
    </row>
    <row r="921" spans="2:51" s="12" customFormat="1" ht="13.5">
      <c r="B921" s="220"/>
      <c r="C921" s="221"/>
      <c r="D921" s="222" t="s">
        <v>264</v>
      </c>
      <c r="E921" s="223" t="s">
        <v>1659</v>
      </c>
      <c r="F921" s="224" t="s">
        <v>266</v>
      </c>
      <c r="G921" s="221"/>
      <c r="H921" s="225">
        <v>8</v>
      </c>
      <c r="I921" s="226"/>
      <c r="J921" s="221"/>
      <c r="K921" s="221"/>
      <c r="L921" s="227"/>
      <c r="M921" s="228"/>
      <c r="N921" s="229"/>
      <c r="O921" s="229"/>
      <c r="P921" s="229"/>
      <c r="Q921" s="229"/>
      <c r="R921" s="229"/>
      <c r="S921" s="229"/>
      <c r="T921" s="230"/>
      <c r="AT921" s="231" t="s">
        <v>264</v>
      </c>
      <c r="AU921" s="231" t="s">
        <v>90</v>
      </c>
      <c r="AV921" s="12" t="s">
        <v>262</v>
      </c>
      <c r="AW921" s="12" t="s">
        <v>45</v>
      </c>
      <c r="AX921" s="12" t="s">
        <v>25</v>
      </c>
      <c r="AY921" s="231" t="s">
        <v>256</v>
      </c>
    </row>
    <row r="922" spans="2:65" s="1" customFormat="1" ht="31.5" customHeight="1">
      <c r="B922" s="42"/>
      <c r="C922" s="196" t="s">
        <v>1660</v>
      </c>
      <c r="D922" s="196" t="s">
        <v>258</v>
      </c>
      <c r="E922" s="197" t="s">
        <v>1661</v>
      </c>
      <c r="F922" s="198" t="s">
        <v>1662</v>
      </c>
      <c r="G922" s="199" t="s">
        <v>453</v>
      </c>
      <c r="H922" s="200">
        <v>8</v>
      </c>
      <c r="I922" s="201"/>
      <c r="J922" s="202">
        <f>ROUND(I922*H922,2)</f>
        <v>0</v>
      </c>
      <c r="K922" s="198" t="s">
        <v>261</v>
      </c>
      <c r="L922" s="62"/>
      <c r="M922" s="203" t="s">
        <v>38</v>
      </c>
      <c r="N922" s="204" t="s">
        <v>52</v>
      </c>
      <c r="O922" s="43"/>
      <c r="P922" s="205">
        <f>O922*H922</f>
        <v>0</v>
      </c>
      <c r="Q922" s="205">
        <v>0</v>
      </c>
      <c r="R922" s="205">
        <f>Q922*H922</f>
        <v>0</v>
      </c>
      <c r="S922" s="205">
        <v>0</v>
      </c>
      <c r="T922" s="206">
        <f>S922*H922</f>
        <v>0</v>
      </c>
      <c r="AR922" s="24" t="s">
        <v>612</v>
      </c>
      <c r="AT922" s="24" t="s">
        <v>258</v>
      </c>
      <c r="AU922" s="24" t="s">
        <v>90</v>
      </c>
      <c r="AY922" s="24" t="s">
        <v>256</v>
      </c>
      <c r="BE922" s="207">
        <f>IF(N922="základní",J922,0)</f>
        <v>0</v>
      </c>
      <c r="BF922" s="207">
        <f>IF(N922="snížená",J922,0)</f>
        <v>0</v>
      </c>
      <c r="BG922" s="207">
        <f>IF(N922="zákl. přenesená",J922,0)</f>
        <v>0</v>
      </c>
      <c r="BH922" s="207">
        <f>IF(N922="sníž. přenesená",J922,0)</f>
        <v>0</v>
      </c>
      <c r="BI922" s="207">
        <f>IF(N922="nulová",J922,0)</f>
        <v>0</v>
      </c>
      <c r="BJ922" s="24" t="s">
        <v>25</v>
      </c>
      <c r="BK922" s="207">
        <f>ROUND(I922*H922,2)</f>
        <v>0</v>
      </c>
      <c r="BL922" s="24" t="s">
        <v>612</v>
      </c>
      <c r="BM922" s="24" t="s">
        <v>1663</v>
      </c>
    </row>
    <row r="923" spans="2:51" s="11" customFormat="1" ht="13.5">
      <c r="B923" s="208"/>
      <c r="C923" s="209"/>
      <c r="D923" s="210" t="s">
        <v>264</v>
      </c>
      <c r="E923" s="211" t="s">
        <v>38</v>
      </c>
      <c r="F923" s="212" t="s">
        <v>1664</v>
      </c>
      <c r="G923" s="209"/>
      <c r="H923" s="213">
        <v>8</v>
      </c>
      <c r="I923" s="214"/>
      <c r="J923" s="209"/>
      <c r="K923" s="209"/>
      <c r="L923" s="215"/>
      <c r="M923" s="216"/>
      <c r="N923" s="217"/>
      <c r="O923" s="217"/>
      <c r="P923" s="217"/>
      <c r="Q923" s="217"/>
      <c r="R923" s="217"/>
      <c r="S923" s="217"/>
      <c r="T923" s="218"/>
      <c r="AT923" s="219" t="s">
        <v>264</v>
      </c>
      <c r="AU923" s="219" t="s">
        <v>90</v>
      </c>
      <c r="AV923" s="11" t="s">
        <v>90</v>
      </c>
      <c r="AW923" s="11" t="s">
        <v>45</v>
      </c>
      <c r="AX923" s="11" t="s">
        <v>81</v>
      </c>
      <c r="AY923" s="219" t="s">
        <v>256</v>
      </c>
    </row>
    <row r="924" spans="2:51" s="12" customFormat="1" ht="13.5">
      <c r="B924" s="220"/>
      <c r="C924" s="221"/>
      <c r="D924" s="222" t="s">
        <v>264</v>
      </c>
      <c r="E924" s="223" t="s">
        <v>38</v>
      </c>
      <c r="F924" s="224" t="s">
        <v>266</v>
      </c>
      <c r="G924" s="221"/>
      <c r="H924" s="225">
        <v>8</v>
      </c>
      <c r="I924" s="226"/>
      <c r="J924" s="221"/>
      <c r="K924" s="221"/>
      <c r="L924" s="227"/>
      <c r="M924" s="228"/>
      <c r="N924" s="229"/>
      <c r="O924" s="229"/>
      <c r="P924" s="229"/>
      <c r="Q924" s="229"/>
      <c r="R924" s="229"/>
      <c r="S924" s="229"/>
      <c r="T924" s="230"/>
      <c r="AT924" s="231" t="s">
        <v>264</v>
      </c>
      <c r="AU924" s="231" t="s">
        <v>90</v>
      </c>
      <c r="AV924" s="12" t="s">
        <v>262</v>
      </c>
      <c r="AW924" s="12" t="s">
        <v>45</v>
      </c>
      <c r="AX924" s="12" t="s">
        <v>25</v>
      </c>
      <c r="AY924" s="231" t="s">
        <v>256</v>
      </c>
    </row>
    <row r="925" spans="2:65" s="1" customFormat="1" ht="22.5" customHeight="1">
      <c r="B925" s="42"/>
      <c r="C925" s="196" t="s">
        <v>1665</v>
      </c>
      <c r="D925" s="196" t="s">
        <v>258</v>
      </c>
      <c r="E925" s="197" t="s">
        <v>1666</v>
      </c>
      <c r="F925" s="198" t="s">
        <v>1667</v>
      </c>
      <c r="G925" s="199" t="s">
        <v>1668</v>
      </c>
      <c r="H925" s="200">
        <v>30</v>
      </c>
      <c r="I925" s="201"/>
      <c r="J925" s="202">
        <f>ROUND(I925*H925,2)</f>
        <v>0</v>
      </c>
      <c r="K925" s="198" t="s">
        <v>38</v>
      </c>
      <c r="L925" s="62"/>
      <c r="M925" s="203" t="s">
        <v>38</v>
      </c>
      <c r="N925" s="204" t="s">
        <v>52</v>
      </c>
      <c r="O925" s="43"/>
      <c r="P925" s="205">
        <f>O925*H925</f>
        <v>0</v>
      </c>
      <c r="Q925" s="205">
        <v>0</v>
      </c>
      <c r="R925" s="205">
        <f>Q925*H925</f>
        <v>0</v>
      </c>
      <c r="S925" s="205">
        <v>0</v>
      </c>
      <c r="T925" s="206">
        <f>S925*H925</f>
        <v>0</v>
      </c>
      <c r="AR925" s="24" t="s">
        <v>612</v>
      </c>
      <c r="AT925" s="24" t="s">
        <v>258</v>
      </c>
      <c r="AU925" s="24" t="s">
        <v>90</v>
      </c>
      <c r="AY925" s="24" t="s">
        <v>256</v>
      </c>
      <c r="BE925" s="207">
        <f>IF(N925="základní",J925,0)</f>
        <v>0</v>
      </c>
      <c r="BF925" s="207">
        <f>IF(N925="snížená",J925,0)</f>
        <v>0</v>
      </c>
      <c r="BG925" s="207">
        <f>IF(N925="zákl. přenesená",J925,0)</f>
        <v>0</v>
      </c>
      <c r="BH925" s="207">
        <f>IF(N925="sníž. přenesená",J925,0)</f>
        <v>0</v>
      </c>
      <c r="BI925" s="207">
        <f>IF(N925="nulová",J925,0)</f>
        <v>0</v>
      </c>
      <c r="BJ925" s="24" t="s">
        <v>25</v>
      </c>
      <c r="BK925" s="207">
        <f>ROUND(I925*H925,2)</f>
        <v>0</v>
      </c>
      <c r="BL925" s="24" t="s">
        <v>612</v>
      </c>
      <c r="BM925" s="24" t="s">
        <v>1669</v>
      </c>
    </row>
    <row r="926" spans="2:65" s="1" customFormat="1" ht="22.5" customHeight="1">
      <c r="B926" s="42"/>
      <c r="C926" s="196" t="s">
        <v>1670</v>
      </c>
      <c r="D926" s="196" t="s">
        <v>258</v>
      </c>
      <c r="E926" s="197" t="s">
        <v>1671</v>
      </c>
      <c r="F926" s="198" t="s">
        <v>1672</v>
      </c>
      <c r="G926" s="199" t="s">
        <v>1023</v>
      </c>
      <c r="H926" s="200">
        <v>15</v>
      </c>
      <c r="I926" s="201"/>
      <c r="J926" s="202">
        <f>ROUND(I926*H926,2)</f>
        <v>0</v>
      </c>
      <c r="K926" s="198" t="s">
        <v>38</v>
      </c>
      <c r="L926" s="62"/>
      <c r="M926" s="203" t="s">
        <v>38</v>
      </c>
      <c r="N926" s="204" t="s">
        <v>52</v>
      </c>
      <c r="O926" s="43"/>
      <c r="P926" s="205">
        <f>O926*H926</f>
        <v>0</v>
      </c>
      <c r="Q926" s="205">
        <v>0</v>
      </c>
      <c r="R926" s="205">
        <f>Q926*H926</f>
        <v>0</v>
      </c>
      <c r="S926" s="205">
        <v>0</v>
      </c>
      <c r="T926" s="206">
        <f>S926*H926</f>
        <v>0</v>
      </c>
      <c r="AR926" s="24" t="s">
        <v>612</v>
      </c>
      <c r="AT926" s="24" t="s">
        <v>258</v>
      </c>
      <c r="AU926" s="24" t="s">
        <v>90</v>
      </c>
      <c r="AY926" s="24" t="s">
        <v>256</v>
      </c>
      <c r="BE926" s="207">
        <f>IF(N926="základní",J926,0)</f>
        <v>0</v>
      </c>
      <c r="BF926" s="207">
        <f>IF(N926="snížená",J926,0)</f>
        <v>0</v>
      </c>
      <c r="BG926" s="207">
        <f>IF(N926="zákl. přenesená",J926,0)</f>
        <v>0</v>
      </c>
      <c r="BH926" s="207">
        <f>IF(N926="sníž. přenesená",J926,0)</f>
        <v>0</v>
      </c>
      <c r="BI926" s="207">
        <f>IF(N926="nulová",J926,0)</f>
        <v>0</v>
      </c>
      <c r="BJ926" s="24" t="s">
        <v>25</v>
      </c>
      <c r="BK926" s="207">
        <f>ROUND(I926*H926,2)</f>
        <v>0</v>
      </c>
      <c r="BL926" s="24" t="s">
        <v>612</v>
      </c>
      <c r="BM926" s="24" t="s">
        <v>1673</v>
      </c>
    </row>
    <row r="927" spans="2:51" s="11" customFormat="1" ht="13.5">
      <c r="B927" s="208"/>
      <c r="C927" s="209"/>
      <c r="D927" s="210" t="s">
        <v>264</v>
      </c>
      <c r="E927" s="211" t="s">
        <v>38</v>
      </c>
      <c r="F927" s="212" t="s">
        <v>1674</v>
      </c>
      <c r="G927" s="209"/>
      <c r="H927" s="213">
        <v>15</v>
      </c>
      <c r="I927" s="214"/>
      <c r="J927" s="209"/>
      <c r="K927" s="209"/>
      <c r="L927" s="215"/>
      <c r="M927" s="216"/>
      <c r="N927" s="217"/>
      <c r="O927" s="217"/>
      <c r="P927" s="217"/>
      <c r="Q927" s="217"/>
      <c r="R927" s="217"/>
      <c r="S927" s="217"/>
      <c r="T927" s="218"/>
      <c r="AT927" s="219" t="s">
        <v>264</v>
      </c>
      <c r="AU927" s="219" t="s">
        <v>90</v>
      </c>
      <c r="AV927" s="11" t="s">
        <v>90</v>
      </c>
      <c r="AW927" s="11" t="s">
        <v>45</v>
      </c>
      <c r="AX927" s="11" t="s">
        <v>25</v>
      </c>
      <c r="AY927" s="219" t="s">
        <v>256</v>
      </c>
    </row>
    <row r="928" spans="2:51" s="12" customFormat="1" ht="13.5">
      <c r="B928" s="220"/>
      <c r="C928" s="221"/>
      <c r="D928" s="210" t="s">
        <v>264</v>
      </c>
      <c r="E928" s="245" t="s">
        <v>38</v>
      </c>
      <c r="F928" s="246" t="s">
        <v>266</v>
      </c>
      <c r="G928" s="221"/>
      <c r="H928" s="247">
        <v>15</v>
      </c>
      <c r="I928" s="226"/>
      <c r="J928" s="221"/>
      <c r="K928" s="221"/>
      <c r="L928" s="227"/>
      <c r="M928" s="228"/>
      <c r="N928" s="229"/>
      <c r="O928" s="229"/>
      <c r="P928" s="229"/>
      <c r="Q928" s="229"/>
      <c r="R928" s="229"/>
      <c r="S928" s="229"/>
      <c r="T928" s="230"/>
      <c r="AT928" s="231" t="s">
        <v>264</v>
      </c>
      <c r="AU928" s="231" t="s">
        <v>90</v>
      </c>
      <c r="AV928" s="12" t="s">
        <v>262</v>
      </c>
      <c r="AW928" s="12" t="s">
        <v>45</v>
      </c>
      <c r="AX928" s="12" t="s">
        <v>81</v>
      </c>
      <c r="AY928" s="231" t="s">
        <v>256</v>
      </c>
    </row>
    <row r="929" spans="2:63" s="10" customFormat="1" ht="37.35" customHeight="1">
      <c r="B929" s="179"/>
      <c r="C929" s="180"/>
      <c r="D929" s="181" t="s">
        <v>80</v>
      </c>
      <c r="E929" s="182" t="s">
        <v>1675</v>
      </c>
      <c r="F929" s="182" t="s">
        <v>1676</v>
      </c>
      <c r="G929" s="180"/>
      <c r="H929" s="180"/>
      <c r="I929" s="183"/>
      <c r="J929" s="184">
        <f>BK929</f>
        <v>0</v>
      </c>
      <c r="K929" s="180"/>
      <c r="L929" s="185"/>
      <c r="M929" s="186"/>
      <c r="N929" s="187"/>
      <c r="O929" s="187"/>
      <c r="P929" s="188">
        <f>P930</f>
        <v>0</v>
      </c>
      <c r="Q929" s="187"/>
      <c r="R929" s="188">
        <f>R930</f>
        <v>0</v>
      </c>
      <c r="S929" s="187"/>
      <c r="T929" s="189">
        <f>T930</f>
        <v>0</v>
      </c>
      <c r="AR929" s="190" t="s">
        <v>279</v>
      </c>
      <c r="AT929" s="191" t="s">
        <v>80</v>
      </c>
      <c r="AU929" s="191" t="s">
        <v>81</v>
      </c>
      <c r="AY929" s="190" t="s">
        <v>256</v>
      </c>
      <c r="BK929" s="192">
        <f>BK930</f>
        <v>0</v>
      </c>
    </row>
    <row r="930" spans="2:63" s="10" customFormat="1" ht="19.9" customHeight="1">
      <c r="B930" s="179"/>
      <c r="C930" s="180"/>
      <c r="D930" s="193" t="s">
        <v>80</v>
      </c>
      <c r="E930" s="194" t="s">
        <v>1677</v>
      </c>
      <c r="F930" s="194" t="s">
        <v>1678</v>
      </c>
      <c r="G930" s="180"/>
      <c r="H930" s="180"/>
      <c r="I930" s="183"/>
      <c r="J930" s="195">
        <f>BK930</f>
        <v>0</v>
      </c>
      <c r="K930" s="180"/>
      <c r="L930" s="185"/>
      <c r="M930" s="186"/>
      <c r="N930" s="187"/>
      <c r="O930" s="187"/>
      <c r="P930" s="188">
        <f>P931</f>
        <v>0</v>
      </c>
      <c r="Q930" s="187"/>
      <c r="R930" s="188">
        <f>R931</f>
        <v>0</v>
      </c>
      <c r="S930" s="187"/>
      <c r="T930" s="189">
        <f>T931</f>
        <v>0</v>
      </c>
      <c r="AR930" s="190" t="s">
        <v>279</v>
      </c>
      <c r="AT930" s="191" t="s">
        <v>80</v>
      </c>
      <c r="AU930" s="191" t="s">
        <v>25</v>
      </c>
      <c r="AY930" s="190" t="s">
        <v>256</v>
      </c>
      <c r="BK930" s="192">
        <f>BK931</f>
        <v>0</v>
      </c>
    </row>
    <row r="931" spans="2:65" s="1" customFormat="1" ht="31.5" customHeight="1">
      <c r="B931" s="42"/>
      <c r="C931" s="196" t="s">
        <v>1679</v>
      </c>
      <c r="D931" s="196" t="s">
        <v>258</v>
      </c>
      <c r="E931" s="197" t="s">
        <v>1680</v>
      </c>
      <c r="F931" s="198" t="s">
        <v>1681</v>
      </c>
      <c r="G931" s="199" t="s">
        <v>1023</v>
      </c>
      <c r="H931" s="200">
        <v>80</v>
      </c>
      <c r="I931" s="201"/>
      <c r="J931" s="202">
        <f>ROUND(I931*H931,2)</f>
        <v>0</v>
      </c>
      <c r="K931" s="198" t="s">
        <v>38</v>
      </c>
      <c r="L931" s="62"/>
      <c r="M931" s="203" t="s">
        <v>38</v>
      </c>
      <c r="N931" s="273" t="s">
        <v>52</v>
      </c>
      <c r="O931" s="274"/>
      <c r="P931" s="275">
        <f>O931*H931</f>
        <v>0</v>
      </c>
      <c r="Q931" s="275">
        <v>0</v>
      </c>
      <c r="R931" s="275">
        <f>Q931*H931</f>
        <v>0</v>
      </c>
      <c r="S931" s="275">
        <v>0</v>
      </c>
      <c r="T931" s="276">
        <f>S931*H931</f>
        <v>0</v>
      </c>
      <c r="AR931" s="24" t="s">
        <v>1682</v>
      </c>
      <c r="AT931" s="24" t="s">
        <v>258</v>
      </c>
      <c r="AU931" s="24" t="s">
        <v>90</v>
      </c>
      <c r="AY931" s="24" t="s">
        <v>256</v>
      </c>
      <c r="BE931" s="207">
        <f>IF(N931="základní",J931,0)</f>
        <v>0</v>
      </c>
      <c r="BF931" s="207">
        <f>IF(N931="snížená",J931,0)</f>
        <v>0</v>
      </c>
      <c r="BG931" s="207">
        <f>IF(N931="zákl. přenesená",J931,0)</f>
        <v>0</v>
      </c>
      <c r="BH931" s="207">
        <f>IF(N931="sníž. přenesená",J931,0)</f>
        <v>0</v>
      </c>
      <c r="BI931" s="207">
        <f>IF(N931="nulová",J931,0)</f>
        <v>0</v>
      </c>
      <c r="BJ931" s="24" t="s">
        <v>25</v>
      </c>
      <c r="BK931" s="207">
        <f>ROUND(I931*H931,2)</f>
        <v>0</v>
      </c>
      <c r="BL931" s="24" t="s">
        <v>1682</v>
      </c>
      <c r="BM931" s="24" t="s">
        <v>1683</v>
      </c>
    </row>
    <row r="932" spans="2:12" s="1" customFormat="1" ht="6.95" customHeight="1">
      <c r="B932" s="57"/>
      <c r="C932" s="58"/>
      <c r="D932" s="58"/>
      <c r="E932" s="58"/>
      <c r="F932" s="58"/>
      <c r="G932" s="58"/>
      <c r="H932" s="58"/>
      <c r="I932" s="142"/>
      <c r="J932" s="58"/>
      <c r="K932" s="58"/>
      <c r="L932" s="62"/>
    </row>
  </sheetData>
  <sheetProtection password="CC35" sheet="1" objects="1" scenarios="1" formatCells="0" formatColumns="0" formatRows="0" sort="0" autoFilter="0"/>
  <autoFilter ref="C104:K931"/>
  <mergeCells count="9">
    <mergeCell ref="E95:H95"/>
    <mergeCell ref="E97:H9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402" t="s">
        <v>116</v>
      </c>
      <c r="H1" s="402"/>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L2" s="394"/>
      <c r="M2" s="394"/>
      <c r="N2" s="394"/>
      <c r="O2" s="394"/>
      <c r="P2" s="394"/>
      <c r="Q2" s="394"/>
      <c r="R2" s="394"/>
      <c r="S2" s="394"/>
      <c r="T2" s="394"/>
      <c r="U2" s="394"/>
      <c r="V2" s="394"/>
      <c r="AT2" s="24" t="s">
        <v>93</v>
      </c>
      <c r="AZ2" s="117" t="s">
        <v>1684</v>
      </c>
      <c r="BA2" s="117" t="s">
        <v>1685</v>
      </c>
      <c r="BB2" s="117" t="s">
        <v>129</v>
      </c>
      <c r="BC2" s="117" t="s">
        <v>1686</v>
      </c>
      <c r="BD2" s="117" t="s">
        <v>131</v>
      </c>
    </row>
    <row r="3" spans="2:56" ht="6.95" customHeight="1">
      <c r="B3" s="25"/>
      <c r="C3" s="26"/>
      <c r="D3" s="26"/>
      <c r="E3" s="26"/>
      <c r="F3" s="26"/>
      <c r="G3" s="26"/>
      <c r="H3" s="26"/>
      <c r="I3" s="118"/>
      <c r="J3" s="26"/>
      <c r="K3" s="27"/>
      <c r="AT3" s="24" t="s">
        <v>90</v>
      </c>
      <c r="AZ3" s="117" t="s">
        <v>142</v>
      </c>
      <c r="BA3" s="117" t="s">
        <v>1687</v>
      </c>
      <c r="BB3" s="117" t="s">
        <v>129</v>
      </c>
      <c r="BC3" s="117" t="s">
        <v>1688</v>
      </c>
      <c r="BD3" s="117" t="s">
        <v>131</v>
      </c>
    </row>
    <row r="4" spans="2:56" ht="36.95" customHeight="1">
      <c r="B4" s="28"/>
      <c r="C4" s="29"/>
      <c r="D4" s="30" t="s">
        <v>126</v>
      </c>
      <c r="E4" s="29"/>
      <c r="F4" s="29"/>
      <c r="G4" s="29"/>
      <c r="H4" s="29"/>
      <c r="I4" s="119"/>
      <c r="J4" s="29"/>
      <c r="K4" s="31"/>
      <c r="M4" s="32" t="s">
        <v>12</v>
      </c>
      <c r="AT4" s="24" t="s">
        <v>6</v>
      </c>
      <c r="AZ4" s="117" t="s">
        <v>147</v>
      </c>
      <c r="BA4" s="117" t="s">
        <v>147</v>
      </c>
      <c r="BB4" s="117" t="s">
        <v>38</v>
      </c>
      <c r="BC4" s="117" t="s">
        <v>1689</v>
      </c>
      <c r="BD4" s="117" t="s">
        <v>90</v>
      </c>
    </row>
    <row r="5" spans="2:56" ht="6.95" customHeight="1">
      <c r="B5" s="28"/>
      <c r="C5" s="29"/>
      <c r="D5" s="29"/>
      <c r="E5" s="29"/>
      <c r="F5" s="29"/>
      <c r="G5" s="29"/>
      <c r="H5" s="29"/>
      <c r="I5" s="119"/>
      <c r="J5" s="29"/>
      <c r="K5" s="31"/>
      <c r="AZ5" s="117" t="s">
        <v>149</v>
      </c>
      <c r="BA5" s="117" t="s">
        <v>1690</v>
      </c>
      <c r="BB5" s="117" t="s">
        <v>151</v>
      </c>
      <c r="BC5" s="117" t="s">
        <v>1691</v>
      </c>
      <c r="BD5" s="117" t="s">
        <v>131</v>
      </c>
    </row>
    <row r="6" spans="2:56" ht="13.5">
      <c r="B6" s="28"/>
      <c r="C6" s="29"/>
      <c r="D6" s="37" t="s">
        <v>18</v>
      </c>
      <c r="E6" s="29"/>
      <c r="F6" s="29"/>
      <c r="G6" s="29"/>
      <c r="H6" s="29"/>
      <c r="I6" s="119"/>
      <c r="J6" s="29"/>
      <c r="K6" s="31"/>
      <c r="AZ6" s="117" t="s">
        <v>153</v>
      </c>
      <c r="BA6" s="117" t="s">
        <v>1692</v>
      </c>
      <c r="BB6" s="117" t="s">
        <v>151</v>
      </c>
      <c r="BC6" s="117" t="s">
        <v>1693</v>
      </c>
      <c r="BD6" s="117" t="s">
        <v>131</v>
      </c>
    </row>
    <row r="7" spans="2:56" ht="22.5" customHeight="1">
      <c r="B7" s="28"/>
      <c r="C7" s="29"/>
      <c r="D7" s="29"/>
      <c r="E7" s="395" t="str">
        <f>'Rekapitulace stavby'!K6</f>
        <v>Realizace úspor energie - areál NPK, a.s. Ústí nad Orlicí</v>
      </c>
      <c r="F7" s="396"/>
      <c r="G7" s="396"/>
      <c r="H7" s="396"/>
      <c r="I7" s="119"/>
      <c r="J7" s="29"/>
      <c r="K7" s="31"/>
      <c r="AZ7" s="117" t="s">
        <v>156</v>
      </c>
      <c r="BA7" s="117" t="s">
        <v>157</v>
      </c>
      <c r="BB7" s="117" t="s">
        <v>38</v>
      </c>
      <c r="BC7" s="117" t="s">
        <v>1694</v>
      </c>
      <c r="BD7" s="117" t="s">
        <v>90</v>
      </c>
    </row>
    <row r="8" spans="2:56" s="1" customFormat="1" ht="13.5">
      <c r="B8" s="42"/>
      <c r="C8" s="43"/>
      <c r="D8" s="37" t="s">
        <v>141</v>
      </c>
      <c r="E8" s="43"/>
      <c r="F8" s="43"/>
      <c r="G8" s="43"/>
      <c r="H8" s="43"/>
      <c r="I8" s="120"/>
      <c r="J8" s="43"/>
      <c r="K8" s="46"/>
      <c r="AZ8" s="117" t="s">
        <v>166</v>
      </c>
      <c r="BA8" s="117" t="s">
        <v>166</v>
      </c>
      <c r="BB8" s="117" t="s">
        <v>38</v>
      </c>
      <c r="BC8" s="117" t="s">
        <v>1695</v>
      </c>
      <c r="BD8" s="117" t="s">
        <v>90</v>
      </c>
    </row>
    <row r="9" spans="2:56" s="1" customFormat="1" ht="36.95" customHeight="1">
      <c r="B9" s="42"/>
      <c r="C9" s="43"/>
      <c r="D9" s="43"/>
      <c r="E9" s="397" t="s">
        <v>1696</v>
      </c>
      <c r="F9" s="398"/>
      <c r="G9" s="398"/>
      <c r="H9" s="398"/>
      <c r="I9" s="120"/>
      <c r="J9" s="43"/>
      <c r="K9" s="46"/>
      <c r="AZ9" s="117" t="s">
        <v>1697</v>
      </c>
      <c r="BA9" s="117" t="s">
        <v>1698</v>
      </c>
      <c r="BB9" s="117" t="s">
        <v>38</v>
      </c>
      <c r="BC9" s="117" t="s">
        <v>1689</v>
      </c>
      <c r="BD9" s="117" t="s">
        <v>90</v>
      </c>
    </row>
    <row r="10" spans="2:56" s="1" customFormat="1" ht="13.5">
      <c r="B10" s="42"/>
      <c r="C10" s="43"/>
      <c r="D10" s="43"/>
      <c r="E10" s="43"/>
      <c r="F10" s="43"/>
      <c r="G10" s="43"/>
      <c r="H10" s="43"/>
      <c r="I10" s="120"/>
      <c r="J10" s="43"/>
      <c r="K10" s="46"/>
      <c r="AZ10" s="117" t="s">
        <v>1699</v>
      </c>
      <c r="BA10" s="117" t="s">
        <v>1700</v>
      </c>
      <c r="BB10" s="117" t="s">
        <v>129</v>
      </c>
      <c r="BC10" s="117" t="s">
        <v>1701</v>
      </c>
      <c r="BD10" s="117" t="s">
        <v>131</v>
      </c>
    </row>
    <row r="11" spans="2:56" s="1" customFormat="1" ht="14.45" customHeight="1">
      <c r="B11" s="42"/>
      <c r="C11" s="43"/>
      <c r="D11" s="37" t="s">
        <v>21</v>
      </c>
      <c r="E11" s="43"/>
      <c r="F11" s="35" t="s">
        <v>38</v>
      </c>
      <c r="G11" s="43"/>
      <c r="H11" s="43"/>
      <c r="I11" s="121" t="s">
        <v>23</v>
      </c>
      <c r="J11" s="35" t="s">
        <v>38</v>
      </c>
      <c r="K11" s="46"/>
      <c r="AZ11" s="117" t="s">
        <v>174</v>
      </c>
      <c r="BA11" s="117" t="s">
        <v>175</v>
      </c>
      <c r="BB11" s="117" t="s">
        <v>129</v>
      </c>
      <c r="BC11" s="117" t="s">
        <v>176</v>
      </c>
      <c r="BD11" s="117" t="s">
        <v>131</v>
      </c>
    </row>
    <row r="12" spans="2:56" s="1" customFormat="1" ht="14.45" customHeight="1">
      <c r="B12" s="42"/>
      <c r="C12" s="43"/>
      <c r="D12" s="37" t="s">
        <v>26</v>
      </c>
      <c r="E12" s="43"/>
      <c r="F12" s="35" t="s">
        <v>27</v>
      </c>
      <c r="G12" s="43"/>
      <c r="H12" s="43"/>
      <c r="I12" s="121" t="s">
        <v>28</v>
      </c>
      <c r="J12" s="122" t="str">
        <f>'Rekapitulace stavby'!AN8</f>
        <v>18. 1. 2017</v>
      </c>
      <c r="K12" s="46"/>
      <c r="AZ12" s="117" t="s">
        <v>1702</v>
      </c>
      <c r="BA12" s="117" t="s">
        <v>1703</v>
      </c>
      <c r="BB12" s="117" t="s">
        <v>129</v>
      </c>
      <c r="BC12" s="117" t="s">
        <v>81</v>
      </c>
      <c r="BD12" s="117" t="s">
        <v>131</v>
      </c>
    </row>
    <row r="13" spans="2:56" s="1" customFormat="1" ht="10.9" customHeight="1">
      <c r="B13" s="42"/>
      <c r="C13" s="43"/>
      <c r="D13" s="43"/>
      <c r="E13" s="43"/>
      <c r="F13" s="43"/>
      <c r="G13" s="43"/>
      <c r="H13" s="43"/>
      <c r="I13" s="120"/>
      <c r="J13" s="43"/>
      <c r="K13" s="46"/>
      <c r="AZ13" s="117" t="s">
        <v>1704</v>
      </c>
      <c r="BA13" s="117" t="s">
        <v>1705</v>
      </c>
      <c r="BB13" s="117" t="s">
        <v>129</v>
      </c>
      <c r="BC13" s="117" t="s">
        <v>1706</v>
      </c>
      <c r="BD13" s="117" t="s">
        <v>131</v>
      </c>
    </row>
    <row r="14" spans="2:56" s="1" customFormat="1" ht="14.45" customHeight="1">
      <c r="B14" s="42"/>
      <c r="C14" s="43"/>
      <c r="D14" s="37" t="s">
        <v>36</v>
      </c>
      <c r="E14" s="43"/>
      <c r="F14" s="43"/>
      <c r="G14" s="43"/>
      <c r="H14" s="43"/>
      <c r="I14" s="121" t="s">
        <v>37</v>
      </c>
      <c r="J14" s="35" t="s">
        <v>38</v>
      </c>
      <c r="K14" s="46"/>
      <c r="AZ14" s="117" t="s">
        <v>1707</v>
      </c>
      <c r="BA14" s="117" t="s">
        <v>1708</v>
      </c>
      <c r="BB14" s="117" t="s">
        <v>129</v>
      </c>
      <c r="BC14" s="117" t="s">
        <v>1709</v>
      </c>
      <c r="BD14" s="117" t="s">
        <v>131</v>
      </c>
    </row>
    <row r="15" spans="2:56" s="1" customFormat="1" ht="18" customHeight="1">
      <c r="B15" s="42"/>
      <c r="C15" s="43"/>
      <c r="D15" s="43"/>
      <c r="E15" s="35" t="s">
        <v>39</v>
      </c>
      <c r="F15" s="43"/>
      <c r="G15" s="43"/>
      <c r="H15" s="43"/>
      <c r="I15" s="121" t="s">
        <v>40</v>
      </c>
      <c r="J15" s="35" t="s">
        <v>38</v>
      </c>
      <c r="K15" s="46"/>
      <c r="AZ15" s="117" t="s">
        <v>1710</v>
      </c>
      <c r="BA15" s="117" t="s">
        <v>1711</v>
      </c>
      <c r="BB15" s="117" t="s">
        <v>129</v>
      </c>
      <c r="BC15" s="117" t="s">
        <v>1712</v>
      </c>
      <c r="BD15" s="117" t="s">
        <v>131</v>
      </c>
    </row>
    <row r="16" spans="2:56" s="1" customFormat="1" ht="6.95" customHeight="1">
      <c r="B16" s="42"/>
      <c r="C16" s="43"/>
      <c r="D16" s="43"/>
      <c r="E16" s="43"/>
      <c r="F16" s="43"/>
      <c r="G16" s="43"/>
      <c r="H16" s="43"/>
      <c r="I16" s="120"/>
      <c r="J16" s="43"/>
      <c r="K16" s="46"/>
      <c r="AZ16" s="117" t="s">
        <v>1713</v>
      </c>
      <c r="BA16" s="117" t="s">
        <v>1714</v>
      </c>
      <c r="BB16" s="117" t="s">
        <v>129</v>
      </c>
      <c r="BC16" s="117" t="s">
        <v>1715</v>
      </c>
      <c r="BD16" s="117" t="s">
        <v>131</v>
      </c>
    </row>
    <row r="17" spans="2:56" s="1" customFormat="1" ht="14.45" customHeight="1">
      <c r="B17" s="42"/>
      <c r="C17" s="43"/>
      <c r="D17" s="37" t="s">
        <v>41</v>
      </c>
      <c r="E17" s="43"/>
      <c r="F17" s="43"/>
      <c r="G17" s="43"/>
      <c r="H17" s="43"/>
      <c r="I17" s="121" t="s">
        <v>37</v>
      </c>
      <c r="J17" s="35" t="str">
        <f>IF('Rekapitulace stavby'!AN13="Vyplň údaj","",IF('Rekapitulace stavby'!AN13="","",'Rekapitulace stavby'!AN13))</f>
        <v/>
      </c>
      <c r="K17" s="46"/>
      <c r="AZ17" s="117" t="s">
        <v>181</v>
      </c>
      <c r="BA17" s="117" t="s">
        <v>182</v>
      </c>
      <c r="BB17" s="117" t="s">
        <v>38</v>
      </c>
      <c r="BC17" s="117" t="s">
        <v>357</v>
      </c>
      <c r="BD17" s="117" t="s">
        <v>90</v>
      </c>
    </row>
    <row r="18" spans="2:56"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c r="AZ18" s="117" t="s">
        <v>184</v>
      </c>
      <c r="BA18" s="117" t="s">
        <v>185</v>
      </c>
      <c r="BB18" s="117" t="s">
        <v>38</v>
      </c>
      <c r="BC18" s="117" t="s">
        <v>357</v>
      </c>
      <c r="BD18" s="117" t="s">
        <v>90</v>
      </c>
    </row>
    <row r="19" spans="2:56" s="1" customFormat="1" ht="6.95" customHeight="1">
      <c r="B19" s="42"/>
      <c r="C19" s="43"/>
      <c r="D19" s="43"/>
      <c r="E19" s="43"/>
      <c r="F19" s="43"/>
      <c r="G19" s="43"/>
      <c r="H19" s="43"/>
      <c r="I19" s="120"/>
      <c r="J19" s="43"/>
      <c r="K19" s="46"/>
      <c r="AZ19" s="117" t="s">
        <v>186</v>
      </c>
      <c r="BA19" s="117" t="s">
        <v>187</v>
      </c>
      <c r="BB19" s="117" t="s">
        <v>38</v>
      </c>
      <c r="BC19" s="117" t="s">
        <v>357</v>
      </c>
      <c r="BD19" s="117" t="s">
        <v>90</v>
      </c>
    </row>
    <row r="20" spans="2:56" s="1" customFormat="1" ht="14.45" customHeight="1">
      <c r="B20" s="42"/>
      <c r="C20" s="43"/>
      <c r="D20" s="37" t="s">
        <v>43</v>
      </c>
      <c r="E20" s="43"/>
      <c r="F20" s="43"/>
      <c r="G20" s="43"/>
      <c r="H20" s="43"/>
      <c r="I20" s="121" t="s">
        <v>37</v>
      </c>
      <c r="J20" s="35" t="s">
        <v>38</v>
      </c>
      <c r="K20" s="46"/>
      <c r="AZ20" s="117" t="s">
        <v>188</v>
      </c>
      <c r="BA20" s="117" t="s">
        <v>189</v>
      </c>
      <c r="BB20" s="117" t="s">
        <v>38</v>
      </c>
      <c r="BC20" s="117" t="s">
        <v>1716</v>
      </c>
      <c r="BD20" s="117" t="s">
        <v>90</v>
      </c>
    </row>
    <row r="21" spans="2:56" s="1" customFormat="1" ht="18" customHeight="1">
      <c r="B21" s="42"/>
      <c r="C21" s="43"/>
      <c r="D21" s="43"/>
      <c r="E21" s="35" t="s">
        <v>180</v>
      </c>
      <c r="F21" s="43"/>
      <c r="G21" s="43"/>
      <c r="H21" s="43"/>
      <c r="I21" s="121" t="s">
        <v>40</v>
      </c>
      <c r="J21" s="35" t="s">
        <v>38</v>
      </c>
      <c r="K21" s="46"/>
      <c r="AZ21" s="117" t="s">
        <v>194</v>
      </c>
      <c r="BA21" s="117" t="s">
        <v>195</v>
      </c>
      <c r="BB21" s="117" t="s">
        <v>38</v>
      </c>
      <c r="BC21" s="117" t="s">
        <v>1717</v>
      </c>
      <c r="BD21" s="117" t="s">
        <v>90</v>
      </c>
    </row>
    <row r="22" spans="2:56" s="1" customFormat="1" ht="6.95" customHeight="1">
      <c r="B22" s="42"/>
      <c r="C22" s="43"/>
      <c r="D22" s="43"/>
      <c r="E22" s="43"/>
      <c r="F22" s="43"/>
      <c r="G22" s="43"/>
      <c r="H22" s="43"/>
      <c r="I22" s="120"/>
      <c r="J22" s="43"/>
      <c r="K22" s="46"/>
      <c r="AZ22" s="117" t="s">
        <v>1718</v>
      </c>
      <c r="BA22" s="117" t="s">
        <v>1719</v>
      </c>
      <c r="BB22" s="117" t="s">
        <v>38</v>
      </c>
      <c r="BC22" s="117" t="s">
        <v>1720</v>
      </c>
      <c r="BD22" s="117" t="s">
        <v>90</v>
      </c>
    </row>
    <row r="23" spans="2:56" s="1" customFormat="1" ht="14.45" customHeight="1">
      <c r="B23" s="42"/>
      <c r="C23" s="43"/>
      <c r="D23" s="37" t="s">
        <v>46</v>
      </c>
      <c r="E23" s="43"/>
      <c r="F23" s="43"/>
      <c r="G23" s="43"/>
      <c r="H23" s="43"/>
      <c r="I23" s="120"/>
      <c r="J23" s="43"/>
      <c r="K23" s="46"/>
      <c r="AZ23" s="117" t="s">
        <v>1721</v>
      </c>
      <c r="BA23" s="117" t="s">
        <v>1722</v>
      </c>
      <c r="BB23" s="117" t="s">
        <v>38</v>
      </c>
      <c r="BC23" s="117" t="s">
        <v>1723</v>
      </c>
      <c r="BD23" s="117" t="s">
        <v>90</v>
      </c>
    </row>
    <row r="24" spans="2:11" s="6" customFormat="1" ht="22.5" customHeight="1">
      <c r="B24" s="123"/>
      <c r="C24" s="124"/>
      <c r="D24" s="124"/>
      <c r="E24" s="364" t="s">
        <v>38</v>
      </c>
      <c r="F24" s="364"/>
      <c r="G24" s="364"/>
      <c r="H24" s="364"/>
      <c r="I24" s="125"/>
      <c r="J24" s="124"/>
      <c r="K24" s="126"/>
    </row>
    <row r="25" spans="2:11" s="1" customFormat="1" ht="6.95" customHeight="1">
      <c r="B25" s="42"/>
      <c r="C25" s="43"/>
      <c r="D25" s="43"/>
      <c r="E25" s="43"/>
      <c r="F25" s="43"/>
      <c r="G25" s="43"/>
      <c r="H25" s="43"/>
      <c r="I25" s="120"/>
      <c r="J25" s="43"/>
      <c r="K25" s="46"/>
    </row>
    <row r="26" spans="2:11" s="1" customFormat="1" ht="6.95" customHeight="1">
      <c r="B26" s="42"/>
      <c r="C26" s="43"/>
      <c r="D26" s="86"/>
      <c r="E26" s="86"/>
      <c r="F26" s="86"/>
      <c r="G26" s="86"/>
      <c r="H26" s="86"/>
      <c r="I26" s="128"/>
      <c r="J26" s="86"/>
      <c r="K26" s="129"/>
    </row>
    <row r="27" spans="2:11" s="1" customFormat="1" ht="25.35" customHeight="1">
      <c r="B27" s="42"/>
      <c r="C27" s="43"/>
      <c r="D27" s="130" t="s">
        <v>47</v>
      </c>
      <c r="E27" s="43"/>
      <c r="F27" s="43"/>
      <c r="G27" s="43"/>
      <c r="H27" s="43"/>
      <c r="I27" s="120"/>
      <c r="J27" s="131">
        <f>ROUND(J101,2)</f>
        <v>0</v>
      </c>
      <c r="K27" s="46"/>
    </row>
    <row r="28" spans="2:11" s="1" customFormat="1" ht="6.95" customHeight="1">
      <c r="B28" s="42"/>
      <c r="C28" s="43"/>
      <c r="D28" s="86"/>
      <c r="E28" s="86"/>
      <c r="F28" s="86"/>
      <c r="G28" s="86"/>
      <c r="H28" s="86"/>
      <c r="I28" s="128"/>
      <c r="J28" s="86"/>
      <c r="K28" s="129"/>
    </row>
    <row r="29" spans="2:11" s="1" customFormat="1" ht="14.45" customHeight="1">
      <c r="B29" s="42"/>
      <c r="C29" s="43"/>
      <c r="D29" s="43"/>
      <c r="E29" s="43"/>
      <c r="F29" s="47" t="s">
        <v>49</v>
      </c>
      <c r="G29" s="43"/>
      <c r="H29" s="43"/>
      <c r="I29" s="132" t="s">
        <v>48</v>
      </c>
      <c r="J29" s="47" t="s">
        <v>50</v>
      </c>
      <c r="K29" s="46"/>
    </row>
    <row r="30" spans="2:11" s="1" customFormat="1" ht="14.45" customHeight="1">
      <c r="B30" s="42"/>
      <c r="C30" s="43"/>
      <c r="D30" s="50" t="s">
        <v>51</v>
      </c>
      <c r="E30" s="50" t="s">
        <v>52</v>
      </c>
      <c r="F30" s="133">
        <f>ROUND(SUM(BE101:BE949),2)</f>
        <v>0</v>
      </c>
      <c r="G30" s="43"/>
      <c r="H30" s="43"/>
      <c r="I30" s="134">
        <v>0.21</v>
      </c>
      <c r="J30" s="133">
        <f>ROUND(ROUND((SUM(BE101:BE949)),2)*I30,2)</f>
        <v>0</v>
      </c>
      <c r="K30" s="46"/>
    </row>
    <row r="31" spans="2:11" s="1" customFormat="1" ht="14.45" customHeight="1">
      <c r="B31" s="42"/>
      <c r="C31" s="43"/>
      <c r="D31" s="43"/>
      <c r="E31" s="50" t="s">
        <v>53</v>
      </c>
      <c r="F31" s="133">
        <f>ROUND(SUM(BF101:BF949),2)</f>
        <v>0</v>
      </c>
      <c r="G31" s="43"/>
      <c r="H31" s="43"/>
      <c r="I31" s="134">
        <v>0.15</v>
      </c>
      <c r="J31" s="133">
        <f>ROUND(ROUND((SUM(BF101:BF949)),2)*I31,2)</f>
        <v>0</v>
      </c>
      <c r="K31" s="46"/>
    </row>
    <row r="32" spans="2:11" s="1" customFormat="1" ht="14.45" customHeight="1" hidden="1">
      <c r="B32" s="42"/>
      <c r="C32" s="43"/>
      <c r="D32" s="43"/>
      <c r="E32" s="50" t="s">
        <v>54</v>
      </c>
      <c r="F32" s="133">
        <f>ROUND(SUM(BG101:BG949),2)</f>
        <v>0</v>
      </c>
      <c r="G32" s="43"/>
      <c r="H32" s="43"/>
      <c r="I32" s="134">
        <v>0.21</v>
      </c>
      <c r="J32" s="133">
        <v>0</v>
      </c>
      <c r="K32" s="46"/>
    </row>
    <row r="33" spans="2:11" s="1" customFormat="1" ht="14.45" customHeight="1" hidden="1">
      <c r="B33" s="42"/>
      <c r="C33" s="43"/>
      <c r="D33" s="43"/>
      <c r="E33" s="50" t="s">
        <v>55</v>
      </c>
      <c r="F33" s="133">
        <f>ROUND(SUM(BH101:BH949),2)</f>
        <v>0</v>
      </c>
      <c r="G33" s="43"/>
      <c r="H33" s="43"/>
      <c r="I33" s="134">
        <v>0.15</v>
      </c>
      <c r="J33" s="133">
        <v>0</v>
      </c>
      <c r="K33" s="46"/>
    </row>
    <row r="34" spans="2:11" s="1" customFormat="1" ht="14.45" customHeight="1" hidden="1">
      <c r="B34" s="42"/>
      <c r="C34" s="43"/>
      <c r="D34" s="43"/>
      <c r="E34" s="50" t="s">
        <v>56</v>
      </c>
      <c r="F34" s="133">
        <f>ROUND(SUM(BI101:BI949),2)</f>
        <v>0</v>
      </c>
      <c r="G34" s="43"/>
      <c r="H34" s="43"/>
      <c r="I34" s="134">
        <v>0</v>
      </c>
      <c r="J34" s="133">
        <v>0</v>
      </c>
      <c r="K34" s="46"/>
    </row>
    <row r="35" spans="2:11" s="1" customFormat="1" ht="6.95"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5" customHeight="1">
      <c r="B37" s="57"/>
      <c r="C37" s="58"/>
      <c r="D37" s="58"/>
      <c r="E37" s="58"/>
      <c r="F37" s="58"/>
      <c r="G37" s="58"/>
      <c r="H37" s="58"/>
      <c r="I37" s="142"/>
      <c r="J37" s="58"/>
      <c r="K37" s="59"/>
    </row>
    <row r="41" spans="2:11" s="1" customFormat="1" ht="6.95" customHeight="1">
      <c r="B41" s="143"/>
      <c r="C41" s="144"/>
      <c r="D41" s="144"/>
      <c r="E41" s="144"/>
      <c r="F41" s="144"/>
      <c r="G41" s="144"/>
      <c r="H41" s="144"/>
      <c r="I41" s="145"/>
      <c r="J41" s="144"/>
      <c r="K41" s="146"/>
    </row>
    <row r="42" spans="2:11" s="1" customFormat="1" ht="36.95" customHeight="1">
      <c r="B42" s="42"/>
      <c r="C42" s="30" t="s">
        <v>206</v>
      </c>
      <c r="D42" s="43"/>
      <c r="E42" s="43"/>
      <c r="F42" s="43"/>
      <c r="G42" s="43"/>
      <c r="H42" s="43"/>
      <c r="I42" s="120"/>
      <c r="J42" s="43"/>
      <c r="K42" s="46"/>
    </row>
    <row r="43" spans="2:11" s="1" customFormat="1" ht="6.95" customHeight="1">
      <c r="B43" s="42"/>
      <c r="C43" s="43"/>
      <c r="D43" s="43"/>
      <c r="E43" s="43"/>
      <c r="F43" s="43"/>
      <c r="G43" s="43"/>
      <c r="H43" s="43"/>
      <c r="I43" s="120"/>
      <c r="J43" s="43"/>
      <c r="K43" s="46"/>
    </row>
    <row r="44" spans="2:11" s="1" customFormat="1" ht="14.45" customHeight="1">
      <c r="B44" s="42"/>
      <c r="C44" s="37" t="s">
        <v>18</v>
      </c>
      <c r="D44" s="43"/>
      <c r="E44" s="43"/>
      <c r="F44" s="43"/>
      <c r="G44" s="43"/>
      <c r="H44" s="43"/>
      <c r="I44" s="120"/>
      <c r="J44" s="43"/>
      <c r="K44" s="46"/>
    </row>
    <row r="45" spans="2:11" s="1" customFormat="1" ht="22.5" customHeight="1">
      <c r="B45" s="42"/>
      <c r="C45" s="43"/>
      <c r="D45" s="43"/>
      <c r="E45" s="395" t="str">
        <f>E7</f>
        <v>Realizace úspor energie - areál NPK, a.s. Ústí nad Orlicí</v>
      </c>
      <c r="F45" s="396"/>
      <c r="G45" s="396"/>
      <c r="H45" s="396"/>
      <c r="I45" s="120"/>
      <c r="J45" s="43"/>
      <c r="K45" s="46"/>
    </row>
    <row r="46" spans="2:11" s="1" customFormat="1" ht="14.45" customHeight="1">
      <c r="B46" s="42"/>
      <c r="C46" s="37" t="s">
        <v>141</v>
      </c>
      <c r="D46" s="43"/>
      <c r="E46" s="43"/>
      <c r="F46" s="43"/>
      <c r="G46" s="43"/>
      <c r="H46" s="43"/>
      <c r="I46" s="120"/>
      <c r="J46" s="43"/>
      <c r="K46" s="46"/>
    </row>
    <row r="47" spans="2:11" s="1" customFormat="1" ht="23.25" customHeight="1">
      <c r="B47" s="42"/>
      <c r="C47" s="43"/>
      <c r="D47" s="43"/>
      <c r="E47" s="397" t="str">
        <f>E9</f>
        <v>SO 02 - SO 02 Pavilon F</v>
      </c>
      <c r="F47" s="398"/>
      <c r="G47" s="398"/>
      <c r="H47" s="398"/>
      <c r="I47" s="120"/>
      <c r="J47" s="43"/>
      <c r="K47" s="46"/>
    </row>
    <row r="48" spans="2:11" s="1" customFormat="1" ht="6.95"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5" customHeight="1">
      <c r="B50" s="42"/>
      <c r="C50" s="43"/>
      <c r="D50" s="43"/>
      <c r="E50" s="43"/>
      <c r="F50" s="43"/>
      <c r="G50" s="43"/>
      <c r="H50" s="43"/>
      <c r="I50" s="120"/>
      <c r="J50" s="43"/>
      <c r="K50" s="46"/>
    </row>
    <row r="51" spans="2:11" s="1" customFormat="1" ht="13.5">
      <c r="B51" s="42"/>
      <c r="C51" s="37" t="s">
        <v>36</v>
      </c>
      <c r="D51" s="43"/>
      <c r="E51" s="43"/>
      <c r="F51" s="35" t="str">
        <f>E15</f>
        <v xml:space="preserve">Pardubický Kraj, Komenského nám. 125, Pardubice </v>
      </c>
      <c r="G51" s="43"/>
      <c r="H51" s="43"/>
      <c r="I51" s="121" t="s">
        <v>43</v>
      </c>
      <c r="J51" s="35" t="str">
        <f>E21</f>
        <v>Projecticon s.r.o.</v>
      </c>
      <c r="K51" s="46"/>
    </row>
    <row r="52" spans="2:11" s="1" customFormat="1" ht="14.45"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J101</f>
        <v>0</v>
      </c>
      <c r="K56" s="46"/>
      <c r="AU56" s="24" t="s">
        <v>210</v>
      </c>
    </row>
    <row r="57" spans="2:11" s="7" customFormat="1" ht="24.95" customHeight="1">
      <c r="B57" s="152"/>
      <c r="C57" s="153"/>
      <c r="D57" s="154" t="s">
        <v>211</v>
      </c>
      <c r="E57" s="155"/>
      <c r="F57" s="155"/>
      <c r="G57" s="155"/>
      <c r="H57" s="155"/>
      <c r="I57" s="156"/>
      <c r="J57" s="157">
        <f>J102</f>
        <v>0</v>
      </c>
      <c r="K57" s="158"/>
    </row>
    <row r="58" spans="2:11" s="8" customFormat="1" ht="19.9" customHeight="1">
      <c r="B58" s="159"/>
      <c r="C58" s="160"/>
      <c r="D58" s="161" t="s">
        <v>212</v>
      </c>
      <c r="E58" s="162"/>
      <c r="F58" s="162"/>
      <c r="G58" s="162"/>
      <c r="H58" s="162"/>
      <c r="I58" s="163"/>
      <c r="J58" s="164">
        <f>J103</f>
        <v>0</v>
      </c>
      <c r="K58" s="165"/>
    </row>
    <row r="59" spans="2:11" s="8" customFormat="1" ht="19.9" customHeight="1">
      <c r="B59" s="159"/>
      <c r="C59" s="160"/>
      <c r="D59" s="161" t="s">
        <v>213</v>
      </c>
      <c r="E59" s="162"/>
      <c r="F59" s="162"/>
      <c r="G59" s="162"/>
      <c r="H59" s="162"/>
      <c r="I59" s="163"/>
      <c r="J59" s="164">
        <f>J155</f>
        <v>0</v>
      </c>
      <c r="K59" s="165"/>
    </row>
    <row r="60" spans="2:11" s="8" customFormat="1" ht="19.9" customHeight="1">
      <c r="B60" s="159"/>
      <c r="C60" s="160"/>
      <c r="D60" s="161" t="s">
        <v>216</v>
      </c>
      <c r="E60" s="162"/>
      <c r="F60" s="162"/>
      <c r="G60" s="162"/>
      <c r="H60" s="162"/>
      <c r="I60" s="163"/>
      <c r="J60" s="164">
        <f>J166</f>
        <v>0</v>
      </c>
      <c r="K60" s="165"/>
    </row>
    <row r="61" spans="2:11" s="8" customFormat="1" ht="19.9" customHeight="1">
      <c r="B61" s="159"/>
      <c r="C61" s="160"/>
      <c r="D61" s="161" t="s">
        <v>217</v>
      </c>
      <c r="E61" s="162"/>
      <c r="F61" s="162"/>
      <c r="G61" s="162"/>
      <c r="H61" s="162"/>
      <c r="I61" s="163"/>
      <c r="J61" s="164">
        <f>J180</f>
        <v>0</v>
      </c>
      <c r="K61" s="165"/>
    </row>
    <row r="62" spans="2:11" s="8" customFormat="1" ht="19.9" customHeight="1">
      <c r="B62" s="159"/>
      <c r="C62" s="160"/>
      <c r="D62" s="161" t="s">
        <v>218</v>
      </c>
      <c r="E62" s="162"/>
      <c r="F62" s="162"/>
      <c r="G62" s="162"/>
      <c r="H62" s="162"/>
      <c r="I62" s="163"/>
      <c r="J62" s="164">
        <f>J408</f>
        <v>0</v>
      </c>
      <c r="K62" s="165"/>
    </row>
    <row r="63" spans="2:11" s="8" customFormat="1" ht="19.9" customHeight="1">
      <c r="B63" s="159"/>
      <c r="C63" s="160"/>
      <c r="D63" s="161" t="s">
        <v>219</v>
      </c>
      <c r="E63" s="162"/>
      <c r="F63" s="162"/>
      <c r="G63" s="162"/>
      <c r="H63" s="162"/>
      <c r="I63" s="163"/>
      <c r="J63" s="164">
        <f>J412</f>
        <v>0</v>
      </c>
      <c r="K63" s="165"/>
    </row>
    <row r="64" spans="2:11" s="8" customFormat="1" ht="19.9" customHeight="1">
      <c r="B64" s="159"/>
      <c r="C64" s="160"/>
      <c r="D64" s="161" t="s">
        <v>220</v>
      </c>
      <c r="E64" s="162"/>
      <c r="F64" s="162"/>
      <c r="G64" s="162"/>
      <c r="H64" s="162"/>
      <c r="I64" s="163"/>
      <c r="J64" s="164">
        <f>J578</f>
        <v>0</v>
      </c>
      <c r="K64" s="165"/>
    </row>
    <row r="65" spans="2:11" s="8" customFormat="1" ht="19.9" customHeight="1">
      <c r="B65" s="159"/>
      <c r="C65" s="160"/>
      <c r="D65" s="161" t="s">
        <v>221</v>
      </c>
      <c r="E65" s="162"/>
      <c r="F65" s="162"/>
      <c r="G65" s="162"/>
      <c r="H65" s="162"/>
      <c r="I65" s="163"/>
      <c r="J65" s="164">
        <f>J587</f>
        <v>0</v>
      </c>
      <c r="K65" s="165"/>
    </row>
    <row r="66" spans="2:11" s="7" customFormat="1" ht="24.95" customHeight="1">
      <c r="B66" s="152"/>
      <c r="C66" s="153"/>
      <c r="D66" s="154" t="s">
        <v>222</v>
      </c>
      <c r="E66" s="155"/>
      <c r="F66" s="155"/>
      <c r="G66" s="155"/>
      <c r="H66" s="155"/>
      <c r="I66" s="156"/>
      <c r="J66" s="157">
        <f>J589</f>
        <v>0</v>
      </c>
      <c r="K66" s="158"/>
    </row>
    <row r="67" spans="2:11" s="8" customFormat="1" ht="19.9" customHeight="1">
      <c r="B67" s="159"/>
      <c r="C67" s="160"/>
      <c r="D67" s="161" t="s">
        <v>223</v>
      </c>
      <c r="E67" s="162"/>
      <c r="F67" s="162"/>
      <c r="G67" s="162"/>
      <c r="H67" s="162"/>
      <c r="I67" s="163"/>
      <c r="J67" s="164">
        <f>J590</f>
        <v>0</v>
      </c>
      <c r="K67" s="165"/>
    </row>
    <row r="68" spans="2:11" s="8" customFormat="1" ht="19.9" customHeight="1">
      <c r="B68" s="159"/>
      <c r="C68" s="160"/>
      <c r="D68" s="161" t="s">
        <v>224</v>
      </c>
      <c r="E68" s="162"/>
      <c r="F68" s="162"/>
      <c r="G68" s="162"/>
      <c r="H68" s="162"/>
      <c r="I68" s="163"/>
      <c r="J68" s="164">
        <f>J621</f>
        <v>0</v>
      </c>
      <c r="K68" s="165"/>
    </row>
    <row r="69" spans="2:11" s="8" customFormat="1" ht="19.9" customHeight="1">
      <c r="B69" s="159"/>
      <c r="C69" s="160"/>
      <c r="D69" s="161" t="s">
        <v>225</v>
      </c>
      <c r="E69" s="162"/>
      <c r="F69" s="162"/>
      <c r="G69" s="162"/>
      <c r="H69" s="162"/>
      <c r="I69" s="163"/>
      <c r="J69" s="164">
        <f>J649</f>
        <v>0</v>
      </c>
      <c r="K69" s="165"/>
    </row>
    <row r="70" spans="2:11" s="8" customFormat="1" ht="19.9" customHeight="1">
      <c r="B70" s="159"/>
      <c r="C70" s="160"/>
      <c r="D70" s="161" t="s">
        <v>226</v>
      </c>
      <c r="E70" s="162"/>
      <c r="F70" s="162"/>
      <c r="G70" s="162"/>
      <c r="H70" s="162"/>
      <c r="I70" s="163"/>
      <c r="J70" s="164">
        <f>J694</f>
        <v>0</v>
      </c>
      <c r="K70" s="165"/>
    </row>
    <row r="71" spans="2:11" s="8" customFormat="1" ht="19.9" customHeight="1">
      <c r="B71" s="159"/>
      <c r="C71" s="160"/>
      <c r="D71" s="161" t="s">
        <v>227</v>
      </c>
      <c r="E71" s="162"/>
      <c r="F71" s="162"/>
      <c r="G71" s="162"/>
      <c r="H71" s="162"/>
      <c r="I71" s="163"/>
      <c r="J71" s="164">
        <f>J696</f>
        <v>0</v>
      </c>
      <c r="K71" s="165"/>
    </row>
    <row r="72" spans="2:11" s="8" customFormat="1" ht="19.9" customHeight="1">
      <c r="B72" s="159"/>
      <c r="C72" s="160"/>
      <c r="D72" s="161" t="s">
        <v>228</v>
      </c>
      <c r="E72" s="162"/>
      <c r="F72" s="162"/>
      <c r="G72" s="162"/>
      <c r="H72" s="162"/>
      <c r="I72" s="163"/>
      <c r="J72" s="164">
        <f>J700</f>
        <v>0</v>
      </c>
      <c r="K72" s="165"/>
    </row>
    <row r="73" spans="2:11" s="8" customFormat="1" ht="19.9" customHeight="1">
      <c r="B73" s="159"/>
      <c r="C73" s="160"/>
      <c r="D73" s="161" t="s">
        <v>229</v>
      </c>
      <c r="E73" s="162"/>
      <c r="F73" s="162"/>
      <c r="G73" s="162"/>
      <c r="H73" s="162"/>
      <c r="I73" s="163"/>
      <c r="J73" s="164">
        <f>J709</f>
        <v>0</v>
      </c>
      <c r="K73" s="165"/>
    </row>
    <row r="74" spans="2:11" s="8" customFormat="1" ht="19.9" customHeight="1">
      <c r="B74" s="159"/>
      <c r="C74" s="160"/>
      <c r="D74" s="161" t="s">
        <v>230</v>
      </c>
      <c r="E74" s="162"/>
      <c r="F74" s="162"/>
      <c r="G74" s="162"/>
      <c r="H74" s="162"/>
      <c r="I74" s="163"/>
      <c r="J74" s="164">
        <f>J762</f>
        <v>0</v>
      </c>
      <c r="K74" s="165"/>
    </row>
    <row r="75" spans="2:11" s="8" customFormat="1" ht="19.9" customHeight="1">
      <c r="B75" s="159"/>
      <c r="C75" s="160"/>
      <c r="D75" s="161" t="s">
        <v>231</v>
      </c>
      <c r="E75" s="162"/>
      <c r="F75" s="162"/>
      <c r="G75" s="162"/>
      <c r="H75" s="162"/>
      <c r="I75" s="163"/>
      <c r="J75" s="164">
        <f>J769</f>
        <v>0</v>
      </c>
      <c r="K75" s="165"/>
    </row>
    <row r="76" spans="2:11" s="8" customFormat="1" ht="19.9" customHeight="1">
      <c r="B76" s="159"/>
      <c r="C76" s="160"/>
      <c r="D76" s="161" t="s">
        <v>232</v>
      </c>
      <c r="E76" s="162"/>
      <c r="F76" s="162"/>
      <c r="G76" s="162"/>
      <c r="H76" s="162"/>
      <c r="I76" s="163"/>
      <c r="J76" s="164">
        <f>J856</f>
        <v>0</v>
      </c>
      <c r="K76" s="165"/>
    </row>
    <row r="77" spans="2:11" s="8" customFormat="1" ht="19.9" customHeight="1">
      <c r="B77" s="159"/>
      <c r="C77" s="160"/>
      <c r="D77" s="161" t="s">
        <v>235</v>
      </c>
      <c r="E77" s="162"/>
      <c r="F77" s="162"/>
      <c r="G77" s="162"/>
      <c r="H77" s="162"/>
      <c r="I77" s="163"/>
      <c r="J77" s="164">
        <f>J904</f>
        <v>0</v>
      </c>
      <c r="K77" s="165"/>
    </row>
    <row r="78" spans="2:11" s="7" customFormat="1" ht="24.95" customHeight="1">
      <c r="B78" s="152"/>
      <c r="C78" s="153"/>
      <c r="D78" s="154" t="s">
        <v>236</v>
      </c>
      <c r="E78" s="155"/>
      <c r="F78" s="155"/>
      <c r="G78" s="155"/>
      <c r="H78" s="155"/>
      <c r="I78" s="156"/>
      <c r="J78" s="157">
        <f>J906</f>
        <v>0</v>
      </c>
      <c r="K78" s="158"/>
    </row>
    <row r="79" spans="2:11" s="8" customFormat="1" ht="19.9" customHeight="1">
      <c r="B79" s="159"/>
      <c r="C79" s="160"/>
      <c r="D79" s="161" t="s">
        <v>237</v>
      </c>
      <c r="E79" s="162"/>
      <c r="F79" s="162"/>
      <c r="G79" s="162"/>
      <c r="H79" s="162"/>
      <c r="I79" s="163"/>
      <c r="J79" s="164">
        <f>J907</f>
        <v>0</v>
      </c>
      <c r="K79" s="165"/>
    </row>
    <row r="80" spans="2:11" s="7" customFormat="1" ht="24.95" customHeight="1">
      <c r="B80" s="152"/>
      <c r="C80" s="153"/>
      <c r="D80" s="154" t="s">
        <v>238</v>
      </c>
      <c r="E80" s="155"/>
      <c r="F80" s="155"/>
      <c r="G80" s="155"/>
      <c r="H80" s="155"/>
      <c r="I80" s="156"/>
      <c r="J80" s="157">
        <f>J947</f>
        <v>0</v>
      </c>
      <c r="K80" s="158"/>
    </row>
    <row r="81" spans="2:11" s="8" customFormat="1" ht="19.9" customHeight="1">
      <c r="B81" s="159"/>
      <c r="C81" s="160"/>
      <c r="D81" s="161" t="s">
        <v>239</v>
      </c>
      <c r="E81" s="162"/>
      <c r="F81" s="162"/>
      <c r="G81" s="162"/>
      <c r="H81" s="162"/>
      <c r="I81" s="163"/>
      <c r="J81" s="164">
        <f>J948</f>
        <v>0</v>
      </c>
      <c r="K81" s="165"/>
    </row>
    <row r="82" spans="2:11" s="1" customFormat="1" ht="21.75" customHeight="1">
      <c r="B82" s="42"/>
      <c r="C82" s="43"/>
      <c r="D82" s="43"/>
      <c r="E82" s="43"/>
      <c r="F82" s="43"/>
      <c r="G82" s="43"/>
      <c r="H82" s="43"/>
      <c r="I82" s="120"/>
      <c r="J82" s="43"/>
      <c r="K82" s="46"/>
    </row>
    <row r="83" spans="2:11" s="1" customFormat="1" ht="6.95" customHeight="1">
      <c r="B83" s="57"/>
      <c r="C83" s="58"/>
      <c r="D83" s="58"/>
      <c r="E83" s="58"/>
      <c r="F83" s="58"/>
      <c r="G83" s="58"/>
      <c r="H83" s="58"/>
      <c r="I83" s="142"/>
      <c r="J83" s="58"/>
      <c r="K83" s="59"/>
    </row>
    <row r="87" spans="2:12" s="1" customFormat="1" ht="6.95" customHeight="1">
      <c r="B87" s="60"/>
      <c r="C87" s="61"/>
      <c r="D87" s="61"/>
      <c r="E87" s="61"/>
      <c r="F87" s="61"/>
      <c r="G87" s="61"/>
      <c r="H87" s="61"/>
      <c r="I87" s="145"/>
      <c r="J87" s="61"/>
      <c r="K87" s="61"/>
      <c r="L87" s="62"/>
    </row>
    <row r="88" spans="2:12" s="1" customFormat="1" ht="36.95" customHeight="1">
      <c r="B88" s="42"/>
      <c r="C88" s="63" t="s">
        <v>240</v>
      </c>
      <c r="D88" s="64"/>
      <c r="E88" s="64"/>
      <c r="F88" s="64"/>
      <c r="G88" s="64"/>
      <c r="H88" s="64"/>
      <c r="I88" s="166"/>
      <c r="J88" s="64"/>
      <c r="K88" s="64"/>
      <c r="L88" s="62"/>
    </row>
    <row r="89" spans="2:12" s="1" customFormat="1" ht="6.95" customHeight="1">
      <c r="B89" s="42"/>
      <c r="C89" s="64"/>
      <c r="D89" s="64"/>
      <c r="E89" s="64"/>
      <c r="F89" s="64"/>
      <c r="G89" s="64"/>
      <c r="H89" s="64"/>
      <c r="I89" s="166"/>
      <c r="J89" s="64"/>
      <c r="K89" s="64"/>
      <c r="L89" s="62"/>
    </row>
    <row r="90" spans="2:12" s="1" customFormat="1" ht="14.45" customHeight="1">
      <c r="B90" s="42"/>
      <c r="C90" s="66" t="s">
        <v>18</v>
      </c>
      <c r="D90" s="64"/>
      <c r="E90" s="64"/>
      <c r="F90" s="64"/>
      <c r="G90" s="64"/>
      <c r="H90" s="64"/>
      <c r="I90" s="166"/>
      <c r="J90" s="64"/>
      <c r="K90" s="64"/>
      <c r="L90" s="62"/>
    </row>
    <row r="91" spans="2:12" s="1" customFormat="1" ht="22.5" customHeight="1">
      <c r="B91" s="42"/>
      <c r="C91" s="64"/>
      <c r="D91" s="64"/>
      <c r="E91" s="399" t="str">
        <f>E7</f>
        <v>Realizace úspor energie - areál NPK, a.s. Ústí nad Orlicí</v>
      </c>
      <c r="F91" s="400"/>
      <c r="G91" s="400"/>
      <c r="H91" s="400"/>
      <c r="I91" s="166"/>
      <c r="J91" s="64"/>
      <c r="K91" s="64"/>
      <c r="L91" s="62"/>
    </row>
    <row r="92" spans="2:12" s="1" customFormat="1" ht="14.45" customHeight="1">
      <c r="B92" s="42"/>
      <c r="C92" s="66" t="s">
        <v>141</v>
      </c>
      <c r="D92" s="64"/>
      <c r="E92" s="64"/>
      <c r="F92" s="64"/>
      <c r="G92" s="64"/>
      <c r="H92" s="64"/>
      <c r="I92" s="166"/>
      <c r="J92" s="64"/>
      <c r="K92" s="64"/>
      <c r="L92" s="62"/>
    </row>
    <row r="93" spans="2:12" s="1" customFormat="1" ht="23.25" customHeight="1">
      <c r="B93" s="42"/>
      <c r="C93" s="64"/>
      <c r="D93" s="64"/>
      <c r="E93" s="375" t="str">
        <f>E9</f>
        <v>SO 02 - SO 02 Pavilon F</v>
      </c>
      <c r="F93" s="401"/>
      <c r="G93" s="401"/>
      <c r="H93" s="401"/>
      <c r="I93" s="166"/>
      <c r="J93" s="64"/>
      <c r="K93" s="64"/>
      <c r="L93" s="62"/>
    </row>
    <row r="94" spans="2:12" s="1" customFormat="1" ht="6.95" customHeight="1">
      <c r="B94" s="42"/>
      <c r="C94" s="64"/>
      <c r="D94" s="64"/>
      <c r="E94" s="64"/>
      <c r="F94" s="64"/>
      <c r="G94" s="64"/>
      <c r="H94" s="64"/>
      <c r="I94" s="166"/>
      <c r="J94" s="64"/>
      <c r="K94" s="64"/>
      <c r="L94" s="62"/>
    </row>
    <row r="95" spans="2:12" s="1" customFormat="1" ht="18" customHeight="1">
      <c r="B95" s="42"/>
      <c r="C95" s="66" t="s">
        <v>26</v>
      </c>
      <c r="D95" s="64"/>
      <c r="E95" s="64"/>
      <c r="F95" s="167" t="str">
        <f>F12</f>
        <v>p.p.č. st. 3294, k.ú. Ústí nad Orlicí</v>
      </c>
      <c r="G95" s="64"/>
      <c r="H95" s="64"/>
      <c r="I95" s="168" t="s">
        <v>28</v>
      </c>
      <c r="J95" s="74" t="str">
        <f>IF(J12="","",J12)</f>
        <v>18. 1. 2017</v>
      </c>
      <c r="K95" s="64"/>
      <c r="L95" s="62"/>
    </row>
    <row r="96" spans="2:12" s="1" customFormat="1" ht="6.95" customHeight="1">
      <c r="B96" s="42"/>
      <c r="C96" s="64"/>
      <c r="D96" s="64"/>
      <c r="E96" s="64"/>
      <c r="F96" s="64"/>
      <c r="G96" s="64"/>
      <c r="H96" s="64"/>
      <c r="I96" s="166"/>
      <c r="J96" s="64"/>
      <c r="K96" s="64"/>
      <c r="L96" s="62"/>
    </row>
    <row r="97" spans="2:12" s="1" customFormat="1" ht="13.5">
      <c r="B97" s="42"/>
      <c r="C97" s="66" t="s">
        <v>36</v>
      </c>
      <c r="D97" s="64"/>
      <c r="E97" s="64"/>
      <c r="F97" s="167" t="str">
        <f>E15</f>
        <v xml:space="preserve">Pardubický Kraj, Komenského nám. 125, Pardubice </v>
      </c>
      <c r="G97" s="64"/>
      <c r="H97" s="64"/>
      <c r="I97" s="168" t="s">
        <v>43</v>
      </c>
      <c r="J97" s="167" t="str">
        <f>E21</f>
        <v>Projecticon s.r.o.</v>
      </c>
      <c r="K97" s="64"/>
      <c r="L97" s="62"/>
    </row>
    <row r="98" spans="2:12" s="1" customFormat="1" ht="14.45" customHeight="1">
      <c r="B98" s="42"/>
      <c r="C98" s="66" t="s">
        <v>41</v>
      </c>
      <c r="D98" s="64"/>
      <c r="E98" s="64"/>
      <c r="F98" s="167" t="str">
        <f>IF(E18="","",E18)</f>
        <v/>
      </c>
      <c r="G98" s="64"/>
      <c r="H98" s="64"/>
      <c r="I98" s="166"/>
      <c r="J98" s="64"/>
      <c r="K98" s="64"/>
      <c r="L98" s="62"/>
    </row>
    <row r="99" spans="2:12" s="1" customFormat="1" ht="10.35" customHeight="1">
      <c r="B99" s="42"/>
      <c r="C99" s="64"/>
      <c r="D99" s="64"/>
      <c r="E99" s="64"/>
      <c r="F99" s="64"/>
      <c r="G99" s="64"/>
      <c r="H99" s="64"/>
      <c r="I99" s="166"/>
      <c r="J99" s="64"/>
      <c r="K99" s="64"/>
      <c r="L99" s="62"/>
    </row>
    <row r="100" spans="2:20" s="9" customFormat="1" ht="29.25" customHeight="1">
      <c r="B100" s="169"/>
      <c r="C100" s="170" t="s">
        <v>241</v>
      </c>
      <c r="D100" s="171" t="s">
        <v>66</v>
      </c>
      <c r="E100" s="171" t="s">
        <v>62</v>
      </c>
      <c r="F100" s="171" t="s">
        <v>242</v>
      </c>
      <c r="G100" s="171" t="s">
        <v>243</v>
      </c>
      <c r="H100" s="171" t="s">
        <v>244</v>
      </c>
      <c r="I100" s="172" t="s">
        <v>245</v>
      </c>
      <c r="J100" s="171" t="s">
        <v>208</v>
      </c>
      <c r="K100" s="173" t="s">
        <v>246</v>
      </c>
      <c r="L100" s="174"/>
      <c r="M100" s="82" t="s">
        <v>247</v>
      </c>
      <c r="N100" s="83" t="s">
        <v>51</v>
      </c>
      <c r="O100" s="83" t="s">
        <v>248</v>
      </c>
      <c r="P100" s="83" t="s">
        <v>249</v>
      </c>
      <c r="Q100" s="83" t="s">
        <v>250</v>
      </c>
      <c r="R100" s="83" t="s">
        <v>251</v>
      </c>
      <c r="S100" s="83" t="s">
        <v>252</v>
      </c>
      <c r="T100" s="84" t="s">
        <v>253</v>
      </c>
    </row>
    <row r="101" spans="2:63" s="1" customFormat="1" ht="29.25" customHeight="1">
      <c r="B101" s="42"/>
      <c r="C101" s="88" t="s">
        <v>209</v>
      </c>
      <c r="D101" s="64"/>
      <c r="E101" s="64"/>
      <c r="F101" s="64"/>
      <c r="G101" s="64"/>
      <c r="H101" s="64"/>
      <c r="I101" s="166"/>
      <c r="J101" s="175">
        <f>BK101</f>
        <v>0</v>
      </c>
      <c r="K101" s="64"/>
      <c r="L101" s="62"/>
      <c r="M101" s="85"/>
      <c r="N101" s="86"/>
      <c r="O101" s="86"/>
      <c r="P101" s="176">
        <f>P102+P589+P906+P947</f>
        <v>0</v>
      </c>
      <c r="Q101" s="86"/>
      <c r="R101" s="176">
        <f>R102+R589+R906+R947</f>
        <v>664.1529095816</v>
      </c>
      <c r="S101" s="86"/>
      <c r="T101" s="177">
        <f>T102+T589+T906+T947</f>
        <v>467.6468164000001</v>
      </c>
      <c r="AT101" s="24" t="s">
        <v>80</v>
      </c>
      <c r="AU101" s="24" t="s">
        <v>210</v>
      </c>
      <c r="BK101" s="178">
        <f>BK102+BK589+BK906+BK947</f>
        <v>0</v>
      </c>
    </row>
    <row r="102" spans="2:63" s="10" customFormat="1" ht="37.35" customHeight="1">
      <c r="B102" s="179"/>
      <c r="C102" s="180"/>
      <c r="D102" s="181" t="s">
        <v>80</v>
      </c>
      <c r="E102" s="182" t="s">
        <v>254</v>
      </c>
      <c r="F102" s="182" t="s">
        <v>255</v>
      </c>
      <c r="G102" s="180"/>
      <c r="H102" s="180"/>
      <c r="I102" s="183"/>
      <c r="J102" s="184">
        <f>BK102</f>
        <v>0</v>
      </c>
      <c r="K102" s="180"/>
      <c r="L102" s="185"/>
      <c r="M102" s="186"/>
      <c r="N102" s="187"/>
      <c r="O102" s="187"/>
      <c r="P102" s="188">
        <f>P103+P155+P166+P180+P408+P412+P578+P587</f>
        <v>0</v>
      </c>
      <c r="Q102" s="187"/>
      <c r="R102" s="188">
        <f>R103+R155+R166+R180+R408+R412+R578+R587</f>
        <v>590.6909807116</v>
      </c>
      <c r="S102" s="187"/>
      <c r="T102" s="189">
        <f>T103+T155+T166+T180+T408+T412+T578+T587</f>
        <v>454.9689400000001</v>
      </c>
      <c r="AR102" s="190" t="s">
        <v>25</v>
      </c>
      <c r="AT102" s="191" t="s">
        <v>80</v>
      </c>
      <c r="AU102" s="191" t="s">
        <v>81</v>
      </c>
      <c r="AY102" s="190" t="s">
        <v>256</v>
      </c>
      <c r="BK102" s="192">
        <f>BK103+BK155+BK166+BK180+BK408+BK412+BK578+BK587</f>
        <v>0</v>
      </c>
    </row>
    <row r="103" spans="2:63" s="10" customFormat="1" ht="19.9" customHeight="1">
      <c r="B103" s="179"/>
      <c r="C103" s="180"/>
      <c r="D103" s="193" t="s">
        <v>80</v>
      </c>
      <c r="E103" s="194" t="s">
        <v>25</v>
      </c>
      <c r="F103" s="194" t="s">
        <v>257</v>
      </c>
      <c r="G103" s="180"/>
      <c r="H103" s="180"/>
      <c r="I103" s="183"/>
      <c r="J103" s="195">
        <f>BK103</f>
        <v>0</v>
      </c>
      <c r="K103" s="180"/>
      <c r="L103" s="185"/>
      <c r="M103" s="186"/>
      <c r="N103" s="187"/>
      <c r="O103" s="187"/>
      <c r="P103" s="188">
        <f>SUM(P104:P154)</f>
        <v>0</v>
      </c>
      <c r="Q103" s="187"/>
      <c r="R103" s="188">
        <f>SUM(R104:R154)</f>
        <v>275.43829824</v>
      </c>
      <c r="S103" s="187"/>
      <c r="T103" s="189">
        <f>SUM(T104:T154)</f>
        <v>134.3398</v>
      </c>
      <c r="AR103" s="190" t="s">
        <v>25</v>
      </c>
      <c r="AT103" s="191" t="s">
        <v>80</v>
      </c>
      <c r="AU103" s="191" t="s">
        <v>25</v>
      </c>
      <c r="AY103" s="190" t="s">
        <v>256</v>
      </c>
      <c r="BK103" s="192">
        <f>SUM(BK104:BK154)</f>
        <v>0</v>
      </c>
    </row>
    <row r="104" spans="2:65" s="1" customFormat="1" ht="22.5" customHeight="1">
      <c r="B104" s="42"/>
      <c r="C104" s="196" t="s">
        <v>25</v>
      </c>
      <c r="D104" s="196" t="s">
        <v>258</v>
      </c>
      <c r="E104" s="197" t="s">
        <v>259</v>
      </c>
      <c r="F104" s="198" t="s">
        <v>260</v>
      </c>
      <c r="G104" s="199" t="s">
        <v>129</v>
      </c>
      <c r="H104" s="200">
        <v>96.68</v>
      </c>
      <c r="I104" s="201"/>
      <c r="J104" s="202">
        <f>ROUND(I104*H104,2)</f>
        <v>0</v>
      </c>
      <c r="K104" s="198" t="s">
        <v>261</v>
      </c>
      <c r="L104" s="62"/>
      <c r="M104" s="203" t="s">
        <v>38</v>
      </c>
      <c r="N104" s="204" t="s">
        <v>52</v>
      </c>
      <c r="O104" s="43"/>
      <c r="P104" s="205">
        <f>O104*H104</f>
        <v>0</v>
      </c>
      <c r="Q104" s="205">
        <v>0</v>
      </c>
      <c r="R104" s="205">
        <f>Q104*H104</f>
        <v>0</v>
      </c>
      <c r="S104" s="205">
        <v>0.255</v>
      </c>
      <c r="T104" s="206">
        <f>S104*H104</f>
        <v>24.6534</v>
      </c>
      <c r="AR104" s="24" t="s">
        <v>262</v>
      </c>
      <c r="AT104" s="24" t="s">
        <v>258</v>
      </c>
      <c r="AU104" s="24" t="s">
        <v>90</v>
      </c>
      <c r="AY104" s="24" t="s">
        <v>256</v>
      </c>
      <c r="BE104" s="207">
        <f>IF(N104="základní",J104,0)</f>
        <v>0</v>
      </c>
      <c r="BF104" s="207">
        <f>IF(N104="snížená",J104,0)</f>
        <v>0</v>
      </c>
      <c r="BG104" s="207">
        <f>IF(N104="zákl. přenesená",J104,0)</f>
        <v>0</v>
      </c>
      <c r="BH104" s="207">
        <f>IF(N104="sníž. přenesená",J104,0)</f>
        <v>0</v>
      </c>
      <c r="BI104" s="207">
        <f>IF(N104="nulová",J104,0)</f>
        <v>0</v>
      </c>
      <c r="BJ104" s="24" t="s">
        <v>25</v>
      </c>
      <c r="BK104" s="207">
        <f>ROUND(I104*H104,2)</f>
        <v>0</v>
      </c>
      <c r="BL104" s="24" t="s">
        <v>262</v>
      </c>
      <c r="BM104" s="24" t="s">
        <v>1724</v>
      </c>
    </row>
    <row r="105" spans="2:51" s="11" customFormat="1" ht="27">
      <c r="B105" s="208"/>
      <c r="C105" s="209"/>
      <c r="D105" s="210" t="s">
        <v>264</v>
      </c>
      <c r="E105" s="211" t="s">
        <v>38</v>
      </c>
      <c r="F105" s="212" t="s">
        <v>1725</v>
      </c>
      <c r="G105" s="209"/>
      <c r="H105" s="213">
        <v>96.68</v>
      </c>
      <c r="I105" s="214"/>
      <c r="J105" s="209"/>
      <c r="K105" s="209"/>
      <c r="L105" s="215"/>
      <c r="M105" s="216"/>
      <c r="N105" s="217"/>
      <c r="O105" s="217"/>
      <c r="P105" s="217"/>
      <c r="Q105" s="217"/>
      <c r="R105" s="217"/>
      <c r="S105" s="217"/>
      <c r="T105" s="218"/>
      <c r="AT105" s="219" t="s">
        <v>264</v>
      </c>
      <c r="AU105" s="219" t="s">
        <v>90</v>
      </c>
      <c r="AV105" s="11" t="s">
        <v>90</v>
      </c>
      <c r="AW105" s="11" t="s">
        <v>45</v>
      </c>
      <c r="AX105" s="11" t="s">
        <v>81</v>
      </c>
      <c r="AY105" s="219" t="s">
        <v>256</v>
      </c>
    </row>
    <row r="106" spans="2:51" s="12" customFormat="1" ht="13.5">
      <c r="B106" s="220"/>
      <c r="C106" s="221"/>
      <c r="D106" s="222" t="s">
        <v>264</v>
      </c>
      <c r="E106" s="223" t="s">
        <v>38</v>
      </c>
      <c r="F106" s="224" t="s">
        <v>266</v>
      </c>
      <c r="G106" s="221"/>
      <c r="H106" s="225">
        <v>96.68</v>
      </c>
      <c r="I106" s="226"/>
      <c r="J106" s="221"/>
      <c r="K106" s="221"/>
      <c r="L106" s="227"/>
      <c r="M106" s="228"/>
      <c r="N106" s="229"/>
      <c r="O106" s="229"/>
      <c r="P106" s="229"/>
      <c r="Q106" s="229"/>
      <c r="R106" s="229"/>
      <c r="S106" s="229"/>
      <c r="T106" s="230"/>
      <c r="AT106" s="231" t="s">
        <v>264</v>
      </c>
      <c r="AU106" s="231" t="s">
        <v>90</v>
      </c>
      <c r="AV106" s="12" t="s">
        <v>262</v>
      </c>
      <c r="AW106" s="12" t="s">
        <v>45</v>
      </c>
      <c r="AX106" s="12" t="s">
        <v>25</v>
      </c>
      <c r="AY106" s="231" t="s">
        <v>256</v>
      </c>
    </row>
    <row r="107" spans="2:65" s="1" customFormat="1" ht="22.5" customHeight="1">
      <c r="B107" s="42"/>
      <c r="C107" s="196" t="s">
        <v>90</v>
      </c>
      <c r="D107" s="196" t="s">
        <v>258</v>
      </c>
      <c r="E107" s="197" t="s">
        <v>275</v>
      </c>
      <c r="F107" s="198" t="s">
        <v>276</v>
      </c>
      <c r="G107" s="199" t="s">
        <v>129</v>
      </c>
      <c r="H107" s="200">
        <v>96.68</v>
      </c>
      <c r="I107" s="201"/>
      <c r="J107" s="202">
        <f>ROUND(I107*H107,2)</f>
        <v>0</v>
      </c>
      <c r="K107" s="198" t="s">
        <v>261</v>
      </c>
      <c r="L107" s="62"/>
      <c r="M107" s="203" t="s">
        <v>38</v>
      </c>
      <c r="N107" s="204" t="s">
        <v>52</v>
      </c>
      <c r="O107" s="43"/>
      <c r="P107" s="205">
        <f>O107*H107</f>
        <v>0</v>
      </c>
      <c r="Q107" s="205">
        <v>0</v>
      </c>
      <c r="R107" s="205">
        <f>Q107*H107</f>
        <v>0</v>
      </c>
      <c r="S107" s="205">
        <v>0.4</v>
      </c>
      <c r="T107" s="206">
        <f>S107*H107</f>
        <v>38.672000000000004</v>
      </c>
      <c r="AR107" s="24" t="s">
        <v>262</v>
      </c>
      <c r="AT107" s="24" t="s">
        <v>258</v>
      </c>
      <c r="AU107" s="24" t="s">
        <v>90</v>
      </c>
      <c r="AY107" s="24" t="s">
        <v>256</v>
      </c>
      <c r="BE107" s="207">
        <f>IF(N107="základní",J107,0)</f>
        <v>0</v>
      </c>
      <c r="BF107" s="207">
        <f>IF(N107="snížená",J107,0)</f>
        <v>0</v>
      </c>
      <c r="BG107" s="207">
        <f>IF(N107="zákl. přenesená",J107,0)</f>
        <v>0</v>
      </c>
      <c r="BH107" s="207">
        <f>IF(N107="sníž. přenesená",J107,0)</f>
        <v>0</v>
      </c>
      <c r="BI107" s="207">
        <f>IF(N107="nulová",J107,0)</f>
        <v>0</v>
      </c>
      <c r="BJ107" s="24" t="s">
        <v>25</v>
      </c>
      <c r="BK107" s="207">
        <f>ROUND(I107*H107,2)</f>
        <v>0</v>
      </c>
      <c r="BL107" s="24" t="s">
        <v>262</v>
      </c>
      <c r="BM107" s="24" t="s">
        <v>1726</v>
      </c>
    </row>
    <row r="108" spans="2:51" s="11" customFormat="1" ht="13.5">
      <c r="B108" s="208"/>
      <c r="C108" s="209"/>
      <c r="D108" s="210" t="s">
        <v>264</v>
      </c>
      <c r="E108" s="211" t="s">
        <v>38</v>
      </c>
      <c r="F108" s="212" t="s">
        <v>1727</v>
      </c>
      <c r="G108" s="209"/>
      <c r="H108" s="213">
        <v>96.68</v>
      </c>
      <c r="I108" s="214"/>
      <c r="J108" s="209"/>
      <c r="K108" s="209"/>
      <c r="L108" s="215"/>
      <c r="M108" s="216"/>
      <c r="N108" s="217"/>
      <c r="O108" s="217"/>
      <c r="P108" s="217"/>
      <c r="Q108" s="217"/>
      <c r="R108" s="217"/>
      <c r="S108" s="217"/>
      <c r="T108" s="218"/>
      <c r="AT108" s="219" t="s">
        <v>264</v>
      </c>
      <c r="AU108" s="219" t="s">
        <v>90</v>
      </c>
      <c r="AV108" s="11" t="s">
        <v>90</v>
      </c>
      <c r="AW108" s="11" t="s">
        <v>45</v>
      </c>
      <c r="AX108" s="11" t="s">
        <v>81</v>
      </c>
      <c r="AY108" s="219" t="s">
        <v>256</v>
      </c>
    </row>
    <row r="109" spans="2:51" s="12" customFormat="1" ht="13.5">
      <c r="B109" s="220"/>
      <c r="C109" s="221"/>
      <c r="D109" s="222" t="s">
        <v>264</v>
      </c>
      <c r="E109" s="223" t="s">
        <v>38</v>
      </c>
      <c r="F109" s="224" t="s">
        <v>266</v>
      </c>
      <c r="G109" s="221"/>
      <c r="H109" s="225">
        <v>96.68</v>
      </c>
      <c r="I109" s="226"/>
      <c r="J109" s="221"/>
      <c r="K109" s="221"/>
      <c r="L109" s="227"/>
      <c r="M109" s="228"/>
      <c r="N109" s="229"/>
      <c r="O109" s="229"/>
      <c r="P109" s="229"/>
      <c r="Q109" s="229"/>
      <c r="R109" s="229"/>
      <c r="S109" s="229"/>
      <c r="T109" s="230"/>
      <c r="AT109" s="231" t="s">
        <v>264</v>
      </c>
      <c r="AU109" s="231" t="s">
        <v>90</v>
      </c>
      <c r="AV109" s="12" t="s">
        <v>262</v>
      </c>
      <c r="AW109" s="12" t="s">
        <v>45</v>
      </c>
      <c r="AX109" s="12" t="s">
        <v>25</v>
      </c>
      <c r="AY109" s="231" t="s">
        <v>256</v>
      </c>
    </row>
    <row r="110" spans="2:65" s="1" customFormat="1" ht="22.5" customHeight="1">
      <c r="B110" s="42"/>
      <c r="C110" s="196" t="s">
        <v>131</v>
      </c>
      <c r="D110" s="196" t="s">
        <v>258</v>
      </c>
      <c r="E110" s="197" t="s">
        <v>1728</v>
      </c>
      <c r="F110" s="198" t="s">
        <v>1729</v>
      </c>
      <c r="G110" s="199" t="s">
        <v>129</v>
      </c>
      <c r="H110" s="200">
        <v>138.7</v>
      </c>
      <c r="I110" s="201"/>
      <c r="J110" s="202">
        <f>ROUND(I110*H110,2)</f>
        <v>0</v>
      </c>
      <c r="K110" s="198" t="s">
        <v>261</v>
      </c>
      <c r="L110" s="62"/>
      <c r="M110" s="203" t="s">
        <v>38</v>
      </c>
      <c r="N110" s="204" t="s">
        <v>52</v>
      </c>
      <c r="O110" s="43"/>
      <c r="P110" s="205">
        <f>O110*H110</f>
        <v>0</v>
      </c>
      <c r="Q110" s="205">
        <v>0.00022</v>
      </c>
      <c r="R110" s="205">
        <f>Q110*H110</f>
        <v>0.030514</v>
      </c>
      <c r="S110" s="205">
        <v>0.512</v>
      </c>
      <c r="T110" s="206">
        <f>S110*H110</f>
        <v>71.0144</v>
      </c>
      <c r="AR110" s="24" t="s">
        <v>262</v>
      </c>
      <c r="AT110" s="24" t="s">
        <v>258</v>
      </c>
      <c r="AU110" s="24" t="s">
        <v>90</v>
      </c>
      <c r="AY110" s="24" t="s">
        <v>256</v>
      </c>
      <c r="BE110" s="207">
        <f>IF(N110="základní",J110,0)</f>
        <v>0</v>
      </c>
      <c r="BF110" s="207">
        <f>IF(N110="snížená",J110,0)</f>
        <v>0</v>
      </c>
      <c r="BG110" s="207">
        <f>IF(N110="zákl. přenesená",J110,0)</f>
        <v>0</v>
      </c>
      <c r="BH110" s="207">
        <f>IF(N110="sníž. přenesená",J110,0)</f>
        <v>0</v>
      </c>
      <c r="BI110" s="207">
        <f>IF(N110="nulová",J110,0)</f>
        <v>0</v>
      </c>
      <c r="BJ110" s="24" t="s">
        <v>25</v>
      </c>
      <c r="BK110" s="207">
        <f>ROUND(I110*H110,2)</f>
        <v>0</v>
      </c>
      <c r="BL110" s="24" t="s">
        <v>262</v>
      </c>
      <c r="BM110" s="24" t="s">
        <v>1730</v>
      </c>
    </row>
    <row r="111" spans="2:51" s="11" customFormat="1" ht="13.5">
      <c r="B111" s="208"/>
      <c r="C111" s="209"/>
      <c r="D111" s="222" t="s">
        <v>264</v>
      </c>
      <c r="E111" s="271" t="s">
        <v>38</v>
      </c>
      <c r="F111" s="248" t="s">
        <v>1731</v>
      </c>
      <c r="G111" s="209"/>
      <c r="H111" s="249">
        <v>138.7</v>
      </c>
      <c r="I111" s="214"/>
      <c r="J111" s="209"/>
      <c r="K111" s="209"/>
      <c r="L111" s="215"/>
      <c r="M111" s="216"/>
      <c r="N111" s="217"/>
      <c r="O111" s="217"/>
      <c r="P111" s="217"/>
      <c r="Q111" s="217"/>
      <c r="R111" s="217"/>
      <c r="S111" s="217"/>
      <c r="T111" s="218"/>
      <c r="AT111" s="219" t="s">
        <v>264</v>
      </c>
      <c r="AU111" s="219" t="s">
        <v>90</v>
      </c>
      <c r="AV111" s="11" t="s">
        <v>90</v>
      </c>
      <c r="AW111" s="11" t="s">
        <v>45</v>
      </c>
      <c r="AX111" s="11" t="s">
        <v>25</v>
      </c>
      <c r="AY111" s="219" t="s">
        <v>256</v>
      </c>
    </row>
    <row r="112" spans="2:65" s="1" customFormat="1" ht="22.5" customHeight="1">
      <c r="B112" s="42"/>
      <c r="C112" s="196" t="s">
        <v>262</v>
      </c>
      <c r="D112" s="196" t="s">
        <v>258</v>
      </c>
      <c r="E112" s="197" t="s">
        <v>287</v>
      </c>
      <c r="F112" s="198" t="s">
        <v>288</v>
      </c>
      <c r="G112" s="199" t="s">
        <v>282</v>
      </c>
      <c r="H112" s="200">
        <v>262.26</v>
      </c>
      <c r="I112" s="201"/>
      <c r="J112" s="202">
        <f>ROUND(I112*H112,2)</f>
        <v>0</v>
      </c>
      <c r="K112" s="198" t="s">
        <v>261</v>
      </c>
      <c r="L112" s="62"/>
      <c r="M112" s="203" t="s">
        <v>38</v>
      </c>
      <c r="N112" s="204" t="s">
        <v>52</v>
      </c>
      <c r="O112" s="43"/>
      <c r="P112" s="205">
        <f>O112*H112</f>
        <v>0</v>
      </c>
      <c r="Q112" s="205">
        <v>0</v>
      </c>
      <c r="R112" s="205">
        <f>Q112*H112</f>
        <v>0</v>
      </c>
      <c r="S112" s="205">
        <v>0</v>
      </c>
      <c r="T112" s="206">
        <f>S112*H112</f>
        <v>0</v>
      </c>
      <c r="AR112" s="24" t="s">
        <v>262</v>
      </c>
      <c r="AT112" s="24" t="s">
        <v>258</v>
      </c>
      <c r="AU112" s="24" t="s">
        <v>90</v>
      </c>
      <c r="AY112" s="24" t="s">
        <v>256</v>
      </c>
      <c r="BE112" s="207">
        <f>IF(N112="základní",J112,0)</f>
        <v>0</v>
      </c>
      <c r="BF112" s="207">
        <f>IF(N112="snížená",J112,0)</f>
        <v>0</v>
      </c>
      <c r="BG112" s="207">
        <f>IF(N112="zákl. přenesená",J112,0)</f>
        <v>0</v>
      </c>
      <c r="BH112" s="207">
        <f>IF(N112="sníž. přenesená",J112,0)</f>
        <v>0</v>
      </c>
      <c r="BI112" s="207">
        <f>IF(N112="nulová",J112,0)</f>
        <v>0</v>
      </c>
      <c r="BJ112" s="24" t="s">
        <v>25</v>
      </c>
      <c r="BK112" s="207">
        <f>ROUND(I112*H112,2)</f>
        <v>0</v>
      </c>
      <c r="BL112" s="24" t="s">
        <v>262</v>
      </c>
      <c r="BM112" s="24" t="s">
        <v>1732</v>
      </c>
    </row>
    <row r="113" spans="2:51" s="13" customFormat="1" ht="13.5">
      <c r="B113" s="232"/>
      <c r="C113" s="233"/>
      <c r="D113" s="210" t="s">
        <v>264</v>
      </c>
      <c r="E113" s="234" t="s">
        <v>38</v>
      </c>
      <c r="F113" s="235" t="s">
        <v>1733</v>
      </c>
      <c r="G113" s="233"/>
      <c r="H113" s="236" t="s">
        <v>38</v>
      </c>
      <c r="I113" s="237"/>
      <c r="J113" s="233"/>
      <c r="K113" s="233"/>
      <c r="L113" s="238"/>
      <c r="M113" s="239"/>
      <c r="N113" s="240"/>
      <c r="O113" s="240"/>
      <c r="P113" s="240"/>
      <c r="Q113" s="240"/>
      <c r="R113" s="240"/>
      <c r="S113" s="240"/>
      <c r="T113" s="241"/>
      <c r="AT113" s="242" t="s">
        <v>264</v>
      </c>
      <c r="AU113" s="242" t="s">
        <v>90</v>
      </c>
      <c r="AV113" s="13" t="s">
        <v>25</v>
      </c>
      <c r="AW113" s="13" t="s">
        <v>45</v>
      </c>
      <c r="AX113" s="13" t="s">
        <v>81</v>
      </c>
      <c r="AY113" s="242" t="s">
        <v>256</v>
      </c>
    </row>
    <row r="114" spans="2:51" s="11" customFormat="1" ht="40.5">
      <c r="B114" s="208"/>
      <c r="C114" s="209"/>
      <c r="D114" s="210" t="s">
        <v>264</v>
      </c>
      <c r="E114" s="211" t="s">
        <v>38</v>
      </c>
      <c r="F114" s="212" t="s">
        <v>1734</v>
      </c>
      <c r="G114" s="209"/>
      <c r="H114" s="213">
        <v>262.26</v>
      </c>
      <c r="I114" s="214"/>
      <c r="J114" s="209"/>
      <c r="K114" s="209"/>
      <c r="L114" s="215"/>
      <c r="M114" s="216"/>
      <c r="N114" s="217"/>
      <c r="O114" s="217"/>
      <c r="P114" s="217"/>
      <c r="Q114" s="217"/>
      <c r="R114" s="217"/>
      <c r="S114" s="217"/>
      <c r="T114" s="218"/>
      <c r="AT114" s="219" t="s">
        <v>264</v>
      </c>
      <c r="AU114" s="219" t="s">
        <v>90</v>
      </c>
      <c r="AV114" s="11" t="s">
        <v>90</v>
      </c>
      <c r="AW114" s="11" t="s">
        <v>45</v>
      </c>
      <c r="AX114" s="11" t="s">
        <v>81</v>
      </c>
      <c r="AY114" s="219" t="s">
        <v>256</v>
      </c>
    </row>
    <row r="115" spans="2:51" s="12" customFormat="1" ht="13.5">
      <c r="B115" s="220"/>
      <c r="C115" s="221"/>
      <c r="D115" s="222" t="s">
        <v>264</v>
      </c>
      <c r="E115" s="223" t="s">
        <v>38</v>
      </c>
      <c r="F115" s="224" t="s">
        <v>266</v>
      </c>
      <c r="G115" s="221"/>
      <c r="H115" s="225">
        <v>262.26</v>
      </c>
      <c r="I115" s="226"/>
      <c r="J115" s="221"/>
      <c r="K115" s="221"/>
      <c r="L115" s="227"/>
      <c r="M115" s="228"/>
      <c r="N115" s="229"/>
      <c r="O115" s="229"/>
      <c r="P115" s="229"/>
      <c r="Q115" s="229"/>
      <c r="R115" s="229"/>
      <c r="S115" s="229"/>
      <c r="T115" s="230"/>
      <c r="AT115" s="231" t="s">
        <v>264</v>
      </c>
      <c r="AU115" s="231" t="s">
        <v>90</v>
      </c>
      <c r="AV115" s="12" t="s">
        <v>262</v>
      </c>
      <c r="AW115" s="12" t="s">
        <v>45</v>
      </c>
      <c r="AX115" s="12" t="s">
        <v>25</v>
      </c>
      <c r="AY115" s="231" t="s">
        <v>256</v>
      </c>
    </row>
    <row r="116" spans="2:65" s="1" customFormat="1" ht="31.5" customHeight="1">
      <c r="B116" s="42"/>
      <c r="C116" s="196" t="s">
        <v>279</v>
      </c>
      <c r="D116" s="196" t="s">
        <v>258</v>
      </c>
      <c r="E116" s="197" t="s">
        <v>292</v>
      </c>
      <c r="F116" s="198" t="s">
        <v>293</v>
      </c>
      <c r="G116" s="199" t="s">
        <v>282</v>
      </c>
      <c r="H116" s="200">
        <v>258</v>
      </c>
      <c r="I116" s="201"/>
      <c r="J116" s="202">
        <f>ROUND(I116*H116,2)</f>
        <v>0</v>
      </c>
      <c r="K116" s="198" t="s">
        <v>261</v>
      </c>
      <c r="L116" s="62"/>
      <c r="M116" s="203" t="s">
        <v>38</v>
      </c>
      <c r="N116" s="204" t="s">
        <v>52</v>
      </c>
      <c r="O116" s="43"/>
      <c r="P116" s="205">
        <f>O116*H116</f>
        <v>0</v>
      </c>
      <c r="Q116" s="205">
        <v>0</v>
      </c>
      <c r="R116" s="205">
        <f>Q116*H116</f>
        <v>0</v>
      </c>
      <c r="S116" s="205">
        <v>0</v>
      </c>
      <c r="T116" s="206">
        <f>S116*H116</f>
        <v>0</v>
      </c>
      <c r="AR116" s="24" t="s">
        <v>262</v>
      </c>
      <c r="AT116" s="24" t="s">
        <v>258</v>
      </c>
      <c r="AU116" s="24" t="s">
        <v>90</v>
      </c>
      <c r="AY116" s="24" t="s">
        <v>256</v>
      </c>
      <c r="BE116" s="207">
        <f>IF(N116="základní",J116,0)</f>
        <v>0</v>
      </c>
      <c r="BF116" s="207">
        <f>IF(N116="snížená",J116,0)</f>
        <v>0</v>
      </c>
      <c r="BG116" s="207">
        <f>IF(N116="zákl. přenesená",J116,0)</f>
        <v>0</v>
      </c>
      <c r="BH116" s="207">
        <f>IF(N116="sníž. přenesená",J116,0)</f>
        <v>0</v>
      </c>
      <c r="BI116" s="207">
        <f>IF(N116="nulová",J116,0)</f>
        <v>0</v>
      </c>
      <c r="BJ116" s="24" t="s">
        <v>25</v>
      </c>
      <c r="BK116" s="207">
        <f>ROUND(I116*H116,2)</f>
        <v>0</v>
      </c>
      <c r="BL116" s="24" t="s">
        <v>262</v>
      </c>
      <c r="BM116" s="24" t="s">
        <v>1735</v>
      </c>
    </row>
    <row r="117" spans="2:65" s="1" customFormat="1" ht="22.5" customHeight="1">
      <c r="B117" s="42"/>
      <c r="C117" s="196" t="s">
        <v>286</v>
      </c>
      <c r="D117" s="196" t="s">
        <v>258</v>
      </c>
      <c r="E117" s="197" t="s">
        <v>302</v>
      </c>
      <c r="F117" s="198" t="s">
        <v>303</v>
      </c>
      <c r="G117" s="199" t="s">
        <v>282</v>
      </c>
      <c r="H117" s="200">
        <v>196.695</v>
      </c>
      <c r="I117" s="201"/>
      <c r="J117" s="202">
        <f>ROUND(I117*H117,2)</f>
        <v>0</v>
      </c>
      <c r="K117" s="198" t="s">
        <v>261</v>
      </c>
      <c r="L117" s="62"/>
      <c r="M117" s="203" t="s">
        <v>38</v>
      </c>
      <c r="N117" s="204" t="s">
        <v>52</v>
      </c>
      <c r="O117" s="43"/>
      <c r="P117" s="205">
        <f>O117*H117</f>
        <v>0</v>
      </c>
      <c r="Q117" s="205">
        <v>0</v>
      </c>
      <c r="R117" s="205">
        <f>Q117*H117</f>
        <v>0</v>
      </c>
      <c r="S117" s="205">
        <v>0</v>
      </c>
      <c r="T117" s="206">
        <f>S117*H117</f>
        <v>0</v>
      </c>
      <c r="AR117" s="24" t="s">
        <v>262</v>
      </c>
      <c r="AT117" s="24" t="s">
        <v>258</v>
      </c>
      <c r="AU117" s="24" t="s">
        <v>90</v>
      </c>
      <c r="AY117" s="24" t="s">
        <v>256</v>
      </c>
      <c r="BE117" s="207">
        <f>IF(N117="základní",J117,0)</f>
        <v>0</v>
      </c>
      <c r="BF117" s="207">
        <f>IF(N117="snížená",J117,0)</f>
        <v>0</v>
      </c>
      <c r="BG117" s="207">
        <f>IF(N117="zákl. přenesená",J117,0)</f>
        <v>0</v>
      </c>
      <c r="BH117" s="207">
        <f>IF(N117="sníž. přenesená",J117,0)</f>
        <v>0</v>
      </c>
      <c r="BI117" s="207">
        <f>IF(N117="nulová",J117,0)</f>
        <v>0</v>
      </c>
      <c r="BJ117" s="24" t="s">
        <v>25</v>
      </c>
      <c r="BK117" s="207">
        <f>ROUND(I117*H117,2)</f>
        <v>0</v>
      </c>
      <c r="BL117" s="24" t="s">
        <v>262</v>
      </c>
      <c r="BM117" s="24" t="s">
        <v>1736</v>
      </c>
    </row>
    <row r="118" spans="2:51" s="13" customFormat="1" ht="13.5">
      <c r="B118" s="232"/>
      <c r="C118" s="233"/>
      <c r="D118" s="210" t="s">
        <v>264</v>
      </c>
      <c r="E118" s="234" t="s">
        <v>38</v>
      </c>
      <c r="F118" s="235" t="s">
        <v>305</v>
      </c>
      <c r="G118" s="233"/>
      <c r="H118" s="236" t="s">
        <v>38</v>
      </c>
      <c r="I118" s="237"/>
      <c r="J118" s="233"/>
      <c r="K118" s="233"/>
      <c r="L118" s="238"/>
      <c r="M118" s="239"/>
      <c r="N118" s="240"/>
      <c r="O118" s="240"/>
      <c r="P118" s="240"/>
      <c r="Q118" s="240"/>
      <c r="R118" s="240"/>
      <c r="S118" s="240"/>
      <c r="T118" s="241"/>
      <c r="AT118" s="242" t="s">
        <v>264</v>
      </c>
      <c r="AU118" s="242" t="s">
        <v>90</v>
      </c>
      <c r="AV118" s="13" t="s">
        <v>25</v>
      </c>
      <c r="AW118" s="13" t="s">
        <v>45</v>
      </c>
      <c r="AX118" s="13" t="s">
        <v>81</v>
      </c>
      <c r="AY118" s="242" t="s">
        <v>256</v>
      </c>
    </row>
    <row r="119" spans="2:51" s="11" customFormat="1" ht="13.5">
      <c r="B119" s="208"/>
      <c r="C119" s="209"/>
      <c r="D119" s="210" t="s">
        <v>264</v>
      </c>
      <c r="E119" s="211" t="s">
        <v>38</v>
      </c>
      <c r="F119" s="212" t="s">
        <v>1737</v>
      </c>
      <c r="G119" s="209"/>
      <c r="H119" s="213">
        <v>196.695</v>
      </c>
      <c r="I119" s="214"/>
      <c r="J119" s="209"/>
      <c r="K119" s="209"/>
      <c r="L119" s="215"/>
      <c r="M119" s="216"/>
      <c r="N119" s="217"/>
      <c r="O119" s="217"/>
      <c r="P119" s="217"/>
      <c r="Q119" s="217"/>
      <c r="R119" s="217"/>
      <c r="S119" s="217"/>
      <c r="T119" s="218"/>
      <c r="AT119" s="219" t="s">
        <v>264</v>
      </c>
      <c r="AU119" s="219" t="s">
        <v>90</v>
      </c>
      <c r="AV119" s="11" t="s">
        <v>90</v>
      </c>
      <c r="AW119" s="11" t="s">
        <v>45</v>
      </c>
      <c r="AX119" s="11" t="s">
        <v>81</v>
      </c>
      <c r="AY119" s="219" t="s">
        <v>256</v>
      </c>
    </row>
    <row r="120" spans="2:51" s="12" customFormat="1" ht="13.5">
      <c r="B120" s="220"/>
      <c r="C120" s="221"/>
      <c r="D120" s="222" t="s">
        <v>264</v>
      </c>
      <c r="E120" s="223" t="s">
        <v>194</v>
      </c>
      <c r="F120" s="224" t="s">
        <v>266</v>
      </c>
      <c r="G120" s="221"/>
      <c r="H120" s="225">
        <v>196.695</v>
      </c>
      <c r="I120" s="226"/>
      <c r="J120" s="221"/>
      <c r="K120" s="221"/>
      <c r="L120" s="227"/>
      <c r="M120" s="228"/>
      <c r="N120" s="229"/>
      <c r="O120" s="229"/>
      <c r="P120" s="229"/>
      <c r="Q120" s="229"/>
      <c r="R120" s="229"/>
      <c r="S120" s="229"/>
      <c r="T120" s="230"/>
      <c r="AT120" s="231" t="s">
        <v>264</v>
      </c>
      <c r="AU120" s="231" t="s">
        <v>90</v>
      </c>
      <c r="AV120" s="12" t="s">
        <v>262</v>
      </c>
      <c r="AW120" s="12" t="s">
        <v>45</v>
      </c>
      <c r="AX120" s="12" t="s">
        <v>25</v>
      </c>
      <c r="AY120" s="231" t="s">
        <v>256</v>
      </c>
    </row>
    <row r="121" spans="2:65" s="1" customFormat="1" ht="22.5" customHeight="1">
      <c r="B121" s="42"/>
      <c r="C121" s="196" t="s">
        <v>291</v>
      </c>
      <c r="D121" s="196" t="s">
        <v>258</v>
      </c>
      <c r="E121" s="197" t="s">
        <v>307</v>
      </c>
      <c r="F121" s="198" t="s">
        <v>308</v>
      </c>
      <c r="G121" s="199" t="s">
        <v>282</v>
      </c>
      <c r="H121" s="200">
        <v>196.695</v>
      </c>
      <c r="I121" s="201"/>
      <c r="J121" s="202">
        <f>ROUND(I121*H121,2)</f>
        <v>0</v>
      </c>
      <c r="K121" s="198" t="s">
        <v>261</v>
      </c>
      <c r="L121" s="62"/>
      <c r="M121" s="203" t="s">
        <v>38</v>
      </c>
      <c r="N121" s="204" t="s">
        <v>52</v>
      </c>
      <c r="O121" s="43"/>
      <c r="P121" s="205">
        <f>O121*H121</f>
        <v>0</v>
      </c>
      <c r="Q121" s="205">
        <v>0</v>
      </c>
      <c r="R121" s="205">
        <f>Q121*H121</f>
        <v>0</v>
      </c>
      <c r="S121" s="205">
        <v>0</v>
      </c>
      <c r="T121" s="206">
        <f>S121*H121</f>
        <v>0</v>
      </c>
      <c r="AR121" s="24" t="s">
        <v>262</v>
      </c>
      <c r="AT121" s="24" t="s">
        <v>258</v>
      </c>
      <c r="AU121" s="24" t="s">
        <v>90</v>
      </c>
      <c r="AY121" s="24" t="s">
        <v>256</v>
      </c>
      <c r="BE121" s="207">
        <f>IF(N121="základní",J121,0)</f>
        <v>0</v>
      </c>
      <c r="BF121" s="207">
        <f>IF(N121="snížená",J121,0)</f>
        <v>0</v>
      </c>
      <c r="BG121" s="207">
        <f>IF(N121="zákl. přenesená",J121,0)</f>
        <v>0</v>
      </c>
      <c r="BH121" s="207">
        <f>IF(N121="sníž. přenesená",J121,0)</f>
        <v>0</v>
      </c>
      <c r="BI121" s="207">
        <f>IF(N121="nulová",J121,0)</f>
        <v>0</v>
      </c>
      <c r="BJ121" s="24" t="s">
        <v>25</v>
      </c>
      <c r="BK121" s="207">
        <f>ROUND(I121*H121,2)</f>
        <v>0</v>
      </c>
      <c r="BL121" s="24" t="s">
        <v>262</v>
      </c>
      <c r="BM121" s="24" t="s">
        <v>1738</v>
      </c>
    </row>
    <row r="122" spans="2:51" s="11" customFormat="1" ht="13.5">
      <c r="B122" s="208"/>
      <c r="C122" s="209"/>
      <c r="D122" s="210" t="s">
        <v>264</v>
      </c>
      <c r="E122" s="211" t="s">
        <v>38</v>
      </c>
      <c r="F122" s="212" t="s">
        <v>194</v>
      </c>
      <c r="G122" s="209"/>
      <c r="H122" s="213">
        <v>196.695</v>
      </c>
      <c r="I122" s="214"/>
      <c r="J122" s="209"/>
      <c r="K122" s="209"/>
      <c r="L122" s="215"/>
      <c r="M122" s="216"/>
      <c r="N122" s="217"/>
      <c r="O122" s="217"/>
      <c r="P122" s="217"/>
      <c r="Q122" s="217"/>
      <c r="R122" s="217"/>
      <c r="S122" s="217"/>
      <c r="T122" s="218"/>
      <c r="AT122" s="219" t="s">
        <v>264</v>
      </c>
      <c r="AU122" s="219" t="s">
        <v>90</v>
      </c>
      <c r="AV122" s="11" t="s">
        <v>90</v>
      </c>
      <c r="AW122" s="11" t="s">
        <v>45</v>
      </c>
      <c r="AX122" s="11" t="s">
        <v>81</v>
      </c>
      <c r="AY122" s="219" t="s">
        <v>256</v>
      </c>
    </row>
    <row r="123" spans="2:51" s="12" customFormat="1" ht="13.5">
      <c r="B123" s="220"/>
      <c r="C123" s="221"/>
      <c r="D123" s="222" t="s">
        <v>264</v>
      </c>
      <c r="E123" s="223" t="s">
        <v>38</v>
      </c>
      <c r="F123" s="224" t="s">
        <v>266</v>
      </c>
      <c r="G123" s="221"/>
      <c r="H123" s="225">
        <v>196.695</v>
      </c>
      <c r="I123" s="226"/>
      <c r="J123" s="221"/>
      <c r="K123" s="221"/>
      <c r="L123" s="227"/>
      <c r="M123" s="228"/>
      <c r="N123" s="229"/>
      <c r="O123" s="229"/>
      <c r="P123" s="229"/>
      <c r="Q123" s="229"/>
      <c r="R123" s="229"/>
      <c r="S123" s="229"/>
      <c r="T123" s="230"/>
      <c r="AT123" s="231" t="s">
        <v>264</v>
      </c>
      <c r="AU123" s="231" t="s">
        <v>90</v>
      </c>
      <c r="AV123" s="12" t="s">
        <v>262</v>
      </c>
      <c r="AW123" s="12" t="s">
        <v>45</v>
      </c>
      <c r="AX123" s="12" t="s">
        <v>25</v>
      </c>
      <c r="AY123" s="231" t="s">
        <v>256</v>
      </c>
    </row>
    <row r="124" spans="2:65" s="1" customFormat="1" ht="22.5" customHeight="1">
      <c r="B124" s="42"/>
      <c r="C124" s="196" t="s">
        <v>183</v>
      </c>
      <c r="D124" s="196" t="s">
        <v>258</v>
      </c>
      <c r="E124" s="197" t="s">
        <v>1739</v>
      </c>
      <c r="F124" s="198" t="s">
        <v>1740</v>
      </c>
      <c r="G124" s="199" t="s">
        <v>282</v>
      </c>
      <c r="H124" s="200">
        <v>196.695</v>
      </c>
      <c r="I124" s="201"/>
      <c r="J124" s="202">
        <f>ROUND(I124*H124,2)</f>
        <v>0</v>
      </c>
      <c r="K124" s="198" t="s">
        <v>261</v>
      </c>
      <c r="L124" s="62"/>
      <c r="M124" s="203" t="s">
        <v>38</v>
      </c>
      <c r="N124" s="204" t="s">
        <v>52</v>
      </c>
      <c r="O124" s="43"/>
      <c r="P124" s="205">
        <f>O124*H124</f>
        <v>0</v>
      </c>
      <c r="Q124" s="205">
        <v>0</v>
      </c>
      <c r="R124" s="205">
        <f>Q124*H124</f>
        <v>0</v>
      </c>
      <c r="S124" s="205">
        <v>0</v>
      </c>
      <c r="T124" s="206">
        <f>S124*H124</f>
        <v>0</v>
      </c>
      <c r="AR124" s="24" t="s">
        <v>262</v>
      </c>
      <c r="AT124" s="24" t="s">
        <v>258</v>
      </c>
      <c r="AU124" s="24" t="s">
        <v>90</v>
      </c>
      <c r="AY124" s="24" t="s">
        <v>256</v>
      </c>
      <c r="BE124" s="207">
        <f>IF(N124="základní",J124,0)</f>
        <v>0</v>
      </c>
      <c r="BF124" s="207">
        <f>IF(N124="snížená",J124,0)</f>
        <v>0</v>
      </c>
      <c r="BG124" s="207">
        <f>IF(N124="zákl. přenesená",J124,0)</f>
        <v>0</v>
      </c>
      <c r="BH124" s="207">
        <f>IF(N124="sníž. přenesená",J124,0)</f>
        <v>0</v>
      </c>
      <c r="BI124" s="207">
        <f>IF(N124="nulová",J124,0)</f>
        <v>0</v>
      </c>
      <c r="BJ124" s="24" t="s">
        <v>25</v>
      </c>
      <c r="BK124" s="207">
        <f>ROUND(I124*H124,2)</f>
        <v>0</v>
      </c>
      <c r="BL124" s="24" t="s">
        <v>262</v>
      </c>
      <c r="BM124" s="24" t="s">
        <v>1741</v>
      </c>
    </row>
    <row r="125" spans="2:51" s="11" customFormat="1" ht="13.5">
      <c r="B125" s="208"/>
      <c r="C125" s="209"/>
      <c r="D125" s="210" t="s">
        <v>264</v>
      </c>
      <c r="E125" s="211" t="s">
        <v>38</v>
      </c>
      <c r="F125" s="212" t="s">
        <v>194</v>
      </c>
      <c r="G125" s="209"/>
      <c r="H125" s="213">
        <v>196.695</v>
      </c>
      <c r="I125" s="214"/>
      <c r="J125" s="209"/>
      <c r="K125" s="209"/>
      <c r="L125" s="215"/>
      <c r="M125" s="216"/>
      <c r="N125" s="217"/>
      <c r="O125" s="217"/>
      <c r="P125" s="217"/>
      <c r="Q125" s="217"/>
      <c r="R125" s="217"/>
      <c r="S125" s="217"/>
      <c r="T125" s="218"/>
      <c r="AT125" s="219" t="s">
        <v>264</v>
      </c>
      <c r="AU125" s="219" t="s">
        <v>90</v>
      </c>
      <c r="AV125" s="11" t="s">
        <v>90</v>
      </c>
      <c r="AW125" s="11" t="s">
        <v>45</v>
      </c>
      <c r="AX125" s="11" t="s">
        <v>81</v>
      </c>
      <c r="AY125" s="219" t="s">
        <v>256</v>
      </c>
    </row>
    <row r="126" spans="2:51" s="12" customFormat="1" ht="13.5">
      <c r="B126" s="220"/>
      <c r="C126" s="221"/>
      <c r="D126" s="222" t="s">
        <v>264</v>
      </c>
      <c r="E126" s="223" t="s">
        <v>38</v>
      </c>
      <c r="F126" s="224" t="s">
        <v>266</v>
      </c>
      <c r="G126" s="221"/>
      <c r="H126" s="225">
        <v>196.695</v>
      </c>
      <c r="I126" s="226"/>
      <c r="J126" s="221"/>
      <c r="K126" s="221"/>
      <c r="L126" s="227"/>
      <c r="M126" s="228"/>
      <c r="N126" s="229"/>
      <c r="O126" s="229"/>
      <c r="P126" s="229"/>
      <c r="Q126" s="229"/>
      <c r="R126" s="229"/>
      <c r="S126" s="229"/>
      <c r="T126" s="230"/>
      <c r="AT126" s="231" t="s">
        <v>264</v>
      </c>
      <c r="AU126" s="231" t="s">
        <v>90</v>
      </c>
      <c r="AV126" s="12" t="s">
        <v>262</v>
      </c>
      <c r="AW126" s="12" t="s">
        <v>45</v>
      </c>
      <c r="AX126" s="12" t="s">
        <v>25</v>
      </c>
      <c r="AY126" s="231" t="s">
        <v>256</v>
      </c>
    </row>
    <row r="127" spans="2:65" s="1" customFormat="1" ht="22.5" customHeight="1">
      <c r="B127" s="42"/>
      <c r="C127" s="196" t="s">
        <v>301</v>
      </c>
      <c r="D127" s="196" t="s">
        <v>258</v>
      </c>
      <c r="E127" s="197" t="s">
        <v>320</v>
      </c>
      <c r="F127" s="198" t="s">
        <v>321</v>
      </c>
      <c r="G127" s="199" t="s">
        <v>282</v>
      </c>
      <c r="H127" s="200">
        <v>35.032</v>
      </c>
      <c r="I127" s="201"/>
      <c r="J127" s="202">
        <f>ROUND(I127*H127,2)</f>
        <v>0</v>
      </c>
      <c r="K127" s="198" t="s">
        <v>261</v>
      </c>
      <c r="L127" s="62"/>
      <c r="M127" s="203" t="s">
        <v>38</v>
      </c>
      <c r="N127" s="204" t="s">
        <v>52</v>
      </c>
      <c r="O127" s="43"/>
      <c r="P127" s="205">
        <f>O127*H127</f>
        <v>0</v>
      </c>
      <c r="Q127" s="205">
        <v>0</v>
      </c>
      <c r="R127" s="205">
        <f>Q127*H127</f>
        <v>0</v>
      </c>
      <c r="S127" s="205">
        <v>0</v>
      </c>
      <c r="T127" s="206">
        <f>S127*H127</f>
        <v>0</v>
      </c>
      <c r="AR127" s="24" t="s">
        <v>262</v>
      </c>
      <c r="AT127" s="24" t="s">
        <v>258</v>
      </c>
      <c r="AU127" s="24" t="s">
        <v>90</v>
      </c>
      <c r="AY127" s="24" t="s">
        <v>256</v>
      </c>
      <c r="BE127" s="207">
        <f>IF(N127="základní",J127,0)</f>
        <v>0</v>
      </c>
      <c r="BF127" s="207">
        <f>IF(N127="snížená",J127,0)</f>
        <v>0</v>
      </c>
      <c r="BG127" s="207">
        <f>IF(N127="zákl. přenesená",J127,0)</f>
        <v>0</v>
      </c>
      <c r="BH127" s="207">
        <f>IF(N127="sníž. přenesená",J127,0)</f>
        <v>0</v>
      </c>
      <c r="BI127" s="207">
        <f>IF(N127="nulová",J127,0)</f>
        <v>0</v>
      </c>
      <c r="BJ127" s="24" t="s">
        <v>25</v>
      </c>
      <c r="BK127" s="207">
        <f>ROUND(I127*H127,2)</f>
        <v>0</v>
      </c>
      <c r="BL127" s="24" t="s">
        <v>262</v>
      </c>
      <c r="BM127" s="24" t="s">
        <v>1742</v>
      </c>
    </row>
    <row r="128" spans="2:51" s="11" customFormat="1" ht="13.5">
      <c r="B128" s="208"/>
      <c r="C128" s="209"/>
      <c r="D128" s="210" t="s">
        <v>264</v>
      </c>
      <c r="E128" s="211" t="s">
        <v>38</v>
      </c>
      <c r="F128" s="212" t="s">
        <v>194</v>
      </c>
      <c r="G128" s="209"/>
      <c r="H128" s="213">
        <v>196.695</v>
      </c>
      <c r="I128" s="214"/>
      <c r="J128" s="209"/>
      <c r="K128" s="209"/>
      <c r="L128" s="215"/>
      <c r="M128" s="216"/>
      <c r="N128" s="217"/>
      <c r="O128" s="217"/>
      <c r="P128" s="217"/>
      <c r="Q128" s="217"/>
      <c r="R128" s="217"/>
      <c r="S128" s="217"/>
      <c r="T128" s="218"/>
      <c r="AT128" s="219" t="s">
        <v>264</v>
      </c>
      <c r="AU128" s="219" t="s">
        <v>90</v>
      </c>
      <c r="AV128" s="11" t="s">
        <v>90</v>
      </c>
      <c r="AW128" s="11" t="s">
        <v>45</v>
      </c>
      <c r="AX128" s="11" t="s">
        <v>81</v>
      </c>
      <c r="AY128" s="219" t="s">
        <v>256</v>
      </c>
    </row>
    <row r="129" spans="2:51" s="11" customFormat="1" ht="13.5">
      <c r="B129" s="208"/>
      <c r="C129" s="209"/>
      <c r="D129" s="210" t="s">
        <v>264</v>
      </c>
      <c r="E129" s="211" t="s">
        <v>38</v>
      </c>
      <c r="F129" s="212" t="s">
        <v>1743</v>
      </c>
      <c r="G129" s="209"/>
      <c r="H129" s="213">
        <v>-161.663</v>
      </c>
      <c r="I129" s="214"/>
      <c r="J129" s="209"/>
      <c r="K129" s="209"/>
      <c r="L129" s="215"/>
      <c r="M129" s="216"/>
      <c r="N129" s="217"/>
      <c r="O129" s="217"/>
      <c r="P129" s="217"/>
      <c r="Q129" s="217"/>
      <c r="R129" s="217"/>
      <c r="S129" s="217"/>
      <c r="T129" s="218"/>
      <c r="AT129" s="219" t="s">
        <v>264</v>
      </c>
      <c r="AU129" s="219" t="s">
        <v>90</v>
      </c>
      <c r="AV129" s="11" t="s">
        <v>90</v>
      </c>
      <c r="AW129" s="11" t="s">
        <v>45</v>
      </c>
      <c r="AX129" s="11" t="s">
        <v>81</v>
      </c>
      <c r="AY129" s="219" t="s">
        <v>256</v>
      </c>
    </row>
    <row r="130" spans="2:51" s="12" customFormat="1" ht="13.5">
      <c r="B130" s="220"/>
      <c r="C130" s="221"/>
      <c r="D130" s="222" t="s">
        <v>264</v>
      </c>
      <c r="E130" s="223" t="s">
        <v>38</v>
      </c>
      <c r="F130" s="224" t="s">
        <v>266</v>
      </c>
      <c r="G130" s="221"/>
      <c r="H130" s="225">
        <v>35.032</v>
      </c>
      <c r="I130" s="226"/>
      <c r="J130" s="221"/>
      <c r="K130" s="221"/>
      <c r="L130" s="227"/>
      <c r="M130" s="228"/>
      <c r="N130" s="229"/>
      <c r="O130" s="229"/>
      <c r="P130" s="229"/>
      <c r="Q130" s="229"/>
      <c r="R130" s="229"/>
      <c r="S130" s="229"/>
      <c r="T130" s="230"/>
      <c r="AT130" s="231" t="s">
        <v>264</v>
      </c>
      <c r="AU130" s="231" t="s">
        <v>90</v>
      </c>
      <c r="AV130" s="12" t="s">
        <v>262</v>
      </c>
      <c r="AW130" s="12" t="s">
        <v>45</v>
      </c>
      <c r="AX130" s="12" t="s">
        <v>25</v>
      </c>
      <c r="AY130" s="231" t="s">
        <v>256</v>
      </c>
    </row>
    <row r="131" spans="2:65" s="1" customFormat="1" ht="22.5" customHeight="1">
      <c r="B131" s="42"/>
      <c r="C131" s="196" t="s">
        <v>30</v>
      </c>
      <c r="D131" s="196" t="s">
        <v>258</v>
      </c>
      <c r="E131" s="197" t="s">
        <v>325</v>
      </c>
      <c r="F131" s="198" t="s">
        <v>326</v>
      </c>
      <c r="G131" s="199" t="s">
        <v>327</v>
      </c>
      <c r="H131" s="200">
        <v>56.051</v>
      </c>
      <c r="I131" s="201"/>
      <c r="J131" s="202">
        <f>ROUND(I131*H131,2)</f>
        <v>0</v>
      </c>
      <c r="K131" s="198" t="s">
        <v>261</v>
      </c>
      <c r="L131" s="62"/>
      <c r="M131" s="203" t="s">
        <v>38</v>
      </c>
      <c r="N131" s="204" t="s">
        <v>52</v>
      </c>
      <c r="O131" s="43"/>
      <c r="P131" s="205">
        <f>O131*H131</f>
        <v>0</v>
      </c>
      <c r="Q131" s="205">
        <v>0</v>
      </c>
      <c r="R131" s="205">
        <f>Q131*H131</f>
        <v>0</v>
      </c>
      <c r="S131" s="205">
        <v>0</v>
      </c>
      <c r="T131" s="206">
        <f>S131*H131</f>
        <v>0</v>
      </c>
      <c r="AR131" s="24" t="s">
        <v>262</v>
      </c>
      <c r="AT131" s="24" t="s">
        <v>258</v>
      </c>
      <c r="AU131" s="24" t="s">
        <v>90</v>
      </c>
      <c r="AY131" s="24" t="s">
        <v>256</v>
      </c>
      <c r="BE131" s="207">
        <f>IF(N131="základní",J131,0)</f>
        <v>0</v>
      </c>
      <c r="BF131" s="207">
        <f>IF(N131="snížená",J131,0)</f>
        <v>0</v>
      </c>
      <c r="BG131" s="207">
        <f>IF(N131="zákl. přenesená",J131,0)</f>
        <v>0</v>
      </c>
      <c r="BH131" s="207">
        <f>IF(N131="sníž. přenesená",J131,0)</f>
        <v>0</v>
      </c>
      <c r="BI131" s="207">
        <f>IF(N131="nulová",J131,0)</f>
        <v>0</v>
      </c>
      <c r="BJ131" s="24" t="s">
        <v>25</v>
      </c>
      <c r="BK131" s="207">
        <f>ROUND(I131*H131,2)</f>
        <v>0</v>
      </c>
      <c r="BL131" s="24" t="s">
        <v>262</v>
      </c>
      <c r="BM131" s="24" t="s">
        <v>1744</v>
      </c>
    </row>
    <row r="132" spans="2:51" s="11" customFormat="1" ht="13.5">
      <c r="B132" s="208"/>
      <c r="C132" s="209"/>
      <c r="D132" s="210" t="s">
        <v>264</v>
      </c>
      <c r="E132" s="211" t="s">
        <v>38</v>
      </c>
      <c r="F132" s="212" t="s">
        <v>1745</v>
      </c>
      <c r="G132" s="209"/>
      <c r="H132" s="213">
        <v>56.051</v>
      </c>
      <c r="I132" s="214"/>
      <c r="J132" s="209"/>
      <c r="K132" s="209"/>
      <c r="L132" s="215"/>
      <c r="M132" s="216"/>
      <c r="N132" s="217"/>
      <c r="O132" s="217"/>
      <c r="P132" s="217"/>
      <c r="Q132" s="217"/>
      <c r="R132" s="217"/>
      <c r="S132" s="217"/>
      <c r="T132" s="218"/>
      <c r="AT132" s="219" t="s">
        <v>264</v>
      </c>
      <c r="AU132" s="219" t="s">
        <v>90</v>
      </c>
      <c r="AV132" s="11" t="s">
        <v>90</v>
      </c>
      <c r="AW132" s="11" t="s">
        <v>45</v>
      </c>
      <c r="AX132" s="11" t="s">
        <v>81</v>
      </c>
      <c r="AY132" s="219" t="s">
        <v>256</v>
      </c>
    </row>
    <row r="133" spans="2:51" s="12" customFormat="1" ht="13.5">
      <c r="B133" s="220"/>
      <c r="C133" s="221"/>
      <c r="D133" s="222" t="s">
        <v>264</v>
      </c>
      <c r="E133" s="223" t="s">
        <v>38</v>
      </c>
      <c r="F133" s="224" t="s">
        <v>266</v>
      </c>
      <c r="G133" s="221"/>
      <c r="H133" s="225">
        <v>56.051</v>
      </c>
      <c r="I133" s="226"/>
      <c r="J133" s="221"/>
      <c r="K133" s="221"/>
      <c r="L133" s="227"/>
      <c r="M133" s="228"/>
      <c r="N133" s="229"/>
      <c r="O133" s="229"/>
      <c r="P133" s="229"/>
      <c r="Q133" s="229"/>
      <c r="R133" s="229"/>
      <c r="S133" s="229"/>
      <c r="T133" s="230"/>
      <c r="AT133" s="231" t="s">
        <v>264</v>
      </c>
      <c r="AU133" s="231" t="s">
        <v>90</v>
      </c>
      <c r="AV133" s="12" t="s">
        <v>262</v>
      </c>
      <c r="AW133" s="12" t="s">
        <v>45</v>
      </c>
      <c r="AX133" s="12" t="s">
        <v>25</v>
      </c>
      <c r="AY133" s="231" t="s">
        <v>256</v>
      </c>
    </row>
    <row r="134" spans="2:65" s="1" customFormat="1" ht="31.5" customHeight="1">
      <c r="B134" s="42"/>
      <c r="C134" s="196" t="s">
        <v>310</v>
      </c>
      <c r="D134" s="196" t="s">
        <v>258</v>
      </c>
      <c r="E134" s="197" t="s">
        <v>330</v>
      </c>
      <c r="F134" s="198" t="s">
        <v>331</v>
      </c>
      <c r="G134" s="199" t="s">
        <v>282</v>
      </c>
      <c r="H134" s="200">
        <v>161.663</v>
      </c>
      <c r="I134" s="201"/>
      <c r="J134" s="202">
        <f>ROUND(I134*H134,2)</f>
        <v>0</v>
      </c>
      <c r="K134" s="198" t="s">
        <v>261</v>
      </c>
      <c r="L134" s="62"/>
      <c r="M134" s="203" t="s">
        <v>38</v>
      </c>
      <c r="N134" s="204" t="s">
        <v>52</v>
      </c>
      <c r="O134" s="43"/>
      <c r="P134" s="205">
        <f>O134*H134</f>
        <v>0</v>
      </c>
      <c r="Q134" s="205">
        <v>0</v>
      </c>
      <c r="R134" s="205">
        <f>Q134*H134</f>
        <v>0</v>
      </c>
      <c r="S134" s="205">
        <v>0</v>
      </c>
      <c r="T134" s="206">
        <f>S134*H134</f>
        <v>0</v>
      </c>
      <c r="AR134" s="24" t="s">
        <v>262</v>
      </c>
      <c r="AT134" s="24" t="s">
        <v>258</v>
      </c>
      <c r="AU134" s="24" t="s">
        <v>90</v>
      </c>
      <c r="AY134" s="24" t="s">
        <v>256</v>
      </c>
      <c r="BE134" s="207">
        <f>IF(N134="základní",J134,0)</f>
        <v>0</v>
      </c>
      <c r="BF134" s="207">
        <f>IF(N134="snížená",J134,0)</f>
        <v>0</v>
      </c>
      <c r="BG134" s="207">
        <f>IF(N134="zákl. přenesená",J134,0)</f>
        <v>0</v>
      </c>
      <c r="BH134" s="207">
        <f>IF(N134="sníž. přenesená",J134,0)</f>
        <v>0</v>
      </c>
      <c r="BI134" s="207">
        <f>IF(N134="nulová",J134,0)</f>
        <v>0</v>
      </c>
      <c r="BJ134" s="24" t="s">
        <v>25</v>
      </c>
      <c r="BK134" s="207">
        <f>ROUND(I134*H134,2)</f>
        <v>0</v>
      </c>
      <c r="BL134" s="24" t="s">
        <v>262</v>
      </c>
      <c r="BM134" s="24" t="s">
        <v>1746</v>
      </c>
    </row>
    <row r="135" spans="2:51" s="11" customFormat="1" ht="40.5">
      <c r="B135" s="208"/>
      <c r="C135" s="209"/>
      <c r="D135" s="210" t="s">
        <v>264</v>
      </c>
      <c r="E135" s="211" t="s">
        <v>38</v>
      </c>
      <c r="F135" s="212" t="s">
        <v>1747</v>
      </c>
      <c r="G135" s="209"/>
      <c r="H135" s="213">
        <v>161.663</v>
      </c>
      <c r="I135" s="214"/>
      <c r="J135" s="209"/>
      <c r="K135" s="209"/>
      <c r="L135" s="215"/>
      <c r="M135" s="216"/>
      <c r="N135" s="217"/>
      <c r="O135" s="217"/>
      <c r="P135" s="217"/>
      <c r="Q135" s="217"/>
      <c r="R135" s="217"/>
      <c r="S135" s="217"/>
      <c r="T135" s="218"/>
      <c r="AT135" s="219" t="s">
        <v>264</v>
      </c>
      <c r="AU135" s="219" t="s">
        <v>90</v>
      </c>
      <c r="AV135" s="11" t="s">
        <v>90</v>
      </c>
      <c r="AW135" s="11" t="s">
        <v>45</v>
      </c>
      <c r="AX135" s="11" t="s">
        <v>81</v>
      </c>
      <c r="AY135" s="219" t="s">
        <v>256</v>
      </c>
    </row>
    <row r="136" spans="2:51" s="12" customFormat="1" ht="13.5">
      <c r="B136" s="220"/>
      <c r="C136" s="221"/>
      <c r="D136" s="222" t="s">
        <v>264</v>
      </c>
      <c r="E136" s="223" t="s">
        <v>1721</v>
      </c>
      <c r="F136" s="224" t="s">
        <v>266</v>
      </c>
      <c r="G136" s="221"/>
      <c r="H136" s="225">
        <v>161.663</v>
      </c>
      <c r="I136" s="226"/>
      <c r="J136" s="221"/>
      <c r="K136" s="221"/>
      <c r="L136" s="227"/>
      <c r="M136" s="228"/>
      <c r="N136" s="229"/>
      <c r="O136" s="229"/>
      <c r="P136" s="229"/>
      <c r="Q136" s="229"/>
      <c r="R136" s="229"/>
      <c r="S136" s="229"/>
      <c r="T136" s="230"/>
      <c r="AT136" s="231" t="s">
        <v>264</v>
      </c>
      <c r="AU136" s="231" t="s">
        <v>90</v>
      </c>
      <c r="AV136" s="12" t="s">
        <v>262</v>
      </c>
      <c r="AW136" s="12" t="s">
        <v>45</v>
      </c>
      <c r="AX136" s="12" t="s">
        <v>25</v>
      </c>
      <c r="AY136" s="231" t="s">
        <v>256</v>
      </c>
    </row>
    <row r="137" spans="2:65" s="1" customFormat="1" ht="22.5" customHeight="1">
      <c r="B137" s="42"/>
      <c r="C137" s="261" t="s">
        <v>314</v>
      </c>
      <c r="D137" s="261" t="s">
        <v>337</v>
      </c>
      <c r="E137" s="262" t="s">
        <v>338</v>
      </c>
      <c r="F137" s="263" t="s">
        <v>339</v>
      </c>
      <c r="G137" s="264" t="s">
        <v>327</v>
      </c>
      <c r="H137" s="265">
        <v>274.827</v>
      </c>
      <c r="I137" s="266"/>
      <c r="J137" s="267">
        <f>ROUND(I137*H137,2)</f>
        <v>0</v>
      </c>
      <c r="K137" s="263" t="s">
        <v>261</v>
      </c>
      <c r="L137" s="268"/>
      <c r="M137" s="269" t="s">
        <v>38</v>
      </c>
      <c r="N137" s="270" t="s">
        <v>52</v>
      </c>
      <c r="O137" s="43"/>
      <c r="P137" s="205">
        <f>O137*H137</f>
        <v>0</v>
      </c>
      <c r="Q137" s="205">
        <v>1</v>
      </c>
      <c r="R137" s="205">
        <f>Q137*H137</f>
        <v>274.827</v>
      </c>
      <c r="S137" s="205">
        <v>0</v>
      </c>
      <c r="T137" s="206">
        <f>S137*H137</f>
        <v>0</v>
      </c>
      <c r="AR137" s="24" t="s">
        <v>183</v>
      </c>
      <c r="AT137" s="24" t="s">
        <v>337</v>
      </c>
      <c r="AU137" s="24" t="s">
        <v>90</v>
      </c>
      <c r="AY137" s="24" t="s">
        <v>256</v>
      </c>
      <c r="BE137" s="207">
        <f>IF(N137="základní",J137,0)</f>
        <v>0</v>
      </c>
      <c r="BF137" s="207">
        <f>IF(N137="snížená",J137,0)</f>
        <v>0</v>
      </c>
      <c r="BG137" s="207">
        <f>IF(N137="zákl. přenesená",J137,0)</f>
        <v>0</v>
      </c>
      <c r="BH137" s="207">
        <f>IF(N137="sníž. přenesená",J137,0)</f>
        <v>0</v>
      </c>
      <c r="BI137" s="207">
        <f>IF(N137="nulová",J137,0)</f>
        <v>0</v>
      </c>
      <c r="BJ137" s="24" t="s">
        <v>25</v>
      </c>
      <c r="BK137" s="207">
        <f>ROUND(I137*H137,2)</f>
        <v>0</v>
      </c>
      <c r="BL137" s="24" t="s">
        <v>262</v>
      </c>
      <c r="BM137" s="24" t="s">
        <v>1748</v>
      </c>
    </row>
    <row r="138" spans="2:51" s="11" customFormat="1" ht="13.5">
      <c r="B138" s="208"/>
      <c r="C138" s="209"/>
      <c r="D138" s="210" t="s">
        <v>264</v>
      </c>
      <c r="E138" s="211" t="s">
        <v>38</v>
      </c>
      <c r="F138" s="212" t="s">
        <v>1749</v>
      </c>
      <c r="G138" s="209"/>
      <c r="H138" s="213">
        <v>274.827</v>
      </c>
      <c r="I138" s="214"/>
      <c r="J138" s="209"/>
      <c r="K138" s="209"/>
      <c r="L138" s="215"/>
      <c r="M138" s="216"/>
      <c r="N138" s="217"/>
      <c r="O138" s="217"/>
      <c r="P138" s="217"/>
      <c r="Q138" s="217"/>
      <c r="R138" s="217"/>
      <c r="S138" s="217"/>
      <c r="T138" s="218"/>
      <c r="AT138" s="219" t="s">
        <v>264</v>
      </c>
      <c r="AU138" s="219" t="s">
        <v>90</v>
      </c>
      <c r="AV138" s="11" t="s">
        <v>90</v>
      </c>
      <c r="AW138" s="11" t="s">
        <v>45</v>
      </c>
      <c r="AX138" s="11" t="s">
        <v>81</v>
      </c>
      <c r="AY138" s="219" t="s">
        <v>256</v>
      </c>
    </row>
    <row r="139" spans="2:51" s="12" customFormat="1" ht="13.5">
      <c r="B139" s="220"/>
      <c r="C139" s="221"/>
      <c r="D139" s="222" t="s">
        <v>264</v>
      </c>
      <c r="E139" s="223" t="s">
        <v>38</v>
      </c>
      <c r="F139" s="224" t="s">
        <v>266</v>
      </c>
      <c r="G139" s="221"/>
      <c r="H139" s="225">
        <v>274.827</v>
      </c>
      <c r="I139" s="226"/>
      <c r="J139" s="221"/>
      <c r="K139" s="221"/>
      <c r="L139" s="227"/>
      <c r="M139" s="228"/>
      <c r="N139" s="229"/>
      <c r="O139" s="229"/>
      <c r="P139" s="229"/>
      <c r="Q139" s="229"/>
      <c r="R139" s="229"/>
      <c r="S139" s="229"/>
      <c r="T139" s="230"/>
      <c r="AT139" s="231" t="s">
        <v>264</v>
      </c>
      <c r="AU139" s="231" t="s">
        <v>90</v>
      </c>
      <c r="AV139" s="12" t="s">
        <v>262</v>
      </c>
      <c r="AW139" s="12" t="s">
        <v>45</v>
      </c>
      <c r="AX139" s="12" t="s">
        <v>25</v>
      </c>
      <c r="AY139" s="231" t="s">
        <v>256</v>
      </c>
    </row>
    <row r="140" spans="2:65" s="1" customFormat="1" ht="22.5" customHeight="1">
      <c r="B140" s="42"/>
      <c r="C140" s="196" t="s">
        <v>319</v>
      </c>
      <c r="D140" s="196" t="s">
        <v>258</v>
      </c>
      <c r="E140" s="197" t="s">
        <v>343</v>
      </c>
      <c r="F140" s="198" t="s">
        <v>344</v>
      </c>
      <c r="G140" s="199" t="s">
        <v>129</v>
      </c>
      <c r="H140" s="200">
        <v>162.004</v>
      </c>
      <c r="I140" s="201"/>
      <c r="J140" s="202">
        <f>ROUND(I140*H140,2)</f>
        <v>0</v>
      </c>
      <c r="K140" s="198" t="s">
        <v>261</v>
      </c>
      <c r="L140" s="62"/>
      <c r="M140" s="203" t="s">
        <v>38</v>
      </c>
      <c r="N140" s="204" t="s">
        <v>52</v>
      </c>
      <c r="O140" s="43"/>
      <c r="P140" s="205">
        <f>O140*H140</f>
        <v>0</v>
      </c>
      <c r="Q140" s="205">
        <v>0</v>
      </c>
      <c r="R140" s="205">
        <f>Q140*H140</f>
        <v>0</v>
      </c>
      <c r="S140" s="205">
        <v>0</v>
      </c>
      <c r="T140" s="206">
        <f>S140*H140</f>
        <v>0</v>
      </c>
      <c r="AR140" s="24" t="s">
        <v>262</v>
      </c>
      <c r="AT140" s="24" t="s">
        <v>258</v>
      </c>
      <c r="AU140" s="24" t="s">
        <v>90</v>
      </c>
      <c r="AY140" s="24" t="s">
        <v>256</v>
      </c>
      <c r="BE140" s="207">
        <f>IF(N140="základní",J140,0)</f>
        <v>0</v>
      </c>
      <c r="BF140" s="207">
        <f>IF(N140="snížená",J140,0)</f>
        <v>0</v>
      </c>
      <c r="BG140" s="207">
        <f>IF(N140="zákl. přenesená",J140,0)</f>
        <v>0</v>
      </c>
      <c r="BH140" s="207">
        <f>IF(N140="sníž. přenesená",J140,0)</f>
        <v>0</v>
      </c>
      <c r="BI140" s="207">
        <f>IF(N140="nulová",J140,0)</f>
        <v>0</v>
      </c>
      <c r="BJ140" s="24" t="s">
        <v>25</v>
      </c>
      <c r="BK140" s="207">
        <f>ROUND(I140*H140,2)</f>
        <v>0</v>
      </c>
      <c r="BL140" s="24" t="s">
        <v>262</v>
      </c>
      <c r="BM140" s="24" t="s">
        <v>1750</v>
      </c>
    </row>
    <row r="141" spans="2:51" s="11" customFormat="1" ht="13.5">
      <c r="B141" s="208"/>
      <c r="C141" s="209"/>
      <c r="D141" s="210" t="s">
        <v>264</v>
      </c>
      <c r="E141" s="211" t="s">
        <v>38</v>
      </c>
      <c r="F141" s="212" t="s">
        <v>346</v>
      </c>
      <c r="G141" s="209"/>
      <c r="H141" s="213">
        <v>37.825</v>
      </c>
      <c r="I141" s="214"/>
      <c r="J141" s="209"/>
      <c r="K141" s="209"/>
      <c r="L141" s="215"/>
      <c r="M141" s="216"/>
      <c r="N141" s="217"/>
      <c r="O141" s="217"/>
      <c r="P141" s="217"/>
      <c r="Q141" s="217"/>
      <c r="R141" s="217"/>
      <c r="S141" s="217"/>
      <c r="T141" s="218"/>
      <c r="AT141" s="219" t="s">
        <v>264</v>
      </c>
      <c r="AU141" s="219" t="s">
        <v>90</v>
      </c>
      <c r="AV141" s="11" t="s">
        <v>90</v>
      </c>
      <c r="AW141" s="11" t="s">
        <v>45</v>
      </c>
      <c r="AX141" s="11" t="s">
        <v>81</v>
      </c>
      <c r="AY141" s="219" t="s">
        <v>256</v>
      </c>
    </row>
    <row r="142" spans="2:51" s="11" customFormat="1" ht="27">
      <c r="B142" s="208"/>
      <c r="C142" s="209"/>
      <c r="D142" s="210" t="s">
        <v>264</v>
      </c>
      <c r="E142" s="211" t="s">
        <v>38</v>
      </c>
      <c r="F142" s="212" t="s">
        <v>1751</v>
      </c>
      <c r="G142" s="209"/>
      <c r="H142" s="213">
        <v>124.179</v>
      </c>
      <c r="I142" s="214"/>
      <c r="J142" s="209"/>
      <c r="K142" s="209"/>
      <c r="L142" s="215"/>
      <c r="M142" s="216"/>
      <c r="N142" s="217"/>
      <c r="O142" s="217"/>
      <c r="P142" s="217"/>
      <c r="Q142" s="217"/>
      <c r="R142" s="217"/>
      <c r="S142" s="217"/>
      <c r="T142" s="218"/>
      <c r="AT142" s="219" t="s">
        <v>264</v>
      </c>
      <c r="AU142" s="219" t="s">
        <v>90</v>
      </c>
      <c r="AV142" s="11" t="s">
        <v>90</v>
      </c>
      <c r="AW142" s="11" t="s">
        <v>45</v>
      </c>
      <c r="AX142" s="11" t="s">
        <v>81</v>
      </c>
      <c r="AY142" s="219" t="s">
        <v>256</v>
      </c>
    </row>
    <row r="143" spans="2:51" s="12" customFormat="1" ht="13.5">
      <c r="B143" s="220"/>
      <c r="C143" s="221"/>
      <c r="D143" s="222" t="s">
        <v>264</v>
      </c>
      <c r="E143" s="223" t="s">
        <v>166</v>
      </c>
      <c r="F143" s="224" t="s">
        <v>266</v>
      </c>
      <c r="G143" s="221"/>
      <c r="H143" s="225">
        <v>162.004</v>
      </c>
      <c r="I143" s="226"/>
      <c r="J143" s="221"/>
      <c r="K143" s="221"/>
      <c r="L143" s="227"/>
      <c r="M143" s="228"/>
      <c r="N143" s="229"/>
      <c r="O143" s="229"/>
      <c r="P143" s="229"/>
      <c r="Q143" s="229"/>
      <c r="R143" s="229"/>
      <c r="S143" s="229"/>
      <c r="T143" s="230"/>
      <c r="AT143" s="231" t="s">
        <v>264</v>
      </c>
      <c r="AU143" s="231" t="s">
        <v>90</v>
      </c>
      <c r="AV143" s="12" t="s">
        <v>262</v>
      </c>
      <c r="AW143" s="12" t="s">
        <v>45</v>
      </c>
      <c r="AX143" s="12" t="s">
        <v>25</v>
      </c>
      <c r="AY143" s="231" t="s">
        <v>256</v>
      </c>
    </row>
    <row r="144" spans="2:65" s="1" customFormat="1" ht="22.5" customHeight="1">
      <c r="B144" s="42"/>
      <c r="C144" s="196" t="s">
        <v>324</v>
      </c>
      <c r="D144" s="196" t="s">
        <v>258</v>
      </c>
      <c r="E144" s="197" t="s">
        <v>348</v>
      </c>
      <c r="F144" s="198" t="s">
        <v>349</v>
      </c>
      <c r="G144" s="199" t="s">
        <v>129</v>
      </c>
      <c r="H144" s="200">
        <v>162.004</v>
      </c>
      <c r="I144" s="201"/>
      <c r="J144" s="202">
        <f>ROUND(I144*H144,2)</f>
        <v>0</v>
      </c>
      <c r="K144" s="198" t="s">
        <v>261</v>
      </c>
      <c r="L144" s="62"/>
      <c r="M144" s="203" t="s">
        <v>38</v>
      </c>
      <c r="N144" s="204" t="s">
        <v>52</v>
      </c>
      <c r="O144" s="43"/>
      <c r="P144" s="205">
        <f>O144*H144</f>
        <v>0</v>
      </c>
      <c r="Q144" s="205">
        <v>0</v>
      </c>
      <c r="R144" s="205">
        <f>Q144*H144</f>
        <v>0</v>
      </c>
      <c r="S144" s="205">
        <v>0</v>
      </c>
      <c r="T144" s="206">
        <f>S144*H144</f>
        <v>0</v>
      </c>
      <c r="AR144" s="24" t="s">
        <v>262</v>
      </c>
      <c r="AT144" s="24" t="s">
        <v>258</v>
      </c>
      <c r="AU144" s="24" t="s">
        <v>90</v>
      </c>
      <c r="AY144" s="24" t="s">
        <v>256</v>
      </c>
      <c r="BE144" s="207">
        <f>IF(N144="základní",J144,0)</f>
        <v>0</v>
      </c>
      <c r="BF144" s="207">
        <f>IF(N144="snížená",J144,0)</f>
        <v>0</v>
      </c>
      <c r="BG144" s="207">
        <f>IF(N144="zákl. přenesená",J144,0)</f>
        <v>0</v>
      </c>
      <c r="BH144" s="207">
        <f>IF(N144="sníž. přenesená",J144,0)</f>
        <v>0</v>
      </c>
      <c r="BI144" s="207">
        <f>IF(N144="nulová",J144,0)</f>
        <v>0</v>
      </c>
      <c r="BJ144" s="24" t="s">
        <v>25</v>
      </c>
      <c r="BK144" s="207">
        <f>ROUND(I144*H144,2)</f>
        <v>0</v>
      </c>
      <c r="BL144" s="24" t="s">
        <v>262</v>
      </c>
      <c r="BM144" s="24" t="s">
        <v>1752</v>
      </c>
    </row>
    <row r="145" spans="2:47" s="1" customFormat="1" ht="27">
      <c r="B145" s="42"/>
      <c r="C145" s="64"/>
      <c r="D145" s="210" t="s">
        <v>351</v>
      </c>
      <c r="E145" s="64"/>
      <c r="F145" s="243" t="s">
        <v>352</v>
      </c>
      <c r="G145" s="64"/>
      <c r="H145" s="64"/>
      <c r="I145" s="166"/>
      <c r="J145" s="64"/>
      <c r="K145" s="64"/>
      <c r="L145" s="62"/>
      <c r="M145" s="244"/>
      <c r="N145" s="43"/>
      <c r="O145" s="43"/>
      <c r="P145" s="43"/>
      <c r="Q145" s="43"/>
      <c r="R145" s="43"/>
      <c r="S145" s="43"/>
      <c r="T145" s="79"/>
      <c r="AT145" s="24" t="s">
        <v>351</v>
      </c>
      <c r="AU145" s="24" t="s">
        <v>90</v>
      </c>
    </row>
    <row r="146" spans="2:51" s="11" customFormat="1" ht="13.5">
      <c r="B146" s="208"/>
      <c r="C146" s="209"/>
      <c r="D146" s="210" t="s">
        <v>264</v>
      </c>
      <c r="E146" s="211" t="s">
        <v>38</v>
      </c>
      <c r="F146" s="212" t="s">
        <v>166</v>
      </c>
      <c r="G146" s="209"/>
      <c r="H146" s="213">
        <v>162.004</v>
      </c>
      <c r="I146" s="214"/>
      <c r="J146" s="209"/>
      <c r="K146" s="209"/>
      <c r="L146" s="215"/>
      <c r="M146" s="216"/>
      <c r="N146" s="217"/>
      <c r="O146" s="217"/>
      <c r="P146" s="217"/>
      <c r="Q146" s="217"/>
      <c r="R146" s="217"/>
      <c r="S146" s="217"/>
      <c r="T146" s="218"/>
      <c r="AT146" s="219" t="s">
        <v>264</v>
      </c>
      <c r="AU146" s="219" t="s">
        <v>90</v>
      </c>
      <c r="AV146" s="11" t="s">
        <v>90</v>
      </c>
      <c r="AW146" s="11" t="s">
        <v>45</v>
      </c>
      <c r="AX146" s="11" t="s">
        <v>81</v>
      </c>
      <c r="AY146" s="219" t="s">
        <v>256</v>
      </c>
    </row>
    <row r="147" spans="2:51" s="12" customFormat="1" ht="13.5">
      <c r="B147" s="220"/>
      <c r="C147" s="221"/>
      <c r="D147" s="222" t="s">
        <v>264</v>
      </c>
      <c r="E147" s="223" t="s">
        <v>38</v>
      </c>
      <c r="F147" s="224" t="s">
        <v>266</v>
      </c>
      <c r="G147" s="221"/>
      <c r="H147" s="225">
        <v>162.004</v>
      </c>
      <c r="I147" s="226"/>
      <c r="J147" s="221"/>
      <c r="K147" s="221"/>
      <c r="L147" s="227"/>
      <c r="M147" s="228"/>
      <c r="N147" s="229"/>
      <c r="O147" s="229"/>
      <c r="P147" s="229"/>
      <c r="Q147" s="229"/>
      <c r="R147" s="229"/>
      <c r="S147" s="229"/>
      <c r="T147" s="230"/>
      <c r="AT147" s="231" t="s">
        <v>264</v>
      </c>
      <c r="AU147" s="231" t="s">
        <v>90</v>
      </c>
      <c r="AV147" s="12" t="s">
        <v>262</v>
      </c>
      <c r="AW147" s="12" t="s">
        <v>45</v>
      </c>
      <c r="AX147" s="12" t="s">
        <v>25</v>
      </c>
      <c r="AY147" s="231" t="s">
        <v>256</v>
      </c>
    </row>
    <row r="148" spans="2:65" s="1" customFormat="1" ht="22.5" customHeight="1">
      <c r="B148" s="42"/>
      <c r="C148" s="196" t="s">
        <v>10</v>
      </c>
      <c r="D148" s="196" t="s">
        <v>258</v>
      </c>
      <c r="E148" s="197" t="s">
        <v>354</v>
      </c>
      <c r="F148" s="198" t="s">
        <v>355</v>
      </c>
      <c r="G148" s="199" t="s">
        <v>129</v>
      </c>
      <c r="H148" s="200">
        <v>162.004</v>
      </c>
      <c r="I148" s="201"/>
      <c r="J148" s="202">
        <f>ROUND(I148*H148,2)</f>
        <v>0</v>
      </c>
      <c r="K148" s="198" t="s">
        <v>261</v>
      </c>
      <c r="L148" s="62"/>
      <c r="M148" s="203" t="s">
        <v>38</v>
      </c>
      <c r="N148" s="204" t="s">
        <v>52</v>
      </c>
      <c r="O148" s="43"/>
      <c r="P148" s="205">
        <f>O148*H148</f>
        <v>0</v>
      </c>
      <c r="Q148" s="205">
        <v>0.00356</v>
      </c>
      <c r="R148" s="205">
        <f>Q148*H148</f>
        <v>0.57673424</v>
      </c>
      <c r="S148" s="205">
        <v>0</v>
      </c>
      <c r="T148" s="206">
        <f>S148*H148</f>
        <v>0</v>
      </c>
      <c r="AR148" s="24" t="s">
        <v>262</v>
      </c>
      <c r="AT148" s="24" t="s">
        <v>258</v>
      </c>
      <c r="AU148" s="24" t="s">
        <v>90</v>
      </c>
      <c r="AY148" s="24" t="s">
        <v>256</v>
      </c>
      <c r="BE148" s="207">
        <f>IF(N148="základní",J148,0)</f>
        <v>0</v>
      </c>
      <c r="BF148" s="207">
        <f>IF(N148="snížená",J148,0)</f>
        <v>0</v>
      </c>
      <c r="BG148" s="207">
        <f>IF(N148="zákl. přenesená",J148,0)</f>
        <v>0</v>
      </c>
      <c r="BH148" s="207">
        <f>IF(N148="sníž. přenesená",J148,0)</f>
        <v>0</v>
      </c>
      <c r="BI148" s="207">
        <f>IF(N148="nulová",J148,0)</f>
        <v>0</v>
      </c>
      <c r="BJ148" s="24" t="s">
        <v>25</v>
      </c>
      <c r="BK148" s="207">
        <f>ROUND(I148*H148,2)</f>
        <v>0</v>
      </c>
      <c r="BL148" s="24" t="s">
        <v>262</v>
      </c>
      <c r="BM148" s="24" t="s">
        <v>1753</v>
      </c>
    </row>
    <row r="149" spans="2:51" s="11" customFormat="1" ht="13.5">
      <c r="B149" s="208"/>
      <c r="C149" s="209"/>
      <c r="D149" s="210" t="s">
        <v>264</v>
      </c>
      <c r="E149" s="211" t="s">
        <v>38</v>
      </c>
      <c r="F149" s="212" t="s">
        <v>166</v>
      </c>
      <c r="G149" s="209"/>
      <c r="H149" s="213">
        <v>162.004</v>
      </c>
      <c r="I149" s="214"/>
      <c r="J149" s="209"/>
      <c r="K149" s="209"/>
      <c r="L149" s="215"/>
      <c r="M149" s="216"/>
      <c r="N149" s="217"/>
      <c r="O149" s="217"/>
      <c r="P149" s="217"/>
      <c r="Q149" s="217"/>
      <c r="R149" s="217"/>
      <c r="S149" s="217"/>
      <c r="T149" s="218"/>
      <c r="AT149" s="219" t="s">
        <v>264</v>
      </c>
      <c r="AU149" s="219" t="s">
        <v>90</v>
      </c>
      <c r="AV149" s="11" t="s">
        <v>90</v>
      </c>
      <c r="AW149" s="11" t="s">
        <v>45</v>
      </c>
      <c r="AX149" s="11" t="s">
        <v>81</v>
      </c>
      <c r="AY149" s="219" t="s">
        <v>256</v>
      </c>
    </row>
    <row r="150" spans="2:51" s="12" customFormat="1" ht="13.5">
      <c r="B150" s="220"/>
      <c r="C150" s="221"/>
      <c r="D150" s="222" t="s">
        <v>264</v>
      </c>
      <c r="E150" s="223" t="s">
        <v>38</v>
      </c>
      <c r="F150" s="224" t="s">
        <v>266</v>
      </c>
      <c r="G150" s="221"/>
      <c r="H150" s="225">
        <v>162.004</v>
      </c>
      <c r="I150" s="226"/>
      <c r="J150" s="221"/>
      <c r="K150" s="221"/>
      <c r="L150" s="227"/>
      <c r="M150" s="228"/>
      <c r="N150" s="229"/>
      <c r="O150" s="229"/>
      <c r="P150" s="229"/>
      <c r="Q150" s="229"/>
      <c r="R150" s="229"/>
      <c r="S150" s="229"/>
      <c r="T150" s="230"/>
      <c r="AT150" s="231" t="s">
        <v>264</v>
      </c>
      <c r="AU150" s="231" t="s">
        <v>90</v>
      </c>
      <c r="AV150" s="12" t="s">
        <v>262</v>
      </c>
      <c r="AW150" s="12" t="s">
        <v>45</v>
      </c>
      <c r="AX150" s="12" t="s">
        <v>25</v>
      </c>
      <c r="AY150" s="231" t="s">
        <v>256</v>
      </c>
    </row>
    <row r="151" spans="2:65" s="1" customFormat="1" ht="22.5" customHeight="1">
      <c r="B151" s="42"/>
      <c r="C151" s="261" t="s">
        <v>336</v>
      </c>
      <c r="D151" s="261" t="s">
        <v>337</v>
      </c>
      <c r="E151" s="262" t="s">
        <v>358</v>
      </c>
      <c r="F151" s="263" t="s">
        <v>359</v>
      </c>
      <c r="G151" s="264" t="s">
        <v>360</v>
      </c>
      <c r="H151" s="265">
        <v>4.05</v>
      </c>
      <c r="I151" s="266"/>
      <c r="J151" s="267">
        <f>ROUND(I151*H151,2)</f>
        <v>0</v>
      </c>
      <c r="K151" s="263" t="s">
        <v>261</v>
      </c>
      <c r="L151" s="268"/>
      <c r="M151" s="269" t="s">
        <v>38</v>
      </c>
      <c r="N151" s="270" t="s">
        <v>52</v>
      </c>
      <c r="O151" s="43"/>
      <c r="P151" s="205">
        <f>O151*H151</f>
        <v>0</v>
      </c>
      <c r="Q151" s="205">
        <v>0.001</v>
      </c>
      <c r="R151" s="205">
        <f>Q151*H151</f>
        <v>0.00405</v>
      </c>
      <c r="S151" s="205">
        <v>0</v>
      </c>
      <c r="T151" s="206">
        <f>S151*H151</f>
        <v>0</v>
      </c>
      <c r="AR151" s="24" t="s">
        <v>183</v>
      </c>
      <c r="AT151" s="24" t="s">
        <v>337</v>
      </c>
      <c r="AU151" s="24" t="s">
        <v>90</v>
      </c>
      <c r="AY151" s="24" t="s">
        <v>256</v>
      </c>
      <c r="BE151" s="207">
        <f>IF(N151="základní",J151,0)</f>
        <v>0</v>
      </c>
      <c r="BF151" s="207">
        <f>IF(N151="snížená",J151,0)</f>
        <v>0</v>
      </c>
      <c r="BG151" s="207">
        <f>IF(N151="zákl. přenesená",J151,0)</f>
        <v>0</v>
      </c>
      <c r="BH151" s="207">
        <f>IF(N151="sníž. přenesená",J151,0)</f>
        <v>0</v>
      </c>
      <c r="BI151" s="207">
        <f>IF(N151="nulová",J151,0)</f>
        <v>0</v>
      </c>
      <c r="BJ151" s="24" t="s">
        <v>25</v>
      </c>
      <c r="BK151" s="207">
        <f>ROUND(I151*H151,2)</f>
        <v>0</v>
      </c>
      <c r="BL151" s="24" t="s">
        <v>262</v>
      </c>
      <c r="BM151" s="24" t="s">
        <v>1754</v>
      </c>
    </row>
    <row r="152" spans="2:47" s="1" customFormat="1" ht="27">
      <c r="B152" s="42"/>
      <c r="C152" s="64"/>
      <c r="D152" s="210" t="s">
        <v>351</v>
      </c>
      <c r="E152" s="64"/>
      <c r="F152" s="243" t="s">
        <v>362</v>
      </c>
      <c r="G152" s="64"/>
      <c r="H152" s="64"/>
      <c r="I152" s="166"/>
      <c r="J152" s="64"/>
      <c r="K152" s="64"/>
      <c r="L152" s="62"/>
      <c r="M152" s="244"/>
      <c r="N152" s="43"/>
      <c r="O152" s="43"/>
      <c r="P152" s="43"/>
      <c r="Q152" s="43"/>
      <c r="R152" s="43"/>
      <c r="S152" s="43"/>
      <c r="T152" s="79"/>
      <c r="AT152" s="24" t="s">
        <v>351</v>
      </c>
      <c r="AU152" s="24" t="s">
        <v>90</v>
      </c>
    </row>
    <row r="153" spans="2:51" s="11" customFormat="1" ht="13.5">
      <c r="B153" s="208"/>
      <c r="C153" s="209"/>
      <c r="D153" s="210" t="s">
        <v>264</v>
      </c>
      <c r="E153" s="211" t="s">
        <v>38</v>
      </c>
      <c r="F153" s="212" t="s">
        <v>363</v>
      </c>
      <c r="G153" s="209"/>
      <c r="H153" s="213">
        <v>4.05</v>
      </c>
      <c r="I153" s="214"/>
      <c r="J153" s="209"/>
      <c r="K153" s="209"/>
      <c r="L153" s="215"/>
      <c r="M153" s="216"/>
      <c r="N153" s="217"/>
      <c r="O153" s="217"/>
      <c r="P153" s="217"/>
      <c r="Q153" s="217"/>
      <c r="R153" s="217"/>
      <c r="S153" s="217"/>
      <c r="T153" s="218"/>
      <c r="AT153" s="219" t="s">
        <v>264</v>
      </c>
      <c r="AU153" s="219" t="s">
        <v>90</v>
      </c>
      <c r="AV153" s="11" t="s">
        <v>90</v>
      </c>
      <c r="AW153" s="11" t="s">
        <v>45</v>
      </c>
      <c r="AX153" s="11" t="s">
        <v>81</v>
      </c>
      <c r="AY153" s="219" t="s">
        <v>256</v>
      </c>
    </row>
    <row r="154" spans="2:51" s="12" customFormat="1" ht="13.5">
      <c r="B154" s="220"/>
      <c r="C154" s="221"/>
      <c r="D154" s="210" t="s">
        <v>264</v>
      </c>
      <c r="E154" s="245" t="s">
        <v>38</v>
      </c>
      <c r="F154" s="246" t="s">
        <v>266</v>
      </c>
      <c r="G154" s="221"/>
      <c r="H154" s="247">
        <v>4.05</v>
      </c>
      <c r="I154" s="226"/>
      <c r="J154" s="221"/>
      <c r="K154" s="221"/>
      <c r="L154" s="227"/>
      <c r="M154" s="228"/>
      <c r="N154" s="229"/>
      <c r="O154" s="229"/>
      <c r="P154" s="229"/>
      <c r="Q154" s="229"/>
      <c r="R154" s="229"/>
      <c r="S154" s="229"/>
      <c r="T154" s="230"/>
      <c r="AT154" s="231" t="s">
        <v>264</v>
      </c>
      <c r="AU154" s="231" t="s">
        <v>90</v>
      </c>
      <c r="AV154" s="12" t="s">
        <v>262</v>
      </c>
      <c r="AW154" s="12" t="s">
        <v>45</v>
      </c>
      <c r="AX154" s="12" t="s">
        <v>25</v>
      </c>
      <c r="AY154" s="231" t="s">
        <v>256</v>
      </c>
    </row>
    <row r="155" spans="2:63" s="10" customFormat="1" ht="29.85" customHeight="1">
      <c r="B155" s="179"/>
      <c r="C155" s="180"/>
      <c r="D155" s="193" t="s">
        <v>80</v>
      </c>
      <c r="E155" s="194" t="s">
        <v>90</v>
      </c>
      <c r="F155" s="194" t="s">
        <v>364</v>
      </c>
      <c r="G155" s="180"/>
      <c r="H155" s="180"/>
      <c r="I155" s="183"/>
      <c r="J155" s="195">
        <f>BK155</f>
        <v>0</v>
      </c>
      <c r="K155" s="180"/>
      <c r="L155" s="185"/>
      <c r="M155" s="186"/>
      <c r="N155" s="187"/>
      <c r="O155" s="187"/>
      <c r="P155" s="188">
        <f>SUM(P156:P165)</f>
        <v>0</v>
      </c>
      <c r="Q155" s="187"/>
      <c r="R155" s="188">
        <f>SUM(R156:R165)</f>
        <v>50.42822700000001</v>
      </c>
      <c r="S155" s="187"/>
      <c r="T155" s="189">
        <f>SUM(T156:T165)</f>
        <v>0</v>
      </c>
      <c r="AR155" s="190" t="s">
        <v>25</v>
      </c>
      <c r="AT155" s="191" t="s">
        <v>80</v>
      </c>
      <c r="AU155" s="191" t="s">
        <v>25</v>
      </c>
      <c r="AY155" s="190" t="s">
        <v>256</v>
      </c>
      <c r="BK155" s="192">
        <f>SUM(BK156:BK165)</f>
        <v>0</v>
      </c>
    </row>
    <row r="156" spans="2:65" s="1" customFormat="1" ht="22.5" customHeight="1">
      <c r="B156" s="42"/>
      <c r="C156" s="196" t="s">
        <v>342</v>
      </c>
      <c r="D156" s="196" t="s">
        <v>258</v>
      </c>
      <c r="E156" s="197" t="s">
        <v>365</v>
      </c>
      <c r="F156" s="198" t="s">
        <v>366</v>
      </c>
      <c r="G156" s="199" t="s">
        <v>282</v>
      </c>
      <c r="H156" s="200">
        <v>10.928</v>
      </c>
      <c r="I156" s="201"/>
      <c r="J156" s="202">
        <f>ROUND(I156*H156,2)</f>
        <v>0</v>
      </c>
      <c r="K156" s="198" t="s">
        <v>261</v>
      </c>
      <c r="L156" s="62"/>
      <c r="M156" s="203" t="s">
        <v>38</v>
      </c>
      <c r="N156" s="204" t="s">
        <v>52</v>
      </c>
      <c r="O156" s="43"/>
      <c r="P156" s="205">
        <f>O156*H156</f>
        <v>0</v>
      </c>
      <c r="Q156" s="205">
        <v>0</v>
      </c>
      <c r="R156" s="205">
        <f>Q156*H156</f>
        <v>0</v>
      </c>
      <c r="S156" s="205">
        <v>0</v>
      </c>
      <c r="T156" s="206">
        <f>S156*H156</f>
        <v>0</v>
      </c>
      <c r="AR156" s="24" t="s">
        <v>262</v>
      </c>
      <c r="AT156" s="24" t="s">
        <v>258</v>
      </c>
      <c r="AU156" s="24" t="s">
        <v>90</v>
      </c>
      <c r="AY156" s="24" t="s">
        <v>256</v>
      </c>
      <c r="BE156" s="207">
        <f>IF(N156="základní",J156,0)</f>
        <v>0</v>
      </c>
      <c r="BF156" s="207">
        <f>IF(N156="snížená",J156,0)</f>
        <v>0</v>
      </c>
      <c r="BG156" s="207">
        <f>IF(N156="zákl. přenesená",J156,0)</f>
        <v>0</v>
      </c>
      <c r="BH156" s="207">
        <f>IF(N156="sníž. přenesená",J156,0)</f>
        <v>0</v>
      </c>
      <c r="BI156" s="207">
        <f>IF(N156="nulová",J156,0)</f>
        <v>0</v>
      </c>
      <c r="BJ156" s="24" t="s">
        <v>25</v>
      </c>
      <c r="BK156" s="207">
        <f>ROUND(I156*H156,2)</f>
        <v>0</v>
      </c>
      <c r="BL156" s="24" t="s">
        <v>262</v>
      </c>
      <c r="BM156" s="24" t="s">
        <v>1755</v>
      </c>
    </row>
    <row r="157" spans="2:51" s="11" customFormat="1" ht="13.5">
      <c r="B157" s="208"/>
      <c r="C157" s="209"/>
      <c r="D157" s="210" t="s">
        <v>264</v>
      </c>
      <c r="E157" s="211" t="s">
        <v>38</v>
      </c>
      <c r="F157" s="212" t="s">
        <v>1756</v>
      </c>
      <c r="G157" s="209"/>
      <c r="H157" s="213">
        <v>10.928</v>
      </c>
      <c r="I157" s="214"/>
      <c r="J157" s="209"/>
      <c r="K157" s="209"/>
      <c r="L157" s="215"/>
      <c r="M157" s="216"/>
      <c r="N157" s="217"/>
      <c r="O157" s="217"/>
      <c r="P157" s="217"/>
      <c r="Q157" s="217"/>
      <c r="R157" s="217"/>
      <c r="S157" s="217"/>
      <c r="T157" s="218"/>
      <c r="AT157" s="219" t="s">
        <v>264</v>
      </c>
      <c r="AU157" s="219" t="s">
        <v>90</v>
      </c>
      <c r="AV157" s="11" t="s">
        <v>90</v>
      </c>
      <c r="AW157" s="11" t="s">
        <v>45</v>
      </c>
      <c r="AX157" s="11" t="s">
        <v>81</v>
      </c>
      <c r="AY157" s="219" t="s">
        <v>256</v>
      </c>
    </row>
    <row r="158" spans="2:51" s="12" customFormat="1" ht="13.5">
      <c r="B158" s="220"/>
      <c r="C158" s="221"/>
      <c r="D158" s="222" t="s">
        <v>264</v>
      </c>
      <c r="E158" s="223" t="s">
        <v>38</v>
      </c>
      <c r="F158" s="224" t="s">
        <v>266</v>
      </c>
      <c r="G158" s="221"/>
      <c r="H158" s="225">
        <v>10.928</v>
      </c>
      <c r="I158" s="226"/>
      <c r="J158" s="221"/>
      <c r="K158" s="221"/>
      <c r="L158" s="227"/>
      <c r="M158" s="228"/>
      <c r="N158" s="229"/>
      <c r="O158" s="229"/>
      <c r="P158" s="229"/>
      <c r="Q158" s="229"/>
      <c r="R158" s="229"/>
      <c r="S158" s="229"/>
      <c r="T158" s="230"/>
      <c r="AT158" s="231" t="s">
        <v>264</v>
      </c>
      <c r="AU158" s="231" t="s">
        <v>90</v>
      </c>
      <c r="AV158" s="12" t="s">
        <v>262</v>
      </c>
      <c r="AW158" s="12" t="s">
        <v>45</v>
      </c>
      <c r="AX158" s="12" t="s">
        <v>25</v>
      </c>
      <c r="AY158" s="231" t="s">
        <v>256</v>
      </c>
    </row>
    <row r="159" spans="2:65" s="1" customFormat="1" ht="31.5" customHeight="1">
      <c r="B159" s="42"/>
      <c r="C159" s="196" t="s">
        <v>347</v>
      </c>
      <c r="D159" s="196" t="s">
        <v>258</v>
      </c>
      <c r="E159" s="197" t="s">
        <v>370</v>
      </c>
      <c r="F159" s="198" t="s">
        <v>371</v>
      </c>
      <c r="G159" s="199" t="s">
        <v>372</v>
      </c>
      <c r="H159" s="200">
        <v>218.55</v>
      </c>
      <c r="I159" s="201"/>
      <c r="J159" s="202">
        <f>ROUND(I159*H159,2)</f>
        <v>0</v>
      </c>
      <c r="K159" s="198" t="s">
        <v>261</v>
      </c>
      <c r="L159" s="62"/>
      <c r="M159" s="203" t="s">
        <v>38</v>
      </c>
      <c r="N159" s="204" t="s">
        <v>52</v>
      </c>
      <c r="O159" s="43"/>
      <c r="P159" s="205">
        <f>O159*H159</f>
        <v>0</v>
      </c>
      <c r="Q159" s="205">
        <v>0.23058</v>
      </c>
      <c r="R159" s="205">
        <f>Q159*H159</f>
        <v>50.39325900000001</v>
      </c>
      <c r="S159" s="205">
        <v>0</v>
      </c>
      <c r="T159" s="206">
        <f>S159*H159</f>
        <v>0</v>
      </c>
      <c r="AR159" s="24" t="s">
        <v>262</v>
      </c>
      <c r="AT159" s="24" t="s">
        <v>258</v>
      </c>
      <c r="AU159" s="24" t="s">
        <v>90</v>
      </c>
      <c r="AY159" s="24" t="s">
        <v>256</v>
      </c>
      <c r="BE159" s="207">
        <f>IF(N159="základní",J159,0)</f>
        <v>0</v>
      </c>
      <c r="BF159" s="207">
        <f>IF(N159="snížená",J159,0)</f>
        <v>0</v>
      </c>
      <c r="BG159" s="207">
        <f>IF(N159="zákl. přenesená",J159,0)</f>
        <v>0</v>
      </c>
      <c r="BH159" s="207">
        <f>IF(N159="sníž. přenesená",J159,0)</f>
        <v>0</v>
      </c>
      <c r="BI159" s="207">
        <f>IF(N159="nulová",J159,0)</f>
        <v>0</v>
      </c>
      <c r="BJ159" s="24" t="s">
        <v>25</v>
      </c>
      <c r="BK159" s="207">
        <f>ROUND(I159*H159,2)</f>
        <v>0</v>
      </c>
      <c r="BL159" s="24" t="s">
        <v>262</v>
      </c>
      <c r="BM159" s="24" t="s">
        <v>1757</v>
      </c>
    </row>
    <row r="160" spans="2:51" s="13" customFormat="1" ht="13.5">
      <c r="B160" s="232"/>
      <c r="C160" s="233"/>
      <c r="D160" s="210" t="s">
        <v>264</v>
      </c>
      <c r="E160" s="234" t="s">
        <v>38</v>
      </c>
      <c r="F160" s="235" t="s">
        <v>1733</v>
      </c>
      <c r="G160" s="233"/>
      <c r="H160" s="236" t="s">
        <v>38</v>
      </c>
      <c r="I160" s="237"/>
      <c r="J160" s="233"/>
      <c r="K160" s="233"/>
      <c r="L160" s="238"/>
      <c r="M160" s="239"/>
      <c r="N160" s="240"/>
      <c r="O160" s="240"/>
      <c r="P160" s="240"/>
      <c r="Q160" s="240"/>
      <c r="R160" s="240"/>
      <c r="S160" s="240"/>
      <c r="T160" s="241"/>
      <c r="AT160" s="242" t="s">
        <v>264</v>
      </c>
      <c r="AU160" s="242" t="s">
        <v>90</v>
      </c>
      <c r="AV160" s="13" t="s">
        <v>25</v>
      </c>
      <c r="AW160" s="13" t="s">
        <v>45</v>
      </c>
      <c r="AX160" s="13" t="s">
        <v>81</v>
      </c>
      <c r="AY160" s="242" t="s">
        <v>256</v>
      </c>
    </row>
    <row r="161" spans="2:51" s="11" customFormat="1" ht="40.5">
      <c r="B161" s="208"/>
      <c r="C161" s="209"/>
      <c r="D161" s="210" t="s">
        <v>264</v>
      </c>
      <c r="E161" s="211" t="s">
        <v>38</v>
      </c>
      <c r="F161" s="212" t="s">
        <v>1758</v>
      </c>
      <c r="G161" s="209"/>
      <c r="H161" s="213">
        <v>218.55</v>
      </c>
      <c r="I161" s="214"/>
      <c r="J161" s="209"/>
      <c r="K161" s="209"/>
      <c r="L161" s="215"/>
      <c r="M161" s="216"/>
      <c r="N161" s="217"/>
      <c r="O161" s="217"/>
      <c r="P161" s="217"/>
      <c r="Q161" s="217"/>
      <c r="R161" s="217"/>
      <c r="S161" s="217"/>
      <c r="T161" s="218"/>
      <c r="AT161" s="219" t="s">
        <v>264</v>
      </c>
      <c r="AU161" s="219" t="s">
        <v>90</v>
      </c>
      <c r="AV161" s="11" t="s">
        <v>90</v>
      </c>
      <c r="AW161" s="11" t="s">
        <v>45</v>
      </c>
      <c r="AX161" s="11" t="s">
        <v>81</v>
      </c>
      <c r="AY161" s="219" t="s">
        <v>256</v>
      </c>
    </row>
    <row r="162" spans="2:51" s="12" customFormat="1" ht="13.5">
      <c r="B162" s="220"/>
      <c r="C162" s="221"/>
      <c r="D162" s="222" t="s">
        <v>264</v>
      </c>
      <c r="E162" s="223" t="s">
        <v>38</v>
      </c>
      <c r="F162" s="224" t="s">
        <v>266</v>
      </c>
      <c r="G162" s="221"/>
      <c r="H162" s="225">
        <v>218.55</v>
      </c>
      <c r="I162" s="226"/>
      <c r="J162" s="221"/>
      <c r="K162" s="221"/>
      <c r="L162" s="227"/>
      <c r="M162" s="228"/>
      <c r="N162" s="229"/>
      <c r="O162" s="229"/>
      <c r="P162" s="229"/>
      <c r="Q162" s="229"/>
      <c r="R162" s="229"/>
      <c r="S162" s="229"/>
      <c r="T162" s="230"/>
      <c r="AT162" s="231" t="s">
        <v>264</v>
      </c>
      <c r="AU162" s="231" t="s">
        <v>90</v>
      </c>
      <c r="AV162" s="12" t="s">
        <v>262</v>
      </c>
      <c r="AW162" s="12" t="s">
        <v>45</v>
      </c>
      <c r="AX162" s="12" t="s">
        <v>25</v>
      </c>
      <c r="AY162" s="231" t="s">
        <v>256</v>
      </c>
    </row>
    <row r="163" spans="2:65" s="1" customFormat="1" ht="22.5" customHeight="1">
      <c r="B163" s="42"/>
      <c r="C163" s="196" t="s">
        <v>353</v>
      </c>
      <c r="D163" s="196" t="s">
        <v>258</v>
      </c>
      <c r="E163" s="197" t="s">
        <v>376</v>
      </c>
      <c r="F163" s="198" t="s">
        <v>377</v>
      </c>
      <c r="G163" s="199" t="s">
        <v>372</v>
      </c>
      <c r="H163" s="200">
        <v>218.55</v>
      </c>
      <c r="I163" s="201"/>
      <c r="J163" s="202">
        <f>ROUND(I163*H163,2)</f>
        <v>0</v>
      </c>
      <c r="K163" s="198" t="s">
        <v>261</v>
      </c>
      <c r="L163" s="62"/>
      <c r="M163" s="203" t="s">
        <v>38</v>
      </c>
      <c r="N163" s="204" t="s">
        <v>52</v>
      </c>
      <c r="O163" s="43"/>
      <c r="P163" s="205">
        <f>O163*H163</f>
        <v>0</v>
      </c>
      <c r="Q163" s="205">
        <v>0.00016</v>
      </c>
      <c r="R163" s="205">
        <f>Q163*H163</f>
        <v>0.034968000000000006</v>
      </c>
      <c r="S163" s="205">
        <v>0</v>
      </c>
      <c r="T163" s="206">
        <f>S163*H163</f>
        <v>0</v>
      </c>
      <c r="AR163" s="24" t="s">
        <v>262</v>
      </c>
      <c r="AT163" s="24" t="s">
        <v>258</v>
      </c>
      <c r="AU163" s="24" t="s">
        <v>90</v>
      </c>
      <c r="AY163" s="24" t="s">
        <v>256</v>
      </c>
      <c r="BE163" s="207">
        <f>IF(N163="základní",J163,0)</f>
        <v>0</v>
      </c>
      <c r="BF163" s="207">
        <f>IF(N163="snížená",J163,0)</f>
        <v>0</v>
      </c>
      <c r="BG163" s="207">
        <f>IF(N163="zákl. přenesená",J163,0)</f>
        <v>0</v>
      </c>
      <c r="BH163" s="207">
        <f>IF(N163="sníž. přenesená",J163,0)</f>
        <v>0</v>
      </c>
      <c r="BI163" s="207">
        <f>IF(N163="nulová",J163,0)</f>
        <v>0</v>
      </c>
      <c r="BJ163" s="24" t="s">
        <v>25</v>
      </c>
      <c r="BK163" s="207">
        <f>ROUND(I163*H163,2)</f>
        <v>0</v>
      </c>
      <c r="BL163" s="24" t="s">
        <v>262</v>
      </c>
      <c r="BM163" s="24" t="s">
        <v>1759</v>
      </c>
    </row>
    <row r="164" spans="2:51" s="11" customFormat="1" ht="40.5">
      <c r="B164" s="208"/>
      <c r="C164" s="209"/>
      <c r="D164" s="210" t="s">
        <v>264</v>
      </c>
      <c r="E164" s="211" t="s">
        <v>38</v>
      </c>
      <c r="F164" s="212" t="s">
        <v>1758</v>
      </c>
      <c r="G164" s="209"/>
      <c r="H164" s="213">
        <v>218.55</v>
      </c>
      <c r="I164" s="214"/>
      <c r="J164" s="209"/>
      <c r="K164" s="209"/>
      <c r="L164" s="215"/>
      <c r="M164" s="216"/>
      <c r="N164" s="217"/>
      <c r="O164" s="217"/>
      <c r="P164" s="217"/>
      <c r="Q164" s="217"/>
      <c r="R164" s="217"/>
      <c r="S164" s="217"/>
      <c r="T164" s="218"/>
      <c r="AT164" s="219" t="s">
        <v>264</v>
      </c>
      <c r="AU164" s="219" t="s">
        <v>90</v>
      </c>
      <c r="AV164" s="11" t="s">
        <v>90</v>
      </c>
      <c r="AW164" s="11" t="s">
        <v>45</v>
      </c>
      <c r="AX164" s="11" t="s">
        <v>81</v>
      </c>
      <c r="AY164" s="219" t="s">
        <v>256</v>
      </c>
    </row>
    <row r="165" spans="2:51" s="12" customFormat="1" ht="13.5">
      <c r="B165" s="220"/>
      <c r="C165" s="221"/>
      <c r="D165" s="210" t="s">
        <v>264</v>
      </c>
      <c r="E165" s="245" t="s">
        <v>38</v>
      </c>
      <c r="F165" s="246" t="s">
        <v>266</v>
      </c>
      <c r="G165" s="221"/>
      <c r="H165" s="247">
        <v>218.55</v>
      </c>
      <c r="I165" s="226"/>
      <c r="J165" s="221"/>
      <c r="K165" s="221"/>
      <c r="L165" s="227"/>
      <c r="M165" s="228"/>
      <c r="N165" s="229"/>
      <c r="O165" s="229"/>
      <c r="P165" s="229"/>
      <c r="Q165" s="229"/>
      <c r="R165" s="229"/>
      <c r="S165" s="229"/>
      <c r="T165" s="230"/>
      <c r="AT165" s="231" t="s">
        <v>264</v>
      </c>
      <c r="AU165" s="231" t="s">
        <v>90</v>
      </c>
      <c r="AV165" s="12" t="s">
        <v>262</v>
      </c>
      <c r="AW165" s="12" t="s">
        <v>45</v>
      </c>
      <c r="AX165" s="12" t="s">
        <v>25</v>
      </c>
      <c r="AY165" s="231" t="s">
        <v>256</v>
      </c>
    </row>
    <row r="166" spans="2:63" s="10" customFormat="1" ht="29.85" customHeight="1">
      <c r="B166" s="179"/>
      <c r="C166" s="180"/>
      <c r="D166" s="193" t="s">
        <v>80</v>
      </c>
      <c r="E166" s="194" t="s">
        <v>279</v>
      </c>
      <c r="F166" s="194" t="s">
        <v>423</v>
      </c>
      <c r="G166" s="180"/>
      <c r="H166" s="180"/>
      <c r="I166" s="183"/>
      <c r="J166" s="195">
        <f>BK166</f>
        <v>0</v>
      </c>
      <c r="K166" s="180"/>
      <c r="L166" s="185"/>
      <c r="M166" s="186"/>
      <c r="N166" s="187"/>
      <c r="O166" s="187"/>
      <c r="P166" s="188">
        <f>SUM(P167:P179)</f>
        <v>0</v>
      </c>
      <c r="Q166" s="187"/>
      <c r="R166" s="188">
        <f>SUM(R167:R179)</f>
        <v>0.8335869999999999</v>
      </c>
      <c r="S166" s="187"/>
      <c r="T166" s="189">
        <f>SUM(T167:T179)</f>
        <v>0</v>
      </c>
      <c r="AR166" s="190" t="s">
        <v>25</v>
      </c>
      <c r="AT166" s="191" t="s">
        <v>80</v>
      </c>
      <c r="AU166" s="191" t="s">
        <v>25</v>
      </c>
      <c r="AY166" s="190" t="s">
        <v>256</v>
      </c>
      <c r="BK166" s="192">
        <f>SUM(BK167:BK179)</f>
        <v>0</v>
      </c>
    </row>
    <row r="167" spans="2:65" s="1" customFormat="1" ht="31.5" customHeight="1">
      <c r="B167" s="42"/>
      <c r="C167" s="196" t="s">
        <v>357</v>
      </c>
      <c r="D167" s="196" t="s">
        <v>258</v>
      </c>
      <c r="E167" s="197" t="s">
        <v>425</v>
      </c>
      <c r="F167" s="198" t="s">
        <v>1760</v>
      </c>
      <c r="G167" s="199" t="s">
        <v>129</v>
      </c>
      <c r="H167" s="200">
        <v>84.115</v>
      </c>
      <c r="I167" s="201"/>
      <c r="J167" s="202">
        <f>ROUND(I167*H167,2)</f>
        <v>0</v>
      </c>
      <c r="K167" s="198" t="s">
        <v>261</v>
      </c>
      <c r="L167" s="62"/>
      <c r="M167" s="203" t="s">
        <v>38</v>
      </c>
      <c r="N167" s="204" t="s">
        <v>52</v>
      </c>
      <c r="O167" s="43"/>
      <c r="P167" s="205">
        <f>O167*H167</f>
        <v>0</v>
      </c>
      <c r="Q167" s="205">
        <v>0</v>
      </c>
      <c r="R167" s="205">
        <f>Q167*H167</f>
        <v>0</v>
      </c>
      <c r="S167" s="205">
        <v>0</v>
      </c>
      <c r="T167" s="206">
        <f>S167*H167</f>
        <v>0</v>
      </c>
      <c r="AR167" s="24" t="s">
        <v>262</v>
      </c>
      <c r="AT167" s="24" t="s">
        <v>258</v>
      </c>
      <c r="AU167" s="24" t="s">
        <v>90</v>
      </c>
      <c r="AY167" s="24" t="s">
        <v>256</v>
      </c>
      <c r="BE167" s="207">
        <f>IF(N167="základní",J167,0)</f>
        <v>0</v>
      </c>
      <c r="BF167" s="207">
        <f>IF(N167="snížená",J167,0)</f>
        <v>0</v>
      </c>
      <c r="BG167" s="207">
        <f>IF(N167="zákl. přenesená",J167,0)</f>
        <v>0</v>
      </c>
      <c r="BH167" s="207">
        <f>IF(N167="sníž. přenesená",J167,0)</f>
        <v>0</v>
      </c>
      <c r="BI167" s="207">
        <f>IF(N167="nulová",J167,0)</f>
        <v>0</v>
      </c>
      <c r="BJ167" s="24" t="s">
        <v>25</v>
      </c>
      <c r="BK167" s="207">
        <f>ROUND(I167*H167,2)</f>
        <v>0</v>
      </c>
      <c r="BL167" s="24" t="s">
        <v>262</v>
      </c>
      <c r="BM167" s="24" t="s">
        <v>1761</v>
      </c>
    </row>
    <row r="168" spans="2:51" s="11" customFormat="1" ht="13.5">
      <c r="B168" s="208"/>
      <c r="C168" s="209"/>
      <c r="D168" s="222" t="s">
        <v>264</v>
      </c>
      <c r="E168" s="271" t="s">
        <v>38</v>
      </c>
      <c r="F168" s="248" t="s">
        <v>1762</v>
      </c>
      <c r="G168" s="209"/>
      <c r="H168" s="249">
        <v>84.115</v>
      </c>
      <c r="I168" s="214"/>
      <c r="J168" s="209"/>
      <c r="K168" s="209"/>
      <c r="L168" s="215"/>
      <c r="M168" s="216"/>
      <c r="N168" s="217"/>
      <c r="O168" s="217"/>
      <c r="P168" s="217"/>
      <c r="Q168" s="217"/>
      <c r="R168" s="217"/>
      <c r="S168" s="217"/>
      <c r="T168" s="218"/>
      <c r="AT168" s="219" t="s">
        <v>264</v>
      </c>
      <c r="AU168" s="219" t="s">
        <v>90</v>
      </c>
      <c r="AV168" s="11" t="s">
        <v>90</v>
      </c>
      <c r="AW168" s="11" t="s">
        <v>45</v>
      </c>
      <c r="AX168" s="11" t="s">
        <v>25</v>
      </c>
      <c r="AY168" s="219" t="s">
        <v>256</v>
      </c>
    </row>
    <row r="169" spans="2:65" s="1" customFormat="1" ht="22.5" customHeight="1">
      <c r="B169" s="42"/>
      <c r="C169" s="196" t="s">
        <v>9</v>
      </c>
      <c r="D169" s="196" t="s">
        <v>258</v>
      </c>
      <c r="E169" s="197" t="s">
        <v>1763</v>
      </c>
      <c r="F169" s="198" t="s">
        <v>1764</v>
      </c>
      <c r="G169" s="199" t="s">
        <v>129</v>
      </c>
      <c r="H169" s="200">
        <v>138.7</v>
      </c>
      <c r="I169" s="201"/>
      <c r="J169" s="202">
        <f>ROUND(I169*H169,2)</f>
        <v>0</v>
      </c>
      <c r="K169" s="198" t="s">
        <v>261</v>
      </c>
      <c r="L169" s="62"/>
      <c r="M169" s="203" t="s">
        <v>38</v>
      </c>
      <c r="N169" s="204" t="s">
        <v>52</v>
      </c>
      <c r="O169" s="43"/>
      <c r="P169" s="205">
        <f>O169*H169</f>
        <v>0</v>
      </c>
      <c r="Q169" s="205">
        <v>0</v>
      </c>
      <c r="R169" s="205">
        <f>Q169*H169</f>
        <v>0</v>
      </c>
      <c r="S169" s="205">
        <v>0</v>
      </c>
      <c r="T169" s="206">
        <f>S169*H169</f>
        <v>0</v>
      </c>
      <c r="AR169" s="24" t="s">
        <v>262</v>
      </c>
      <c r="AT169" s="24" t="s">
        <v>258</v>
      </c>
      <c r="AU169" s="24" t="s">
        <v>90</v>
      </c>
      <c r="AY169" s="24" t="s">
        <v>256</v>
      </c>
      <c r="BE169" s="207">
        <f>IF(N169="základní",J169,0)</f>
        <v>0</v>
      </c>
      <c r="BF169" s="207">
        <f>IF(N169="snížená",J169,0)</f>
        <v>0</v>
      </c>
      <c r="BG169" s="207">
        <f>IF(N169="zákl. přenesená",J169,0)</f>
        <v>0</v>
      </c>
      <c r="BH169" s="207">
        <f>IF(N169="sníž. přenesená",J169,0)</f>
        <v>0</v>
      </c>
      <c r="BI169" s="207">
        <f>IF(N169="nulová",J169,0)</f>
        <v>0</v>
      </c>
      <c r="BJ169" s="24" t="s">
        <v>25</v>
      </c>
      <c r="BK169" s="207">
        <f>ROUND(I169*H169,2)</f>
        <v>0</v>
      </c>
      <c r="BL169" s="24" t="s">
        <v>262</v>
      </c>
      <c r="BM169" s="24" t="s">
        <v>1765</v>
      </c>
    </row>
    <row r="170" spans="2:51" s="11" customFormat="1" ht="13.5">
      <c r="B170" s="208"/>
      <c r="C170" s="209"/>
      <c r="D170" s="210" t="s">
        <v>264</v>
      </c>
      <c r="E170" s="211" t="s">
        <v>38</v>
      </c>
      <c r="F170" s="212" t="s">
        <v>1766</v>
      </c>
      <c r="G170" s="209"/>
      <c r="H170" s="213">
        <v>138.7</v>
      </c>
      <c r="I170" s="214"/>
      <c r="J170" s="209"/>
      <c r="K170" s="209"/>
      <c r="L170" s="215"/>
      <c r="M170" s="216"/>
      <c r="N170" s="217"/>
      <c r="O170" s="217"/>
      <c r="P170" s="217"/>
      <c r="Q170" s="217"/>
      <c r="R170" s="217"/>
      <c r="S170" s="217"/>
      <c r="T170" s="218"/>
      <c r="AT170" s="219" t="s">
        <v>264</v>
      </c>
      <c r="AU170" s="219" t="s">
        <v>90</v>
      </c>
      <c r="AV170" s="11" t="s">
        <v>90</v>
      </c>
      <c r="AW170" s="11" t="s">
        <v>45</v>
      </c>
      <c r="AX170" s="11" t="s">
        <v>81</v>
      </c>
      <c r="AY170" s="219" t="s">
        <v>256</v>
      </c>
    </row>
    <row r="171" spans="2:51" s="12" customFormat="1" ht="13.5">
      <c r="B171" s="220"/>
      <c r="C171" s="221"/>
      <c r="D171" s="222" t="s">
        <v>264</v>
      </c>
      <c r="E171" s="223" t="s">
        <v>38</v>
      </c>
      <c r="F171" s="224" t="s">
        <v>266</v>
      </c>
      <c r="G171" s="221"/>
      <c r="H171" s="225">
        <v>138.7</v>
      </c>
      <c r="I171" s="226"/>
      <c r="J171" s="221"/>
      <c r="K171" s="221"/>
      <c r="L171" s="227"/>
      <c r="M171" s="228"/>
      <c r="N171" s="229"/>
      <c r="O171" s="229"/>
      <c r="P171" s="229"/>
      <c r="Q171" s="229"/>
      <c r="R171" s="229"/>
      <c r="S171" s="229"/>
      <c r="T171" s="230"/>
      <c r="AT171" s="231" t="s">
        <v>264</v>
      </c>
      <c r="AU171" s="231" t="s">
        <v>90</v>
      </c>
      <c r="AV171" s="12" t="s">
        <v>262</v>
      </c>
      <c r="AW171" s="12" t="s">
        <v>45</v>
      </c>
      <c r="AX171" s="12" t="s">
        <v>25</v>
      </c>
      <c r="AY171" s="231" t="s">
        <v>256</v>
      </c>
    </row>
    <row r="172" spans="2:65" s="1" customFormat="1" ht="22.5" customHeight="1">
      <c r="B172" s="42"/>
      <c r="C172" s="196" t="s">
        <v>369</v>
      </c>
      <c r="D172" s="196" t="s">
        <v>258</v>
      </c>
      <c r="E172" s="197" t="s">
        <v>1767</v>
      </c>
      <c r="F172" s="198" t="s">
        <v>1768</v>
      </c>
      <c r="G172" s="199" t="s">
        <v>129</v>
      </c>
      <c r="H172" s="200">
        <v>138.7</v>
      </c>
      <c r="I172" s="201"/>
      <c r="J172" s="202">
        <f>ROUND(I172*H172,2)</f>
        <v>0</v>
      </c>
      <c r="K172" s="198" t="s">
        <v>261</v>
      </c>
      <c r="L172" s="62"/>
      <c r="M172" s="203" t="s">
        <v>38</v>
      </c>
      <c r="N172" s="204" t="s">
        <v>52</v>
      </c>
      <c r="O172" s="43"/>
      <c r="P172" s="205">
        <f>O172*H172</f>
        <v>0</v>
      </c>
      <c r="Q172" s="205">
        <v>0</v>
      </c>
      <c r="R172" s="205">
        <f>Q172*H172</f>
        <v>0</v>
      </c>
      <c r="S172" s="205">
        <v>0</v>
      </c>
      <c r="T172" s="206">
        <f>S172*H172</f>
        <v>0</v>
      </c>
      <c r="AR172" s="24" t="s">
        <v>262</v>
      </c>
      <c r="AT172" s="24" t="s">
        <v>258</v>
      </c>
      <c r="AU172" s="24" t="s">
        <v>90</v>
      </c>
      <c r="AY172" s="24" t="s">
        <v>256</v>
      </c>
      <c r="BE172" s="207">
        <f>IF(N172="základní",J172,0)</f>
        <v>0</v>
      </c>
      <c r="BF172" s="207">
        <f>IF(N172="snížená",J172,0)</f>
        <v>0</v>
      </c>
      <c r="BG172" s="207">
        <f>IF(N172="zákl. přenesená",J172,0)</f>
        <v>0</v>
      </c>
      <c r="BH172" s="207">
        <f>IF(N172="sníž. přenesená",J172,0)</f>
        <v>0</v>
      </c>
      <c r="BI172" s="207">
        <f>IF(N172="nulová",J172,0)</f>
        <v>0</v>
      </c>
      <c r="BJ172" s="24" t="s">
        <v>25</v>
      </c>
      <c r="BK172" s="207">
        <f>ROUND(I172*H172,2)</f>
        <v>0</v>
      </c>
      <c r="BL172" s="24" t="s">
        <v>262</v>
      </c>
      <c r="BM172" s="24" t="s">
        <v>1769</v>
      </c>
    </row>
    <row r="173" spans="2:65" s="1" customFormat="1" ht="31.5" customHeight="1">
      <c r="B173" s="42"/>
      <c r="C173" s="196" t="s">
        <v>375</v>
      </c>
      <c r="D173" s="196" t="s">
        <v>258</v>
      </c>
      <c r="E173" s="197" t="s">
        <v>1770</v>
      </c>
      <c r="F173" s="198" t="s">
        <v>1771</v>
      </c>
      <c r="G173" s="199" t="s">
        <v>129</v>
      </c>
      <c r="H173" s="200">
        <v>138.7</v>
      </c>
      <c r="I173" s="201"/>
      <c r="J173" s="202">
        <f>ROUND(I173*H173,2)</f>
        <v>0</v>
      </c>
      <c r="K173" s="198" t="s">
        <v>261</v>
      </c>
      <c r="L173" s="62"/>
      <c r="M173" s="203" t="s">
        <v>38</v>
      </c>
      <c r="N173" s="204" t="s">
        <v>52</v>
      </c>
      <c r="O173" s="43"/>
      <c r="P173" s="205">
        <f>O173*H173</f>
        <v>0</v>
      </c>
      <c r="Q173" s="205">
        <v>0</v>
      </c>
      <c r="R173" s="205">
        <f>Q173*H173</f>
        <v>0</v>
      </c>
      <c r="S173" s="205">
        <v>0</v>
      </c>
      <c r="T173" s="206">
        <f>S173*H173</f>
        <v>0</v>
      </c>
      <c r="AR173" s="24" t="s">
        <v>262</v>
      </c>
      <c r="AT173" s="24" t="s">
        <v>258</v>
      </c>
      <c r="AU173" s="24" t="s">
        <v>90</v>
      </c>
      <c r="AY173" s="24" t="s">
        <v>256</v>
      </c>
      <c r="BE173" s="207">
        <f>IF(N173="základní",J173,0)</f>
        <v>0</v>
      </c>
      <c r="BF173" s="207">
        <f>IF(N173="snížená",J173,0)</f>
        <v>0</v>
      </c>
      <c r="BG173" s="207">
        <f>IF(N173="zákl. přenesená",J173,0)</f>
        <v>0</v>
      </c>
      <c r="BH173" s="207">
        <f>IF(N173="sníž. přenesená",J173,0)</f>
        <v>0</v>
      </c>
      <c r="BI173" s="207">
        <f>IF(N173="nulová",J173,0)</f>
        <v>0</v>
      </c>
      <c r="BJ173" s="24" t="s">
        <v>25</v>
      </c>
      <c r="BK173" s="207">
        <f>ROUND(I173*H173,2)</f>
        <v>0</v>
      </c>
      <c r="BL173" s="24" t="s">
        <v>262</v>
      </c>
      <c r="BM173" s="24" t="s">
        <v>1772</v>
      </c>
    </row>
    <row r="174" spans="2:47" s="1" customFormat="1" ht="54">
      <c r="B174" s="42"/>
      <c r="C174" s="64"/>
      <c r="D174" s="222" t="s">
        <v>298</v>
      </c>
      <c r="E174" s="64"/>
      <c r="F174" s="272" t="s">
        <v>1773</v>
      </c>
      <c r="G174" s="64"/>
      <c r="H174" s="64"/>
      <c r="I174" s="166"/>
      <c r="J174" s="64"/>
      <c r="K174" s="64"/>
      <c r="L174" s="62"/>
      <c r="M174" s="244"/>
      <c r="N174" s="43"/>
      <c r="O174" s="43"/>
      <c r="P174" s="43"/>
      <c r="Q174" s="43"/>
      <c r="R174" s="43"/>
      <c r="S174" s="43"/>
      <c r="T174" s="79"/>
      <c r="AT174" s="24" t="s">
        <v>298</v>
      </c>
      <c r="AU174" s="24" t="s">
        <v>90</v>
      </c>
    </row>
    <row r="175" spans="2:65" s="1" customFormat="1" ht="31.5" customHeight="1">
      <c r="B175" s="42"/>
      <c r="C175" s="196" t="s">
        <v>380</v>
      </c>
      <c r="D175" s="196" t="s">
        <v>258</v>
      </c>
      <c r="E175" s="197" t="s">
        <v>1774</v>
      </c>
      <c r="F175" s="198" t="s">
        <v>1775</v>
      </c>
      <c r="G175" s="199" t="s">
        <v>129</v>
      </c>
      <c r="H175" s="200">
        <v>138.7</v>
      </c>
      <c r="I175" s="201"/>
      <c r="J175" s="202">
        <f>ROUND(I175*H175,2)</f>
        <v>0</v>
      </c>
      <c r="K175" s="198" t="s">
        <v>261</v>
      </c>
      <c r="L175" s="62"/>
      <c r="M175" s="203" t="s">
        <v>38</v>
      </c>
      <c r="N175" s="204" t="s">
        <v>52</v>
      </c>
      <c r="O175" s="43"/>
      <c r="P175" s="205">
        <f>O175*H175</f>
        <v>0</v>
      </c>
      <c r="Q175" s="205">
        <v>0.00601</v>
      </c>
      <c r="R175" s="205">
        <f>Q175*H175</f>
        <v>0.8335869999999999</v>
      </c>
      <c r="S175" s="205">
        <v>0</v>
      </c>
      <c r="T175" s="206">
        <f>S175*H175</f>
        <v>0</v>
      </c>
      <c r="AR175" s="24" t="s">
        <v>262</v>
      </c>
      <c r="AT175" s="24" t="s">
        <v>258</v>
      </c>
      <c r="AU175" s="24" t="s">
        <v>90</v>
      </c>
      <c r="AY175" s="24" t="s">
        <v>256</v>
      </c>
      <c r="BE175" s="207">
        <f>IF(N175="základní",J175,0)</f>
        <v>0</v>
      </c>
      <c r="BF175" s="207">
        <f>IF(N175="snížená",J175,0)</f>
        <v>0</v>
      </c>
      <c r="BG175" s="207">
        <f>IF(N175="zákl. přenesená",J175,0)</f>
        <v>0</v>
      </c>
      <c r="BH175" s="207">
        <f>IF(N175="sníž. přenesená",J175,0)</f>
        <v>0</v>
      </c>
      <c r="BI175" s="207">
        <f>IF(N175="nulová",J175,0)</f>
        <v>0</v>
      </c>
      <c r="BJ175" s="24" t="s">
        <v>25</v>
      </c>
      <c r="BK175" s="207">
        <f>ROUND(I175*H175,2)</f>
        <v>0</v>
      </c>
      <c r="BL175" s="24" t="s">
        <v>262</v>
      </c>
      <c r="BM175" s="24" t="s">
        <v>1776</v>
      </c>
    </row>
    <row r="176" spans="2:65" s="1" customFormat="1" ht="22.5" customHeight="1">
      <c r="B176" s="42"/>
      <c r="C176" s="196" t="s">
        <v>386</v>
      </c>
      <c r="D176" s="196" t="s">
        <v>258</v>
      </c>
      <c r="E176" s="197" t="s">
        <v>1777</v>
      </c>
      <c r="F176" s="198" t="s">
        <v>1778</v>
      </c>
      <c r="G176" s="199" t="s">
        <v>129</v>
      </c>
      <c r="H176" s="200">
        <v>138.7</v>
      </c>
      <c r="I176" s="201"/>
      <c r="J176" s="202">
        <f>ROUND(I176*H176,2)</f>
        <v>0</v>
      </c>
      <c r="K176" s="198" t="s">
        <v>261</v>
      </c>
      <c r="L176" s="62"/>
      <c r="M176" s="203" t="s">
        <v>38</v>
      </c>
      <c r="N176" s="204" t="s">
        <v>52</v>
      </c>
      <c r="O176" s="43"/>
      <c r="P176" s="205">
        <f>O176*H176</f>
        <v>0</v>
      </c>
      <c r="Q176" s="205">
        <v>0</v>
      </c>
      <c r="R176" s="205">
        <f>Q176*H176</f>
        <v>0</v>
      </c>
      <c r="S176" s="205">
        <v>0</v>
      </c>
      <c r="T176" s="206">
        <f>S176*H176</f>
        <v>0</v>
      </c>
      <c r="AR176" s="24" t="s">
        <v>262</v>
      </c>
      <c r="AT176" s="24" t="s">
        <v>258</v>
      </c>
      <c r="AU176" s="24" t="s">
        <v>90</v>
      </c>
      <c r="AY176" s="24" t="s">
        <v>256</v>
      </c>
      <c r="BE176" s="207">
        <f>IF(N176="základní",J176,0)</f>
        <v>0</v>
      </c>
      <c r="BF176" s="207">
        <f>IF(N176="snížená",J176,0)</f>
        <v>0</v>
      </c>
      <c r="BG176" s="207">
        <f>IF(N176="zákl. přenesená",J176,0)</f>
        <v>0</v>
      </c>
      <c r="BH176" s="207">
        <f>IF(N176="sníž. přenesená",J176,0)</f>
        <v>0</v>
      </c>
      <c r="BI176" s="207">
        <f>IF(N176="nulová",J176,0)</f>
        <v>0</v>
      </c>
      <c r="BJ176" s="24" t="s">
        <v>25</v>
      </c>
      <c r="BK176" s="207">
        <f>ROUND(I176*H176,2)</f>
        <v>0</v>
      </c>
      <c r="BL176" s="24" t="s">
        <v>262</v>
      </c>
      <c r="BM176" s="24" t="s">
        <v>1779</v>
      </c>
    </row>
    <row r="177" spans="2:65" s="1" customFormat="1" ht="22.5" customHeight="1">
      <c r="B177" s="42"/>
      <c r="C177" s="196" t="s">
        <v>391</v>
      </c>
      <c r="D177" s="196" t="s">
        <v>258</v>
      </c>
      <c r="E177" s="197" t="s">
        <v>1780</v>
      </c>
      <c r="F177" s="198" t="s">
        <v>1781</v>
      </c>
      <c r="G177" s="199" t="s">
        <v>129</v>
      </c>
      <c r="H177" s="200">
        <v>138.7</v>
      </c>
      <c r="I177" s="201"/>
      <c r="J177" s="202">
        <f>ROUND(I177*H177,2)</f>
        <v>0</v>
      </c>
      <c r="K177" s="198" t="s">
        <v>261</v>
      </c>
      <c r="L177" s="62"/>
      <c r="M177" s="203" t="s">
        <v>38</v>
      </c>
      <c r="N177" s="204" t="s">
        <v>52</v>
      </c>
      <c r="O177" s="43"/>
      <c r="P177" s="205">
        <f>O177*H177</f>
        <v>0</v>
      </c>
      <c r="Q177" s="205">
        <v>0</v>
      </c>
      <c r="R177" s="205">
        <f>Q177*H177</f>
        <v>0</v>
      </c>
      <c r="S177" s="205">
        <v>0</v>
      </c>
      <c r="T177" s="206">
        <f>S177*H177</f>
        <v>0</v>
      </c>
      <c r="AR177" s="24" t="s">
        <v>262</v>
      </c>
      <c r="AT177" s="24" t="s">
        <v>258</v>
      </c>
      <c r="AU177" s="24" t="s">
        <v>90</v>
      </c>
      <c r="AY177" s="24" t="s">
        <v>256</v>
      </c>
      <c r="BE177" s="207">
        <f>IF(N177="základní",J177,0)</f>
        <v>0</v>
      </c>
      <c r="BF177" s="207">
        <f>IF(N177="snížená",J177,0)</f>
        <v>0</v>
      </c>
      <c r="BG177" s="207">
        <f>IF(N177="zákl. přenesená",J177,0)</f>
        <v>0</v>
      </c>
      <c r="BH177" s="207">
        <f>IF(N177="sníž. přenesená",J177,0)</f>
        <v>0</v>
      </c>
      <c r="BI177" s="207">
        <f>IF(N177="nulová",J177,0)</f>
        <v>0</v>
      </c>
      <c r="BJ177" s="24" t="s">
        <v>25</v>
      </c>
      <c r="BK177" s="207">
        <f>ROUND(I177*H177,2)</f>
        <v>0</v>
      </c>
      <c r="BL177" s="24" t="s">
        <v>262</v>
      </c>
      <c r="BM177" s="24" t="s">
        <v>1782</v>
      </c>
    </row>
    <row r="178" spans="2:51" s="11" customFormat="1" ht="13.5">
      <c r="B178" s="208"/>
      <c r="C178" s="209"/>
      <c r="D178" s="210" t="s">
        <v>264</v>
      </c>
      <c r="E178" s="211" t="s">
        <v>38</v>
      </c>
      <c r="F178" s="212" t="s">
        <v>1766</v>
      </c>
      <c r="G178" s="209"/>
      <c r="H178" s="213">
        <v>138.7</v>
      </c>
      <c r="I178" s="214"/>
      <c r="J178" s="209"/>
      <c r="K178" s="209"/>
      <c r="L178" s="215"/>
      <c r="M178" s="216"/>
      <c r="N178" s="217"/>
      <c r="O178" s="217"/>
      <c r="P178" s="217"/>
      <c r="Q178" s="217"/>
      <c r="R178" s="217"/>
      <c r="S178" s="217"/>
      <c r="T178" s="218"/>
      <c r="AT178" s="219" t="s">
        <v>264</v>
      </c>
      <c r="AU178" s="219" t="s">
        <v>90</v>
      </c>
      <c r="AV178" s="11" t="s">
        <v>90</v>
      </c>
      <c r="AW178" s="11" t="s">
        <v>45</v>
      </c>
      <c r="AX178" s="11" t="s">
        <v>81</v>
      </c>
      <c r="AY178" s="219" t="s">
        <v>256</v>
      </c>
    </row>
    <row r="179" spans="2:51" s="12" customFormat="1" ht="13.5">
      <c r="B179" s="220"/>
      <c r="C179" s="221"/>
      <c r="D179" s="210" t="s">
        <v>264</v>
      </c>
      <c r="E179" s="245" t="s">
        <v>38</v>
      </c>
      <c r="F179" s="246" t="s">
        <v>266</v>
      </c>
      <c r="G179" s="221"/>
      <c r="H179" s="247">
        <v>138.7</v>
      </c>
      <c r="I179" s="226"/>
      <c r="J179" s="221"/>
      <c r="K179" s="221"/>
      <c r="L179" s="227"/>
      <c r="M179" s="228"/>
      <c r="N179" s="229"/>
      <c r="O179" s="229"/>
      <c r="P179" s="229"/>
      <c r="Q179" s="229"/>
      <c r="R179" s="229"/>
      <c r="S179" s="229"/>
      <c r="T179" s="230"/>
      <c r="AT179" s="231" t="s">
        <v>264</v>
      </c>
      <c r="AU179" s="231" t="s">
        <v>90</v>
      </c>
      <c r="AV179" s="12" t="s">
        <v>262</v>
      </c>
      <c r="AW179" s="12" t="s">
        <v>45</v>
      </c>
      <c r="AX179" s="12" t="s">
        <v>25</v>
      </c>
      <c r="AY179" s="231" t="s">
        <v>256</v>
      </c>
    </row>
    <row r="180" spans="2:63" s="10" customFormat="1" ht="29.85" customHeight="1">
      <c r="B180" s="179"/>
      <c r="C180" s="180"/>
      <c r="D180" s="193" t="s">
        <v>80</v>
      </c>
      <c r="E180" s="194" t="s">
        <v>286</v>
      </c>
      <c r="F180" s="194" t="s">
        <v>456</v>
      </c>
      <c r="G180" s="180"/>
      <c r="H180" s="180"/>
      <c r="I180" s="183"/>
      <c r="J180" s="195">
        <f>BK180</f>
        <v>0</v>
      </c>
      <c r="K180" s="180"/>
      <c r="L180" s="185"/>
      <c r="M180" s="186"/>
      <c r="N180" s="187"/>
      <c r="O180" s="187"/>
      <c r="P180" s="188">
        <f>SUM(P181:P407)</f>
        <v>0</v>
      </c>
      <c r="Q180" s="187"/>
      <c r="R180" s="188">
        <f>SUM(R181:R407)</f>
        <v>215.8190984716</v>
      </c>
      <c r="S180" s="187"/>
      <c r="T180" s="189">
        <f>SUM(T181:T407)</f>
        <v>0</v>
      </c>
      <c r="AR180" s="190" t="s">
        <v>25</v>
      </c>
      <c r="AT180" s="191" t="s">
        <v>80</v>
      </c>
      <c r="AU180" s="191" t="s">
        <v>25</v>
      </c>
      <c r="AY180" s="190" t="s">
        <v>256</v>
      </c>
      <c r="BK180" s="192">
        <f>SUM(BK181:BK407)</f>
        <v>0</v>
      </c>
    </row>
    <row r="181" spans="2:65" s="1" customFormat="1" ht="22.5" customHeight="1">
      <c r="B181" s="42"/>
      <c r="C181" s="196" t="s">
        <v>397</v>
      </c>
      <c r="D181" s="196" t="s">
        <v>258</v>
      </c>
      <c r="E181" s="197" t="s">
        <v>475</v>
      </c>
      <c r="F181" s="198" t="s">
        <v>476</v>
      </c>
      <c r="G181" s="199" t="s">
        <v>129</v>
      </c>
      <c r="H181" s="200">
        <v>320</v>
      </c>
      <c r="I181" s="201"/>
      <c r="J181" s="202">
        <f>ROUND(I181*H181,2)</f>
        <v>0</v>
      </c>
      <c r="K181" s="198" t="s">
        <v>261</v>
      </c>
      <c r="L181" s="62"/>
      <c r="M181" s="203" t="s">
        <v>38</v>
      </c>
      <c r="N181" s="204" t="s">
        <v>52</v>
      </c>
      <c r="O181" s="43"/>
      <c r="P181" s="205">
        <f>O181*H181</f>
        <v>0</v>
      </c>
      <c r="Q181" s="205">
        <v>0.02048</v>
      </c>
      <c r="R181" s="205">
        <f>Q181*H181</f>
        <v>6.5536</v>
      </c>
      <c r="S181" s="205">
        <v>0</v>
      </c>
      <c r="T181" s="206">
        <f>S181*H181</f>
        <v>0</v>
      </c>
      <c r="AR181" s="24" t="s">
        <v>262</v>
      </c>
      <c r="AT181" s="24" t="s">
        <v>258</v>
      </c>
      <c r="AU181" s="24" t="s">
        <v>90</v>
      </c>
      <c r="AY181" s="24" t="s">
        <v>256</v>
      </c>
      <c r="BE181" s="207">
        <f>IF(N181="základní",J181,0)</f>
        <v>0</v>
      </c>
      <c r="BF181" s="207">
        <f>IF(N181="snížená",J181,0)</f>
        <v>0</v>
      </c>
      <c r="BG181" s="207">
        <f>IF(N181="zákl. přenesená",J181,0)</f>
        <v>0</v>
      </c>
      <c r="BH181" s="207">
        <f>IF(N181="sníž. přenesená",J181,0)</f>
        <v>0</v>
      </c>
      <c r="BI181" s="207">
        <f>IF(N181="nulová",J181,0)</f>
        <v>0</v>
      </c>
      <c r="BJ181" s="24" t="s">
        <v>25</v>
      </c>
      <c r="BK181" s="207">
        <f>ROUND(I181*H181,2)</f>
        <v>0</v>
      </c>
      <c r="BL181" s="24" t="s">
        <v>262</v>
      </c>
      <c r="BM181" s="24" t="s">
        <v>1783</v>
      </c>
    </row>
    <row r="182" spans="2:51" s="11" customFormat="1" ht="13.5">
      <c r="B182" s="208"/>
      <c r="C182" s="209"/>
      <c r="D182" s="210" t="s">
        <v>264</v>
      </c>
      <c r="E182" s="211" t="s">
        <v>38</v>
      </c>
      <c r="F182" s="212" t="s">
        <v>1716</v>
      </c>
      <c r="G182" s="209"/>
      <c r="H182" s="213">
        <v>320</v>
      </c>
      <c r="I182" s="214"/>
      <c r="J182" s="209"/>
      <c r="K182" s="209"/>
      <c r="L182" s="215"/>
      <c r="M182" s="216"/>
      <c r="N182" s="217"/>
      <c r="O182" s="217"/>
      <c r="P182" s="217"/>
      <c r="Q182" s="217"/>
      <c r="R182" s="217"/>
      <c r="S182" s="217"/>
      <c r="T182" s="218"/>
      <c r="AT182" s="219" t="s">
        <v>264</v>
      </c>
      <c r="AU182" s="219" t="s">
        <v>90</v>
      </c>
      <c r="AV182" s="11" t="s">
        <v>90</v>
      </c>
      <c r="AW182" s="11" t="s">
        <v>45</v>
      </c>
      <c r="AX182" s="11" t="s">
        <v>81</v>
      </c>
      <c r="AY182" s="219" t="s">
        <v>256</v>
      </c>
    </row>
    <row r="183" spans="2:51" s="12" customFormat="1" ht="13.5">
      <c r="B183" s="220"/>
      <c r="C183" s="221"/>
      <c r="D183" s="222" t="s">
        <v>264</v>
      </c>
      <c r="E183" s="223" t="s">
        <v>188</v>
      </c>
      <c r="F183" s="224" t="s">
        <v>266</v>
      </c>
      <c r="G183" s="221"/>
      <c r="H183" s="225">
        <v>320</v>
      </c>
      <c r="I183" s="226"/>
      <c r="J183" s="221"/>
      <c r="K183" s="221"/>
      <c r="L183" s="227"/>
      <c r="M183" s="228"/>
      <c r="N183" s="229"/>
      <c r="O183" s="229"/>
      <c r="P183" s="229"/>
      <c r="Q183" s="229"/>
      <c r="R183" s="229"/>
      <c r="S183" s="229"/>
      <c r="T183" s="230"/>
      <c r="AT183" s="231" t="s">
        <v>264</v>
      </c>
      <c r="AU183" s="231" t="s">
        <v>90</v>
      </c>
      <c r="AV183" s="12" t="s">
        <v>262</v>
      </c>
      <c r="AW183" s="12" t="s">
        <v>45</v>
      </c>
      <c r="AX183" s="12" t="s">
        <v>25</v>
      </c>
      <c r="AY183" s="231" t="s">
        <v>256</v>
      </c>
    </row>
    <row r="184" spans="2:65" s="1" customFormat="1" ht="22.5" customHeight="1">
      <c r="B184" s="42"/>
      <c r="C184" s="196" t="s">
        <v>403</v>
      </c>
      <c r="D184" s="196" t="s">
        <v>258</v>
      </c>
      <c r="E184" s="197" t="s">
        <v>483</v>
      </c>
      <c r="F184" s="198" t="s">
        <v>484</v>
      </c>
      <c r="G184" s="199" t="s">
        <v>129</v>
      </c>
      <c r="H184" s="200">
        <v>258.66</v>
      </c>
      <c r="I184" s="201"/>
      <c r="J184" s="202">
        <f>ROUND(I184*H184,2)</f>
        <v>0</v>
      </c>
      <c r="K184" s="198" t="s">
        <v>261</v>
      </c>
      <c r="L184" s="62"/>
      <c r="M184" s="203" t="s">
        <v>38</v>
      </c>
      <c r="N184" s="204" t="s">
        <v>52</v>
      </c>
      <c r="O184" s="43"/>
      <c r="P184" s="205">
        <f>O184*H184</f>
        <v>0</v>
      </c>
      <c r="Q184" s="205">
        <v>0.0273</v>
      </c>
      <c r="R184" s="205">
        <f>Q184*H184</f>
        <v>7.061418000000001</v>
      </c>
      <c r="S184" s="205">
        <v>0</v>
      </c>
      <c r="T184" s="206">
        <f>S184*H184</f>
        <v>0</v>
      </c>
      <c r="AR184" s="24" t="s">
        <v>262</v>
      </c>
      <c r="AT184" s="24" t="s">
        <v>258</v>
      </c>
      <c r="AU184" s="24" t="s">
        <v>90</v>
      </c>
      <c r="AY184" s="24" t="s">
        <v>256</v>
      </c>
      <c r="BE184" s="207">
        <f>IF(N184="základní",J184,0)</f>
        <v>0</v>
      </c>
      <c r="BF184" s="207">
        <f>IF(N184="snížená",J184,0)</f>
        <v>0</v>
      </c>
      <c r="BG184" s="207">
        <f>IF(N184="zákl. přenesená",J184,0)</f>
        <v>0</v>
      </c>
      <c r="BH184" s="207">
        <f>IF(N184="sníž. přenesená",J184,0)</f>
        <v>0</v>
      </c>
      <c r="BI184" s="207">
        <f>IF(N184="nulová",J184,0)</f>
        <v>0</v>
      </c>
      <c r="BJ184" s="24" t="s">
        <v>25</v>
      </c>
      <c r="BK184" s="207">
        <f>ROUND(I184*H184,2)</f>
        <v>0</v>
      </c>
      <c r="BL184" s="24" t="s">
        <v>262</v>
      </c>
      <c r="BM184" s="24" t="s">
        <v>1784</v>
      </c>
    </row>
    <row r="185" spans="2:51" s="11" customFormat="1" ht="13.5">
      <c r="B185" s="208"/>
      <c r="C185" s="209"/>
      <c r="D185" s="210" t="s">
        <v>264</v>
      </c>
      <c r="E185" s="211" t="s">
        <v>38</v>
      </c>
      <c r="F185" s="212" t="s">
        <v>1697</v>
      </c>
      <c r="G185" s="209"/>
      <c r="H185" s="213">
        <v>258.66</v>
      </c>
      <c r="I185" s="214"/>
      <c r="J185" s="209"/>
      <c r="K185" s="209"/>
      <c r="L185" s="215"/>
      <c r="M185" s="216"/>
      <c r="N185" s="217"/>
      <c r="O185" s="217"/>
      <c r="P185" s="217"/>
      <c r="Q185" s="217"/>
      <c r="R185" s="217"/>
      <c r="S185" s="217"/>
      <c r="T185" s="218"/>
      <c r="AT185" s="219" t="s">
        <v>264</v>
      </c>
      <c r="AU185" s="219" t="s">
        <v>90</v>
      </c>
      <c r="AV185" s="11" t="s">
        <v>90</v>
      </c>
      <c r="AW185" s="11" t="s">
        <v>45</v>
      </c>
      <c r="AX185" s="11" t="s">
        <v>81</v>
      </c>
      <c r="AY185" s="219" t="s">
        <v>256</v>
      </c>
    </row>
    <row r="186" spans="2:51" s="12" customFormat="1" ht="13.5">
      <c r="B186" s="220"/>
      <c r="C186" s="221"/>
      <c r="D186" s="222" t="s">
        <v>264</v>
      </c>
      <c r="E186" s="223" t="s">
        <v>147</v>
      </c>
      <c r="F186" s="224" t="s">
        <v>266</v>
      </c>
      <c r="G186" s="221"/>
      <c r="H186" s="225">
        <v>258.66</v>
      </c>
      <c r="I186" s="226"/>
      <c r="J186" s="221"/>
      <c r="K186" s="221"/>
      <c r="L186" s="227"/>
      <c r="M186" s="228"/>
      <c r="N186" s="229"/>
      <c r="O186" s="229"/>
      <c r="P186" s="229"/>
      <c r="Q186" s="229"/>
      <c r="R186" s="229"/>
      <c r="S186" s="229"/>
      <c r="T186" s="230"/>
      <c r="AT186" s="231" t="s">
        <v>264</v>
      </c>
      <c r="AU186" s="231" t="s">
        <v>90</v>
      </c>
      <c r="AV186" s="12" t="s">
        <v>262</v>
      </c>
      <c r="AW186" s="12" t="s">
        <v>45</v>
      </c>
      <c r="AX186" s="12" t="s">
        <v>25</v>
      </c>
      <c r="AY186" s="231" t="s">
        <v>256</v>
      </c>
    </row>
    <row r="187" spans="2:65" s="1" customFormat="1" ht="22.5" customHeight="1">
      <c r="B187" s="42"/>
      <c r="C187" s="196" t="s">
        <v>408</v>
      </c>
      <c r="D187" s="196" t="s">
        <v>258</v>
      </c>
      <c r="E187" s="197" t="s">
        <v>487</v>
      </c>
      <c r="F187" s="198" t="s">
        <v>488</v>
      </c>
      <c r="G187" s="199" t="s">
        <v>129</v>
      </c>
      <c r="H187" s="200">
        <v>4138.56</v>
      </c>
      <c r="I187" s="201"/>
      <c r="J187" s="202">
        <f>ROUND(I187*H187,2)</f>
        <v>0</v>
      </c>
      <c r="K187" s="198" t="s">
        <v>261</v>
      </c>
      <c r="L187" s="62"/>
      <c r="M187" s="203" t="s">
        <v>38</v>
      </c>
      <c r="N187" s="204" t="s">
        <v>52</v>
      </c>
      <c r="O187" s="43"/>
      <c r="P187" s="205">
        <f>O187*H187</f>
        <v>0</v>
      </c>
      <c r="Q187" s="205">
        <v>0.0105</v>
      </c>
      <c r="R187" s="205">
        <f>Q187*H187</f>
        <v>43.45488000000001</v>
      </c>
      <c r="S187" s="205">
        <v>0</v>
      </c>
      <c r="T187" s="206">
        <f>S187*H187</f>
        <v>0</v>
      </c>
      <c r="AR187" s="24" t="s">
        <v>262</v>
      </c>
      <c r="AT187" s="24" t="s">
        <v>258</v>
      </c>
      <c r="AU187" s="24" t="s">
        <v>90</v>
      </c>
      <c r="AY187" s="24" t="s">
        <v>256</v>
      </c>
      <c r="BE187" s="207">
        <f>IF(N187="základní",J187,0)</f>
        <v>0</v>
      </c>
      <c r="BF187" s="207">
        <f>IF(N187="snížená",J187,0)</f>
        <v>0</v>
      </c>
      <c r="BG187" s="207">
        <f>IF(N187="zákl. přenesená",J187,0)</f>
        <v>0</v>
      </c>
      <c r="BH187" s="207">
        <f>IF(N187="sníž. přenesená",J187,0)</f>
        <v>0</v>
      </c>
      <c r="BI187" s="207">
        <f>IF(N187="nulová",J187,0)</f>
        <v>0</v>
      </c>
      <c r="BJ187" s="24" t="s">
        <v>25</v>
      </c>
      <c r="BK187" s="207">
        <f>ROUND(I187*H187,2)</f>
        <v>0</v>
      </c>
      <c r="BL187" s="24" t="s">
        <v>262</v>
      </c>
      <c r="BM187" s="24" t="s">
        <v>1785</v>
      </c>
    </row>
    <row r="188" spans="2:51" s="11" customFormat="1" ht="13.5">
      <c r="B188" s="208"/>
      <c r="C188" s="209"/>
      <c r="D188" s="210" t="s">
        <v>264</v>
      </c>
      <c r="E188" s="211" t="s">
        <v>38</v>
      </c>
      <c r="F188" s="212" t="s">
        <v>1786</v>
      </c>
      <c r="G188" s="209"/>
      <c r="H188" s="213">
        <v>4138.56</v>
      </c>
      <c r="I188" s="214"/>
      <c r="J188" s="209"/>
      <c r="K188" s="209"/>
      <c r="L188" s="215"/>
      <c r="M188" s="216"/>
      <c r="N188" s="217"/>
      <c r="O188" s="217"/>
      <c r="P188" s="217"/>
      <c r="Q188" s="217"/>
      <c r="R188" s="217"/>
      <c r="S188" s="217"/>
      <c r="T188" s="218"/>
      <c r="AT188" s="219" t="s">
        <v>264</v>
      </c>
      <c r="AU188" s="219" t="s">
        <v>90</v>
      </c>
      <c r="AV188" s="11" t="s">
        <v>90</v>
      </c>
      <c r="AW188" s="11" t="s">
        <v>45</v>
      </c>
      <c r="AX188" s="11" t="s">
        <v>81</v>
      </c>
      <c r="AY188" s="219" t="s">
        <v>256</v>
      </c>
    </row>
    <row r="189" spans="2:51" s="12" customFormat="1" ht="13.5">
      <c r="B189" s="220"/>
      <c r="C189" s="221"/>
      <c r="D189" s="222" t="s">
        <v>264</v>
      </c>
      <c r="E189" s="223" t="s">
        <v>38</v>
      </c>
      <c r="F189" s="224" t="s">
        <v>266</v>
      </c>
      <c r="G189" s="221"/>
      <c r="H189" s="225">
        <v>4138.56</v>
      </c>
      <c r="I189" s="226"/>
      <c r="J189" s="221"/>
      <c r="K189" s="221"/>
      <c r="L189" s="227"/>
      <c r="M189" s="228"/>
      <c r="N189" s="229"/>
      <c r="O189" s="229"/>
      <c r="P189" s="229"/>
      <c r="Q189" s="229"/>
      <c r="R189" s="229"/>
      <c r="S189" s="229"/>
      <c r="T189" s="230"/>
      <c r="AT189" s="231" t="s">
        <v>264</v>
      </c>
      <c r="AU189" s="231" t="s">
        <v>90</v>
      </c>
      <c r="AV189" s="12" t="s">
        <v>262</v>
      </c>
      <c r="AW189" s="12" t="s">
        <v>45</v>
      </c>
      <c r="AX189" s="12" t="s">
        <v>25</v>
      </c>
      <c r="AY189" s="231" t="s">
        <v>256</v>
      </c>
    </row>
    <row r="190" spans="2:65" s="1" customFormat="1" ht="31.5" customHeight="1">
      <c r="B190" s="42"/>
      <c r="C190" s="196" t="s">
        <v>413</v>
      </c>
      <c r="D190" s="196" t="s">
        <v>258</v>
      </c>
      <c r="E190" s="197" t="s">
        <v>492</v>
      </c>
      <c r="F190" s="198" t="s">
        <v>493</v>
      </c>
      <c r="G190" s="199" t="s">
        <v>129</v>
      </c>
      <c r="H190" s="200">
        <v>2251.348</v>
      </c>
      <c r="I190" s="201"/>
      <c r="J190" s="202">
        <f>ROUND(I190*H190,2)</f>
        <v>0</v>
      </c>
      <c r="K190" s="198" t="s">
        <v>261</v>
      </c>
      <c r="L190" s="62"/>
      <c r="M190" s="203" t="s">
        <v>38</v>
      </c>
      <c r="N190" s="204" t="s">
        <v>52</v>
      </c>
      <c r="O190" s="43"/>
      <c r="P190" s="205">
        <f>O190*H190</f>
        <v>0</v>
      </c>
      <c r="Q190" s="205">
        <v>0.0063</v>
      </c>
      <c r="R190" s="205">
        <f>Q190*H190</f>
        <v>14.1834924</v>
      </c>
      <c r="S190" s="205">
        <v>0</v>
      </c>
      <c r="T190" s="206">
        <f>S190*H190</f>
        <v>0</v>
      </c>
      <c r="AR190" s="24" t="s">
        <v>262</v>
      </c>
      <c r="AT190" s="24" t="s">
        <v>258</v>
      </c>
      <c r="AU190" s="24" t="s">
        <v>90</v>
      </c>
      <c r="AY190" s="24" t="s">
        <v>256</v>
      </c>
      <c r="BE190" s="207">
        <f>IF(N190="základní",J190,0)</f>
        <v>0</v>
      </c>
      <c r="BF190" s="207">
        <f>IF(N190="snížená",J190,0)</f>
        <v>0</v>
      </c>
      <c r="BG190" s="207">
        <f>IF(N190="zákl. přenesená",J190,0)</f>
        <v>0</v>
      </c>
      <c r="BH190" s="207">
        <f>IF(N190="sníž. přenesená",J190,0)</f>
        <v>0</v>
      </c>
      <c r="BI190" s="207">
        <f>IF(N190="nulová",J190,0)</f>
        <v>0</v>
      </c>
      <c r="BJ190" s="24" t="s">
        <v>25</v>
      </c>
      <c r="BK190" s="207">
        <f>ROUND(I190*H190,2)</f>
        <v>0</v>
      </c>
      <c r="BL190" s="24" t="s">
        <v>262</v>
      </c>
      <c r="BM190" s="24" t="s">
        <v>1787</v>
      </c>
    </row>
    <row r="191" spans="2:51" s="11" customFormat="1" ht="13.5">
      <c r="B191" s="208"/>
      <c r="C191" s="209"/>
      <c r="D191" s="222" t="s">
        <v>264</v>
      </c>
      <c r="E191" s="271" t="s">
        <v>38</v>
      </c>
      <c r="F191" s="248" t="s">
        <v>1788</v>
      </c>
      <c r="G191" s="209"/>
      <c r="H191" s="249">
        <v>2251.348</v>
      </c>
      <c r="I191" s="214"/>
      <c r="J191" s="209"/>
      <c r="K191" s="209"/>
      <c r="L191" s="215"/>
      <c r="M191" s="216"/>
      <c r="N191" s="217"/>
      <c r="O191" s="217"/>
      <c r="P191" s="217"/>
      <c r="Q191" s="217"/>
      <c r="R191" s="217"/>
      <c r="S191" s="217"/>
      <c r="T191" s="218"/>
      <c r="AT191" s="219" t="s">
        <v>264</v>
      </c>
      <c r="AU191" s="219" t="s">
        <v>90</v>
      </c>
      <c r="AV191" s="11" t="s">
        <v>90</v>
      </c>
      <c r="AW191" s="11" t="s">
        <v>45</v>
      </c>
      <c r="AX191" s="11" t="s">
        <v>25</v>
      </c>
      <c r="AY191" s="219" t="s">
        <v>256</v>
      </c>
    </row>
    <row r="192" spans="2:65" s="1" customFormat="1" ht="22.5" customHeight="1">
      <c r="B192" s="42"/>
      <c r="C192" s="196" t="s">
        <v>418</v>
      </c>
      <c r="D192" s="196" t="s">
        <v>258</v>
      </c>
      <c r="E192" s="197" t="s">
        <v>496</v>
      </c>
      <c r="F192" s="198" t="s">
        <v>497</v>
      </c>
      <c r="G192" s="199" t="s">
        <v>129</v>
      </c>
      <c r="H192" s="200">
        <v>2251.348</v>
      </c>
      <c r="I192" s="201"/>
      <c r="J192" s="202">
        <f>ROUND(I192*H192,2)</f>
        <v>0</v>
      </c>
      <c r="K192" s="198" t="s">
        <v>261</v>
      </c>
      <c r="L192" s="62"/>
      <c r="M192" s="203" t="s">
        <v>38</v>
      </c>
      <c r="N192" s="204" t="s">
        <v>52</v>
      </c>
      <c r="O192" s="43"/>
      <c r="P192" s="205">
        <f>O192*H192</f>
        <v>0</v>
      </c>
      <c r="Q192" s="205">
        <v>0.0021</v>
      </c>
      <c r="R192" s="205">
        <f>Q192*H192</f>
        <v>4.7278307999999996</v>
      </c>
      <c r="S192" s="205">
        <v>0</v>
      </c>
      <c r="T192" s="206">
        <f>S192*H192</f>
        <v>0</v>
      </c>
      <c r="AR192" s="24" t="s">
        <v>262</v>
      </c>
      <c r="AT192" s="24" t="s">
        <v>258</v>
      </c>
      <c r="AU192" s="24" t="s">
        <v>90</v>
      </c>
      <c r="AY192" s="24" t="s">
        <v>256</v>
      </c>
      <c r="BE192" s="207">
        <f>IF(N192="základní",J192,0)</f>
        <v>0</v>
      </c>
      <c r="BF192" s="207">
        <f>IF(N192="snížená",J192,0)</f>
        <v>0</v>
      </c>
      <c r="BG192" s="207">
        <f>IF(N192="zákl. přenesená",J192,0)</f>
        <v>0</v>
      </c>
      <c r="BH192" s="207">
        <f>IF(N192="sníž. přenesená",J192,0)</f>
        <v>0</v>
      </c>
      <c r="BI192" s="207">
        <f>IF(N192="nulová",J192,0)</f>
        <v>0</v>
      </c>
      <c r="BJ192" s="24" t="s">
        <v>25</v>
      </c>
      <c r="BK192" s="207">
        <f>ROUND(I192*H192,2)</f>
        <v>0</v>
      </c>
      <c r="BL192" s="24" t="s">
        <v>262</v>
      </c>
      <c r="BM192" s="24" t="s">
        <v>1789</v>
      </c>
    </row>
    <row r="193" spans="2:51" s="11" customFormat="1" ht="13.5">
      <c r="B193" s="208"/>
      <c r="C193" s="209"/>
      <c r="D193" s="222" t="s">
        <v>264</v>
      </c>
      <c r="E193" s="271" t="s">
        <v>38</v>
      </c>
      <c r="F193" s="248" t="s">
        <v>1788</v>
      </c>
      <c r="G193" s="209"/>
      <c r="H193" s="249">
        <v>2251.348</v>
      </c>
      <c r="I193" s="214"/>
      <c r="J193" s="209"/>
      <c r="K193" s="209"/>
      <c r="L193" s="215"/>
      <c r="M193" s="216"/>
      <c r="N193" s="217"/>
      <c r="O193" s="217"/>
      <c r="P193" s="217"/>
      <c r="Q193" s="217"/>
      <c r="R193" s="217"/>
      <c r="S193" s="217"/>
      <c r="T193" s="218"/>
      <c r="AT193" s="219" t="s">
        <v>264</v>
      </c>
      <c r="AU193" s="219" t="s">
        <v>90</v>
      </c>
      <c r="AV193" s="11" t="s">
        <v>90</v>
      </c>
      <c r="AW193" s="11" t="s">
        <v>45</v>
      </c>
      <c r="AX193" s="11" t="s">
        <v>25</v>
      </c>
      <c r="AY193" s="219" t="s">
        <v>256</v>
      </c>
    </row>
    <row r="194" spans="2:65" s="1" customFormat="1" ht="22.5" customHeight="1">
      <c r="B194" s="42"/>
      <c r="C194" s="196" t="s">
        <v>424</v>
      </c>
      <c r="D194" s="196" t="s">
        <v>258</v>
      </c>
      <c r="E194" s="197" t="s">
        <v>500</v>
      </c>
      <c r="F194" s="198" t="s">
        <v>501</v>
      </c>
      <c r="G194" s="199" t="s">
        <v>129</v>
      </c>
      <c r="H194" s="200">
        <v>2251.348</v>
      </c>
      <c r="I194" s="201"/>
      <c r="J194" s="202">
        <f>ROUND(I194*H194,2)</f>
        <v>0</v>
      </c>
      <c r="K194" s="198" t="s">
        <v>261</v>
      </c>
      <c r="L194" s="62"/>
      <c r="M194" s="203" t="s">
        <v>38</v>
      </c>
      <c r="N194" s="204" t="s">
        <v>52</v>
      </c>
      <c r="O194" s="43"/>
      <c r="P194" s="205">
        <f>O194*H194</f>
        <v>0</v>
      </c>
      <c r="Q194" s="205">
        <v>0.00546</v>
      </c>
      <c r="R194" s="205">
        <f>Q194*H194</f>
        <v>12.292360079999998</v>
      </c>
      <c r="S194" s="205">
        <v>0</v>
      </c>
      <c r="T194" s="206">
        <f>S194*H194</f>
        <v>0</v>
      </c>
      <c r="AR194" s="24" t="s">
        <v>262</v>
      </c>
      <c r="AT194" s="24" t="s">
        <v>258</v>
      </c>
      <c r="AU194" s="24" t="s">
        <v>90</v>
      </c>
      <c r="AY194" s="24" t="s">
        <v>256</v>
      </c>
      <c r="BE194" s="207">
        <f>IF(N194="základní",J194,0)</f>
        <v>0</v>
      </c>
      <c r="BF194" s="207">
        <f>IF(N194="snížená",J194,0)</f>
        <v>0</v>
      </c>
      <c r="BG194" s="207">
        <f>IF(N194="zákl. přenesená",J194,0)</f>
        <v>0</v>
      </c>
      <c r="BH194" s="207">
        <f>IF(N194="sníž. přenesená",J194,0)</f>
        <v>0</v>
      </c>
      <c r="BI194" s="207">
        <f>IF(N194="nulová",J194,0)</f>
        <v>0</v>
      </c>
      <c r="BJ194" s="24" t="s">
        <v>25</v>
      </c>
      <c r="BK194" s="207">
        <f>ROUND(I194*H194,2)</f>
        <v>0</v>
      </c>
      <c r="BL194" s="24" t="s">
        <v>262</v>
      </c>
      <c r="BM194" s="24" t="s">
        <v>1790</v>
      </c>
    </row>
    <row r="195" spans="2:51" s="11" customFormat="1" ht="13.5">
      <c r="B195" s="208"/>
      <c r="C195" s="209"/>
      <c r="D195" s="210" t="s">
        <v>264</v>
      </c>
      <c r="E195" s="211" t="s">
        <v>38</v>
      </c>
      <c r="F195" s="212" t="s">
        <v>1788</v>
      </c>
      <c r="G195" s="209"/>
      <c r="H195" s="213">
        <v>2251.348</v>
      </c>
      <c r="I195" s="214"/>
      <c r="J195" s="209"/>
      <c r="K195" s="209"/>
      <c r="L195" s="215"/>
      <c r="M195" s="216"/>
      <c r="N195" s="217"/>
      <c r="O195" s="217"/>
      <c r="P195" s="217"/>
      <c r="Q195" s="217"/>
      <c r="R195" s="217"/>
      <c r="S195" s="217"/>
      <c r="T195" s="218"/>
      <c r="AT195" s="219" t="s">
        <v>264</v>
      </c>
      <c r="AU195" s="219" t="s">
        <v>90</v>
      </c>
      <c r="AV195" s="11" t="s">
        <v>90</v>
      </c>
      <c r="AW195" s="11" t="s">
        <v>45</v>
      </c>
      <c r="AX195" s="11" t="s">
        <v>81</v>
      </c>
      <c r="AY195" s="219" t="s">
        <v>256</v>
      </c>
    </row>
    <row r="196" spans="2:51" s="12" customFormat="1" ht="13.5">
      <c r="B196" s="220"/>
      <c r="C196" s="221"/>
      <c r="D196" s="222" t="s">
        <v>264</v>
      </c>
      <c r="E196" s="223" t="s">
        <v>38</v>
      </c>
      <c r="F196" s="224" t="s">
        <v>266</v>
      </c>
      <c r="G196" s="221"/>
      <c r="H196" s="225">
        <v>2251.348</v>
      </c>
      <c r="I196" s="226"/>
      <c r="J196" s="221"/>
      <c r="K196" s="221"/>
      <c r="L196" s="227"/>
      <c r="M196" s="228"/>
      <c r="N196" s="229"/>
      <c r="O196" s="229"/>
      <c r="P196" s="229"/>
      <c r="Q196" s="229"/>
      <c r="R196" s="229"/>
      <c r="S196" s="229"/>
      <c r="T196" s="230"/>
      <c r="AT196" s="231" t="s">
        <v>264</v>
      </c>
      <c r="AU196" s="231" t="s">
        <v>90</v>
      </c>
      <c r="AV196" s="12" t="s">
        <v>262</v>
      </c>
      <c r="AW196" s="12" t="s">
        <v>45</v>
      </c>
      <c r="AX196" s="12" t="s">
        <v>25</v>
      </c>
      <c r="AY196" s="231" t="s">
        <v>256</v>
      </c>
    </row>
    <row r="197" spans="2:65" s="1" customFormat="1" ht="22.5" customHeight="1">
      <c r="B197" s="42"/>
      <c r="C197" s="196" t="s">
        <v>429</v>
      </c>
      <c r="D197" s="196" t="s">
        <v>258</v>
      </c>
      <c r="E197" s="197" t="s">
        <v>504</v>
      </c>
      <c r="F197" s="198" t="s">
        <v>505</v>
      </c>
      <c r="G197" s="199" t="s">
        <v>129</v>
      </c>
      <c r="H197" s="200">
        <v>2476.483</v>
      </c>
      <c r="I197" s="201"/>
      <c r="J197" s="202">
        <f>ROUND(I197*H197,2)</f>
        <v>0</v>
      </c>
      <c r="K197" s="198" t="s">
        <v>261</v>
      </c>
      <c r="L197" s="62"/>
      <c r="M197" s="203" t="s">
        <v>38</v>
      </c>
      <c r="N197" s="204" t="s">
        <v>52</v>
      </c>
      <c r="O197" s="43"/>
      <c r="P197" s="205">
        <f>O197*H197</f>
        <v>0</v>
      </c>
      <c r="Q197" s="205">
        <v>0.00489</v>
      </c>
      <c r="R197" s="205">
        <f>Q197*H197</f>
        <v>12.110001870000001</v>
      </c>
      <c r="S197" s="205">
        <v>0</v>
      </c>
      <c r="T197" s="206">
        <f>S197*H197</f>
        <v>0</v>
      </c>
      <c r="AR197" s="24" t="s">
        <v>262</v>
      </c>
      <c r="AT197" s="24" t="s">
        <v>258</v>
      </c>
      <c r="AU197" s="24" t="s">
        <v>90</v>
      </c>
      <c r="AY197" s="24" t="s">
        <v>256</v>
      </c>
      <c r="BE197" s="207">
        <f>IF(N197="základní",J197,0)</f>
        <v>0</v>
      </c>
      <c r="BF197" s="207">
        <f>IF(N197="snížená",J197,0)</f>
        <v>0</v>
      </c>
      <c r="BG197" s="207">
        <f>IF(N197="zákl. přenesená",J197,0)</f>
        <v>0</v>
      </c>
      <c r="BH197" s="207">
        <f>IF(N197="sníž. přenesená",J197,0)</f>
        <v>0</v>
      </c>
      <c r="BI197" s="207">
        <f>IF(N197="nulová",J197,0)</f>
        <v>0</v>
      </c>
      <c r="BJ197" s="24" t="s">
        <v>25</v>
      </c>
      <c r="BK197" s="207">
        <f>ROUND(I197*H197,2)</f>
        <v>0</v>
      </c>
      <c r="BL197" s="24" t="s">
        <v>262</v>
      </c>
      <c r="BM197" s="24" t="s">
        <v>1791</v>
      </c>
    </row>
    <row r="198" spans="2:51" s="11" customFormat="1" ht="13.5">
      <c r="B198" s="208"/>
      <c r="C198" s="209"/>
      <c r="D198" s="210" t="s">
        <v>264</v>
      </c>
      <c r="E198" s="211" t="s">
        <v>38</v>
      </c>
      <c r="F198" s="212" t="s">
        <v>1792</v>
      </c>
      <c r="G198" s="209"/>
      <c r="H198" s="213">
        <v>2476.483</v>
      </c>
      <c r="I198" s="214"/>
      <c r="J198" s="209"/>
      <c r="K198" s="209"/>
      <c r="L198" s="215"/>
      <c r="M198" s="216"/>
      <c r="N198" s="217"/>
      <c r="O198" s="217"/>
      <c r="P198" s="217"/>
      <c r="Q198" s="217"/>
      <c r="R198" s="217"/>
      <c r="S198" s="217"/>
      <c r="T198" s="218"/>
      <c r="AT198" s="219" t="s">
        <v>264</v>
      </c>
      <c r="AU198" s="219" t="s">
        <v>90</v>
      </c>
      <c r="AV198" s="11" t="s">
        <v>90</v>
      </c>
      <c r="AW198" s="11" t="s">
        <v>45</v>
      </c>
      <c r="AX198" s="11" t="s">
        <v>81</v>
      </c>
      <c r="AY198" s="219" t="s">
        <v>256</v>
      </c>
    </row>
    <row r="199" spans="2:51" s="12" customFormat="1" ht="13.5">
      <c r="B199" s="220"/>
      <c r="C199" s="221"/>
      <c r="D199" s="222" t="s">
        <v>264</v>
      </c>
      <c r="E199" s="223" t="s">
        <v>38</v>
      </c>
      <c r="F199" s="224" t="s">
        <v>266</v>
      </c>
      <c r="G199" s="221"/>
      <c r="H199" s="225">
        <v>2476.483</v>
      </c>
      <c r="I199" s="226"/>
      <c r="J199" s="221"/>
      <c r="K199" s="221"/>
      <c r="L199" s="227"/>
      <c r="M199" s="228"/>
      <c r="N199" s="229"/>
      <c r="O199" s="229"/>
      <c r="P199" s="229"/>
      <c r="Q199" s="229"/>
      <c r="R199" s="229"/>
      <c r="S199" s="229"/>
      <c r="T199" s="230"/>
      <c r="AT199" s="231" t="s">
        <v>264</v>
      </c>
      <c r="AU199" s="231" t="s">
        <v>90</v>
      </c>
      <c r="AV199" s="12" t="s">
        <v>262</v>
      </c>
      <c r="AW199" s="12" t="s">
        <v>45</v>
      </c>
      <c r="AX199" s="12" t="s">
        <v>25</v>
      </c>
      <c r="AY199" s="231" t="s">
        <v>256</v>
      </c>
    </row>
    <row r="200" spans="2:65" s="1" customFormat="1" ht="31.5" customHeight="1">
      <c r="B200" s="42"/>
      <c r="C200" s="196" t="s">
        <v>433</v>
      </c>
      <c r="D200" s="196" t="s">
        <v>258</v>
      </c>
      <c r="E200" s="197" t="s">
        <v>1793</v>
      </c>
      <c r="F200" s="198" t="s">
        <v>1794</v>
      </c>
      <c r="G200" s="199" t="s">
        <v>129</v>
      </c>
      <c r="H200" s="200">
        <v>112.88</v>
      </c>
      <c r="I200" s="201"/>
      <c r="J200" s="202">
        <f>ROUND(I200*H200,2)</f>
        <v>0</v>
      </c>
      <c r="K200" s="198" t="s">
        <v>261</v>
      </c>
      <c r="L200" s="62"/>
      <c r="M200" s="203" t="s">
        <v>38</v>
      </c>
      <c r="N200" s="204" t="s">
        <v>52</v>
      </c>
      <c r="O200" s="43"/>
      <c r="P200" s="205">
        <f>O200*H200</f>
        <v>0</v>
      </c>
      <c r="Q200" s="205">
        <v>0.00965</v>
      </c>
      <c r="R200" s="205">
        <f>Q200*H200</f>
        <v>1.089292</v>
      </c>
      <c r="S200" s="205">
        <v>0</v>
      </c>
      <c r="T200" s="206">
        <f>S200*H200</f>
        <v>0</v>
      </c>
      <c r="AR200" s="24" t="s">
        <v>262</v>
      </c>
      <c r="AT200" s="24" t="s">
        <v>258</v>
      </c>
      <c r="AU200" s="24" t="s">
        <v>90</v>
      </c>
      <c r="AY200" s="24" t="s">
        <v>256</v>
      </c>
      <c r="BE200" s="207">
        <f>IF(N200="základní",J200,0)</f>
        <v>0</v>
      </c>
      <c r="BF200" s="207">
        <f>IF(N200="snížená",J200,0)</f>
        <v>0</v>
      </c>
      <c r="BG200" s="207">
        <f>IF(N200="zákl. přenesená",J200,0)</f>
        <v>0</v>
      </c>
      <c r="BH200" s="207">
        <f>IF(N200="sníž. přenesená",J200,0)</f>
        <v>0</v>
      </c>
      <c r="BI200" s="207">
        <f>IF(N200="nulová",J200,0)</f>
        <v>0</v>
      </c>
      <c r="BJ200" s="24" t="s">
        <v>25</v>
      </c>
      <c r="BK200" s="207">
        <f>ROUND(I200*H200,2)</f>
        <v>0</v>
      </c>
      <c r="BL200" s="24" t="s">
        <v>262</v>
      </c>
      <c r="BM200" s="24" t="s">
        <v>1795</v>
      </c>
    </row>
    <row r="201" spans="2:51" s="13" customFormat="1" ht="13.5">
      <c r="B201" s="232"/>
      <c r="C201" s="233"/>
      <c r="D201" s="210" t="s">
        <v>264</v>
      </c>
      <c r="E201" s="234" t="s">
        <v>38</v>
      </c>
      <c r="F201" s="235" t="s">
        <v>1796</v>
      </c>
      <c r="G201" s="233"/>
      <c r="H201" s="236" t="s">
        <v>38</v>
      </c>
      <c r="I201" s="237"/>
      <c r="J201" s="233"/>
      <c r="K201" s="233"/>
      <c r="L201" s="238"/>
      <c r="M201" s="239"/>
      <c r="N201" s="240"/>
      <c r="O201" s="240"/>
      <c r="P201" s="240"/>
      <c r="Q201" s="240"/>
      <c r="R201" s="240"/>
      <c r="S201" s="240"/>
      <c r="T201" s="241"/>
      <c r="AT201" s="242" t="s">
        <v>264</v>
      </c>
      <c r="AU201" s="242" t="s">
        <v>90</v>
      </c>
      <c r="AV201" s="13" t="s">
        <v>25</v>
      </c>
      <c r="AW201" s="13" t="s">
        <v>45</v>
      </c>
      <c r="AX201" s="13" t="s">
        <v>81</v>
      </c>
      <c r="AY201" s="242" t="s">
        <v>256</v>
      </c>
    </row>
    <row r="202" spans="2:51" s="11" customFormat="1" ht="13.5">
      <c r="B202" s="208"/>
      <c r="C202" s="209"/>
      <c r="D202" s="210" t="s">
        <v>264</v>
      </c>
      <c r="E202" s="211" t="s">
        <v>38</v>
      </c>
      <c r="F202" s="212" t="s">
        <v>1797</v>
      </c>
      <c r="G202" s="209"/>
      <c r="H202" s="213">
        <v>77.3</v>
      </c>
      <c r="I202" s="214"/>
      <c r="J202" s="209"/>
      <c r="K202" s="209"/>
      <c r="L202" s="215"/>
      <c r="M202" s="216"/>
      <c r="N202" s="217"/>
      <c r="O202" s="217"/>
      <c r="P202" s="217"/>
      <c r="Q202" s="217"/>
      <c r="R202" s="217"/>
      <c r="S202" s="217"/>
      <c r="T202" s="218"/>
      <c r="AT202" s="219" t="s">
        <v>264</v>
      </c>
      <c r="AU202" s="219" t="s">
        <v>90</v>
      </c>
      <c r="AV202" s="11" t="s">
        <v>90</v>
      </c>
      <c r="AW202" s="11" t="s">
        <v>45</v>
      </c>
      <c r="AX202" s="11" t="s">
        <v>81</v>
      </c>
      <c r="AY202" s="219" t="s">
        <v>256</v>
      </c>
    </row>
    <row r="203" spans="2:51" s="11" customFormat="1" ht="13.5">
      <c r="B203" s="208"/>
      <c r="C203" s="209"/>
      <c r="D203" s="210" t="s">
        <v>264</v>
      </c>
      <c r="E203" s="211" t="s">
        <v>38</v>
      </c>
      <c r="F203" s="212" t="s">
        <v>1798</v>
      </c>
      <c r="G203" s="209"/>
      <c r="H203" s="213">
        <v>35.58</v>
      </c>
      <c r="I203" s="214"/>
      <c r="J203" s="209"/>
      <c r="K203" s="209"/>
      <c r="L203" s="215"/>
      <c r="M203" s="216"/>
      <c r="N203" s="217"/>
      <c r="O203" s="217"/>
      <c r="P203" s="217"/>
      <c r="Q203" s="217"/>
      <c r="R203" s="217"/>
      <c r="S203" s="217"/>
      <c r="T203" s="218"/>
      <c r="AT203" s="219" t="s">
        <v>264</v>
      </c>
      <c r="AU203" s="219" t="s">
        <v>90</v>
      </c>
      <c r="AV203" s="11" t="s">
        <v>90</v>
      </c>
      <c r="AW203" s="11" t="s">
        <v>45</v>
      </c>
      <c r="AX203" s="11" t="s">
        <v>81</v>
      </c>
      <c r="AY203" s="219" t="s">
        <v>256</v>
      </c>
    </row>
    <row r="204" spans="2:51" s="12" customFormat="1" ht="13.5">
      <c r="B204" s="220"/>
      <c r="C204" s="221"/>
      <c r="D204" s="222" t="s">
        <v>264</v>
      </c>
      <c r="E204" s="223" t="s">
        <v>38</v>
      </c>
      <c r="F204" s="224" t="s">
        <v>266</v>
      </c>
      <c r="G204" s="221"/>
      <c r="H204" s="225">
        <v>112.88</v>
      </c>
      <c r="I204" s="226"/>
      <c r="J204" s="221"/>
      <c r="K204" s="221"/>
      <c r="L204" s="227"/>
      <c r="M204" s="228"/>
      <c r="N204" s="229"/>
      <c r="O204" s="229"/>
      <c r="P204" s="229"/>
      <c r="Q204" s="229"/>
      <c r="R204" s="229"/>
      <c r="S204" s="229"/>
      <c r="T204" s="230"/>
      <c r="AT204" s="231" t="s">
        <v>264</v>
      </c>
      <c r="AU204" s="231" t="s">
        <v>90</v>
      </c>
      <c r="AV204" s="12" t="s">
        <v>262</v>
      </c>
      <c r="AW204" s="12" t="s">
        <v>45</v>
      </c>
      <c r="AX204" s="12" t="s">
        <v>25</v>
      </c>
      <c r="AY204" s="231" t="s">
        <v>256</v>
      </c>
    </row>
    <row r="205" spans="2:65" s="1" customFormat="1" ht="22.5" customHeight="1">
      <c r="B205" s="42"/>
      <c r="C205" s="261" t="s">
        <v>438</v>
      </c>
      <c r="D205" s="261" t="s">
        <v>337</v>
      </c>
      <c r="E205" s="262" t="s">
        <v>1234</v>
      </c>
      <c r="F205" s="263" t="s">
        <v>1799</v>
      </c>
      <c r="G205" s="264" t="s">
        <v>129</v>
      </c>
      <c r="H205" s="265">
        <v>124.168</v>
      </c>
      <c r="I205" s="266"/>
      <c r="J205" s="267">
        <f>ROUND(I205*H205,2)</f>
        <v>0</v>
      </c>
      <c r="K205" s="263" t="s">
        <v>261</v>
      </c>
      <c r="L205" s="268"/>
      <c r="M205" s="269" t="s">
        <v>38</v>
      </c>
      <c r="N205" s="270" t="s">
        <v>52</v>
      </c>
      <c r="O205" s="43"/>
      <c r="P205" s="205">
        <f>O205*H205</f>
        <v>0</v>
      </c>
      <c r="Q205" s="205">
        <v>0.009</v>
      </c>
      <c r="R205" s="205">
        <f>Q205*H205</f>
        <v>1.117512</v>
      </c>
      <c r="S205" s="205">
        <v>0</v>
      </c>
      <c r="T205" s="206">
        <f>S205*H205</f>
        <v>0</v>
      </c>
      <c r="AR205" s="24" t="s">
        <v>183</v>
      </c>
      <c r="AT205" s="24" t="s">
        <v>337</v>
      </c>
      <c r="AU205" s="24" t="s">
        <v>90</v>
      </c>
      <c r="AY205" s="24" t="s">
        <v>256</v>
      </c>
      <c r="BE205" s="207">
        <f>IF(N205="základní",J205,0)</f>
        <v>0</v>
      </c>
      <c r="BF205" s="207">
        <f>IF(N205="snížená",J205,0)</f>
        <v>0</v>
      </c>
      <c r="BG205" s="207">
        <f>IF(N205="zákl. přenesená",J205,0)</f>
        <v>0</v>
      </c>
      <c r="BH205" s="207">
        <f>IF(N205="sníž. přenesená",J205,0)</f>
        <v>0</v>
      </c>
      <c r="BI205" s="207">
        <f>IF(N205="nulová",J205,0)</f>
        <v>0</v>
      </c>
      <c r="BJ205" s="24" t="s">
        <v>25</v>
      </c>
      <c r="BK205" s="207">
        <f>ROUND(I205*H205,2)</f>
        <v>0</v>
      </c>
      <c r="BL205" s="24" t="s">
        <v>262</v>
      </c>
      <c r="BM205" s="24" t="s">
        <v>1800</v>
      </c>
    </row>
    <row r="206" spans="2:51" s="13" customFormat="1" ht="13.5">
      <c r="B206" s="232"/>
      <c r="C206" s="233"/>
      <c r="D206" s="210" t="s">
        <v>264</v>
      </c>
      <c r="E206" s="234" t="s">
        <v>38</v>
      </c>
      <c r="F206" s="235" t="s">
        <v>1796</v>
      </c>
      <c r="G206" s="233"/>
      <c r="H206" s="236" t="s">
        <v>38</v>
      </c>
      <c r="I206" s="237"/>
      <c r="J206" s="233"/>
      <c r="K206" s="233"/>
      <c r="L206" s="238"/>
      <c r="M206" s="239"/>
      <c r="N206" s="240"/>
      <c r="O206" s="240"/>
      <c r="P206" s="240"/>
      <c r="Q206" s="240"/>
      <c r="R206" s="240"/>
      <c r="S206" s="240"/>
      <c r="T206" s="241"/>
      <c r="AT206" s="242" t="s">
        <v>264</v>
      </c>
      <c r="AU206" s="242" t="s">
        <v>90</v>
      </c>
      <c r="AV206" s="13" t="s">
        <v>25</v>
      </c>
      <c r="AW206" s="13" t="s">
        <v>45</v>
      </c>
      <c r="AX206" s="13" t="s">
        <v>81</v>
      </c>
      <c r="AY206" s="242" t="s">
        <v>256</v>
      </c>
    </row>
    <row r="207" spans="2:51" s="11" customFormat="1" ht="13.5">
      <c r="B207" s="208"/>
      <c r="C207" s="209"/>
      <c r="D207" s="210" t="s">
        <v>264</v>
      </c>
      <c r="E207" s="211" t="s">
        <v>38</v>
      </c>
      <c r="F207" s="212" t="s">
        <v>1801</v>
      </c>
      <c r="G207" s="209"/>
      <c r="H207" s="213">
        <v>85.03</v>
      </c>
      <c r="I207" s="214"/>
      <c r="J207" s="209"/>
      <c r="K207" s="209"/>
      <c r="L207" s="215"/>
      <c r="M207" s="216"/>
      <c r="N207" s="217"/>
      <c r="O207" s="217"/>
      <c r="P207" s="217"/>
      <c r="Q207" s="217"/>
      <c r="R207" s="217"/>
      <c r="S207" s="217"/>
      <c r="T207" s="218"/>
      <c r="AT207" s="219" t="s">
        <v>264</v>
      </c>
      <c r="AU207" s="219" t="s">
        <v>90</v>
      </c>
      <c r="AV207" s="11" t="s">
        <v>90</v>
      </c>
      <c r="AW207" s="11" t="s">
        <v>45</v>
      </c>
      <c r="AX207" s="11" t="s">
        <v>81</v>
      </c>
      <c r="AY207" s="219" t="s">
        <v>256</v>
      </c>
    </row>
    <row r="208" spans="2:51" s="11" customFormat="1" ht="13.5">
      <c r="B208" s="208"/>
      <c r="C208" s="209"/>
      <c r="D208" s="210" t="s">
        <v>264</v>
      </c>
      <c r="E208" s="211" t="s">
        <v>38</v>
      </c>
      <c r="F208" s="212" t="s">
        <v>1802</v>
      </c>
      <c r="G208" s="209"/>
      <c r="H208" s="213">
        <v>39.138</v>
      </c>
      <c r="I208" s="214"/>
      <c r="J208" s="209"/>
      <c r="K208" s="209"/>
      <c r="L208" s="215"/>
      <c r="M208" s="216"/>
      <c r="N208" s="217"/>
      <c r="O208" s="217"/>
      <c r="P208" s="217"/>
      <c r="Q208" s="217"/>
      <c r="R208" s="217"/>
      <c r="S208" s="217"/>
      <c r="T208" s="218"/>
      <c r="AT208" s="219" t="s">
        <v>264</v>
      </c>
      <c r="AU208" s="219" t="s">
        <v>90</v>
      </c>
      <c r="AV208" s="11" t="s">
        <v>90</v>
      </c>
      <c r="AW208" s="11" t="s">
        <v>45</v>
      </c>
      <c r="AX208" s="11" t="s">
        <v>81</v>
      </c>
      <c r="AY208" s="219" t="s">
        <v>256</v>
      </c>
    </row>
    <row r="209" spans="2:51" s="12" customFormat="1" ht="13.5">
      <c r="B209" s="220"/>
      <c r="C209" s="221"/>
      <c r="D209" s="222" t="s">
        <v>264</v>
      </c>
      <c r="E209" s="223" t="s">
        <v>38</v>
      </c>
      <c r="F209" s="224" t="s">
        <v>266</v>
      </c>
      <c r="G209" s="221"/>
      <c r="H209" s="225">
        <v>124.168</v>
      </c>
      <c r="I209" s="226"/>
      <c r="J209" s="221"/>
      <c r="K209" s="221"/>
      <c r="L209" s="227"/>
      <c r="M209" s="228"/>
      <c r="N209" s="229"/>
      <c r="O209" s="229"/>
      <c r="P209" s="229"/>
      <c r="Q209" s="229"/>
      <c r="R209" s="229"/>
      <c r="S209" s="229"/>
      <c r="T209" s="230"/>
      <c r="AT209" s="231" t="s">
        <v>264</v>
      </c>
      <c r="AU209" s="231" t="s">
        <v>90</v>
      </c>
      <c r="AV209" s="12" t="s">
        <v>262</v>
      </c>
      <c r="AW209" s="12" t="s">
        <v>45</v>
      </c>
      <c r="AX209" s="12" t="s">
        <v>25</v>
      </c>
      <c r="AY209" s="231" t="s">
        <v>256</v>
      </c>
    </row>
    <row r="210" spans="2:65" s="1" customFormat="1" ht="22.5" customHeight="1">
      <c r="B210" s="42"/>
      <c r="C210" s="196" t="s">
        <v>444</v>
      </c>
      <c r="D210" s="196" t="s">
        <v>258</v>
      </c>
      <c r="E210" s="197" t="s">
        <v>1803</v>
      </c>
      <c r="F210" s="198" t="s">
        <v>1804</v>
      </c>
      <c r="G210" s="199" t="s">
        <v>129</v>
      </c>
      <c r="H210" s="200">
        <v>343.2</v>
      </c>
      <c r="I210" s="201"/>
      <c r="J210" s="202">
        <f>ROUND(I210*H210,2)</f>
        <v>0</v>
      </c>
      <c r="K210" s="198" t="s">
        <v>261</v>
      </c>
      <c r="L210" s="62"/>
      <c r="M210" s="203" t="s">
        <v>38</v>
      </c>
      <c r="N210" s="204" t="s">
        <v>52</v>
      </c>
      <c r="O210" s="43"/>
      <c r="P210" s="205">
        <f>O210*H210</f>
        <v>0</v>
      </c>
      <c r="Q210" s="205">
        <v>0.0085</v>
      </c>
      <c r="R210" s="205">
        <f>Q210*H210</f>
        <v>2.9172000000000002</v>
      </c>
      <c r="S210" s="205">
        <v>0</v>
      </c>
      <c r="T210" s="206">
        <f>S210*H210</f>
        <v>0</v>
      </c>
      <c r="AR210" s="24" t="s">
        <v>262</v>
      </c>
      <c r="AT210" s="24" t="s">
        <v>258</v>
      </c>
      <c r="AU210" s="24" t="s">
        <v>90</v>
      </c>
      <c r="AY210" s="24" t="s">
        <v>256</v>
      </c>
      <c r="BE210" s="207">
        <f>IF(N210="základní",J210,0)</f>
        <v>0</v>
      </c>
      <c r="BF210" s="207">
        <f>IF(N210="snížená",J210,0)</f>
        <v>0</v>
      </c>
      <c r="BG210" s="207">
        <f>IF(N210="zákl. přenesená",J210,0)</f>
        <v>0</v>
      </c>
      <c r="BH210" s="207">
        <f>IF(N210="sníž. přenesená",J210,0)</f>
        <v>0</v>
      </c>
      <c r="BI210" s="207">
        <f>IF(N210="nulová",J210,0)</f>
        <v>0</v>
      </c>
      <c r="BJ210" s="24" t="s">
        <v>25</v>
      </c>
      <c r="BK210" s="207">
        <f>ROUND(I210*H210,2)</f>
        <v>0</v>
      </c>
      <c r="BL210" s="24" t="s">
        <v>262</v>
      </c>
      <c r="BM210" s="24" t="s">
        <v>1805</v>
      </c>
    </row>
    <row r="211" spans="2:51" s="13" customFormat="1" ht="13.5">
      <c r="B211" s="232"/>
      <c r="C211" s="233"/>
      <c r="D211" s="210" t="s">
        <v>264</v>
      </c>
      <c r="E211" s="234" t="s">
        <v>38</v>
      </c>
      <c r="F211" s="235" t="s">
        <v>1733</v>
      </c>
      <c r="G211" s="233"/>
      <c r="H211" s="236" t="s">
        <v>38</v>
      </c>
      <c r="I211" s="237"/>
      <c r="J211" s="233"/>
      <c r="K211" s="233"/>
      <c r="L211" s="238"/>
      <c r="M211" s="239"/>
      <c r="N211" s="240"/>
      <c r="O211" s="240"/>
      <c r="P211" s="240"/>
      <c r="Q211" s="240"/>
      <c r="R211" s="240"/>
      <c r="S211" s="240"/>
      <c r="T211" s="241"/>
      <c r="AT211" s="242" t="s">
        <v>264</v>
      </c>
      <c r="AU211" s="242" t="s">
        <v>90</v>
      </c>
      <c r="AV211" s="13" t="s">
        <v>25</v>
      </c>
      <c r="AW211" s="13" t="s">
        <v>45</v>
      </c>
      <c r="AX211" s="13" t="s">
        <v>81</v>
      </c>
      <c r="AY211" s="242" t="s">
        <v>256</v>
      </c>
    </row>
    <row r="212" spans="2:51" s="11" customFormat="1" ht="40.5">
      <c r="B212" s="208"/>
      <c r="C212" s="209"/>
      <c r="D212" s="210" t="s">
        <v>264</v>
      </c>
      <c r="E212" s="211" t="s">
        <v>38</v>
      </c>
      <c r="F212" s="212" t="s">
        <v>1806</v>
      </c>
      <c r="G212" s="209"/>
      <c r="H212" s="213">
        <v>258.66</v>
      </c>
      <c r="I212" s="214"/>
      <c r="J212" s="209"/>
      <c r="K212" s="209"/>
      <c r="L212" s="215"/>
      <c r="M212" s="216"/>
      <c r="N212" s="217"/>
      <c r="O212" s="217"/>
      <c r="P212" s="217"/>
      <c r="Q212" s="217"/>
      <c r="R212" s="217"/>
      <c r="S212" s="217"/>
      <c r="T212" s="218"/>
      <c r="AT212" s="219" t="s">
        <v>264</v>
      </c>
      <c r="AU212" s="219" t="s">
        <v>90</v>
      </c>
      <c r="AV212" s="11" t="s">
        <v>90</v>
      </c>
      <c r="AW212" s="11" t="s">
        <v>45</v>
      </c>
      <c r="AX212" s="11" t="s">
        <v>81</v>
      </c>
      <c r="AY212" s="219" t="s">
        <v>256</v>
      </c>
    </row>
    <row r="213" spans="2:51" s="14" customFormat="1" ht="13.5">
      <c r="B213" s="250"/>
      <c r="C213" s="251"/>
      <c r="D213" s="210" t="s">
        <v>264</v>
      </c>
      <c r="E213" s="252" t="s">
        <v>1697</v>
      </c>
      <c r="F213" s="253" t="s">
        <v>334</v>
      </c>
      <c r="G213" s="251"/>
      <c r="H213" s="254">
        <v>258.66</v>
      </c>
      <c r="I213" s="255"/>
      <c r="J213" s="251"/>
      <c r="K213" s="251"/>
      <c r="L213" s="256"/>
      <c r="M213" s="257"/>
      <c r="N213" s="258"/>
      <c r="O213" s="258"/>
      <c r="P213" s="258"/>
      <c r="Q213" s="258"/>
      <c r="R213" s="258"/>
      <c r="S213" s="258"/>
      <c r="T213" s="259"/>
      <c r="AT213" s="260" t="s">
        <v>264</v>
      </c>
      <c r="AU213" s="260" t="s">
        <v>90</v>
      </c>
      <c r="AV213" s="14" t="s">
        <v>131</v>
      </c>
      <c r="AW213" s="14" t="s">
        <v>45</v>
      </c>
      <c r="AX213" s="14" t="s">
        <v>81</v>
      </c>
      <c r="AY213" s="260" t="s">
        <v>256</v>
      </c>
    </row>
    <row r="214" spans="2:51" s="13" customFormat="1" ht="13.5">
      <c r="B214" s="232"/>
      <c r="C214" s="233"/>
      <c r="D214" s="210" t="s">
        <v>264</v>
      </c>
      <c r="E214" s="234" t="s">
        <v>38</v>
      </c>
      <c r="F214" s="235" t="s">
        <v>1807</v>
      </c>
      <c r="G214" s="233"/>
      <c r="H214" s="236" t="s">
        <v>38</v>
      </c>
      <c r="I214" s="237"/>
      <c r="J214" s="233"/>
      <c r="K214" s="233"/>
      <c r="L214" s="238"/>
      <c r="M214" s="239"/>
      <c r="N214" s="240"/>
      <c r="O214" s="240"/>
      <c r="P214" s="240"/>
      <c r="Q214" s="240"/>
      <c r="R214" s="240"/>
      <c r="S214" s="240"/>
      <c r="T214" s="241"/>
      <c r="AT214" s="242" t="s">
        <v>264</v>
      </c>
      <c r="AU214" s="242" t="s">
        <v>90</v>
      </c>
      <c r="AV214" s="13" t="s">
        <v>25</v>
      </c>
      <c r="AW214" s="13" t="s">
        <v>45</v>
      </c>
      <c r="AX214" s="13" t="s">
        <v>81</v>
      </c>
      <c r="AY214" s="242" t="s">
        <v>256</v>
      </c>
    </row>
    <row r="215" spans="2:51" s="11" customFormat="1" ht="13.5">
      <c r="B215" s="208"/>
      <c r="C215" s="209"/>
      <c r="D215" s="210" t="s">
        <v>264</v>
      </c>
      <c r="E215" s="211" t="s">
        <v>38</v>
      </c>
      <c r="F215" s="212" t="s">
        <v>1720</v>
      </c>
      <c r="G215" s="209"/>
      <c r="H215" s="213">
        <v>84.54</v>
      </c>
      <c r="I215" s="214"/>
      <c r="J215" s="209"/>
      <c r="K215" s="209"/>
      <c r="L215" s="215"/>
      <c r="M215" s="216"/>
      <c r="N215" s="217"/>
      <c r="O215" s="217"/>
      <c r="P215" s="217"/>
      <c r="Q215" s="217"/>
      <c r="R215" s="217"/>
      <c r="S215" s="217"/>
      <c r="T215" s="218"/>
      <c r="AT215" s="219" t="s">
        <v>264</v>
      </c>
      <c r="AU215" s="219" t="s">
        <v>90</v>
      </c>
      <c r="AV215" s="11" t="s">
        <v>90</v>
      </c>
      <c r="AW215" s="11" t="s">
        <v>45</v>
      </c>
      <c r="AX215" s="11" t="s">
        <v>81</v>
      </c>
      <c r="AY215" s="219" t="s">
        <v>256</v>
      </c>
    </row>
    <row r="216" spans="2:51" s="14" customFormat="1" ht="13.5">
      <c r="B216" s="250"/>
      <c r="C216" s="251"/>
      <c r="D216" s="210" t="s">
        <v>264</v>
      </c>
      <c r="E216" s="252" t="s">
        <v>1718</v>
      </c>
      <c r="F216" s="253" t="s">
        <v>334</v>
      </c>
      <c r="G216" s="251"/>
      <c r="H216" s="254">
        <v>84.54</v>
      </c>
      <c r="I216" s="255"/>
      <c r="J216" s="251"/>
      <c r="K216" s="251"/>
      <c r="L216" s="256"/>
      <c r="M216" s="257"/>
      <c r="N216" s="258"/>
      <c r="O216" s="258"/>
      <c r="P216" s="258"/>
      <c r="Q216" s="258"/>
      <c r="R216" s="258"/>
      <c r="S216" s="258"/>
      <c r="T216" s="259"/>
      <c r="AT216" s="260" t="s">
        <v>264</v>
      </c>
      <c r="AU216" s="260" t="s">
        <v>90</v>
      </c>
      <c r="AV216" s="14" t="s">
        <v>131</v>
      </c>
      <c r="AW216" s="14" t="s">
        <v>45</v>
      </c>
      <c r="AX216" s="14" t="s">
        <v>81</v>
      </c>
      <c r="AY216" s="260" t="s">
        <v>256</v>
      </c>
    </row>
    <row r="217" spans="2:51" s="12" customFormat="1" ht="13.5">
      <c r="B217" s="220"/>
      <c r="C217" s="221"/>
      <c r="D217" s="222" t="s">
        <v>264</v>
      </c>
      <c r="E217" s="223" t="s">
        <v>38</v>
      </c>
      <c r="F217" s="224" t="s">
        <v>266</v>
      </c>
      <c r="G217" s="221"/>
      <c r="H217" s="225">
        <v>343.2</v>
      </c>
      <c r="I217" s="226"/>
      <c r="J217" s="221"/>
      <c r="K217" s="221"/>
      <c r="L217" s="227"/>
      <c r="M217" s="228"/>
      <c r="N217" s="229"/>
      <c r="O217" s="229"/>
      <c r="P217" s="229"/>
      <c r="Q217" s="229"/>
      <c r="R217" s="229"/>
      <c r="S217" s="229"/>
      <c r="T217" s="230"/>
      <c r="AT217" s="231" t="s">
        <v>264</v>
      </c>
      <c r="AU217" s="231" t="s">
        <v>90</v>
      </c>
      <c r="AV217" s="12" t="s">
        <v>262</v>
      </c>
      <c r="AW217" s="12" t="s">
        <v>45</v>
      </c>
      <c r="AX217" s="12" t="s">
        <v>25</v>
      </c>
      <c r="AY217" s="231" t="s">
        <v>256</v>
      </c>
    </row>
    <row r="218" spans="2:65" s="1" customFormat="1" ht="22.5" customHeight="1">
      <c r="B218" s="42"/>
      <c r="C218" s="261" t="s">
        <v>450</v>
      </c>
      <c r="D218" s="261" t="s">
        <v>337</v>
      </c>
      <c r="E218" s="262" t="s">
        <v>1808</v>
      </c>
      <c r="F218" s="263" t="s">
        <v>1809</v>
      </c>
      <c r="G218" s="264" t="s">
        <v>129</v>
      </c>
      <c r="H218" s="265">
        <v>284.526</v>
      </c>
      <c r="I218" s="266"/>
      <c r="J218" s="267">
        <f>ROUND(I218*H218,2)</f>
        <v>0</v>
      </c>
      <c r="K218" s="263" t="s">
        <v>38</v>
      </c>
      <c r="L218" s="268"/>
      <c r="M218" s="269" t="s">
        <v>38</v>
      </c>
      <c r="N218" s="270" t="s">
        <v>52</v>
      </c>
      <c r="O218" s="43"/>
      <c r="P218" s="205">
        <f>O218*H218</f>
        <v>0</v>
      </c>
      <c r="Q218" s="205">
        <v>0.0049</v>
      </c>
      <c r="R218" s="205">
        <f>Q218*H218</f>
        <v>1.3941774</v>
      </c>
      <c r="S218" s="205">
        <v>0</v>
      </c>
      <c r="T218" s="206">
        <f>S218*H218</f>
        <v>0</v>
      </c>
      <c r="AR218" s="24" t="s">
        <v>183</v>
      </c>
      <c r="AT218" s="24" t="s">
        <v>337</v>
      </c>
      <c r="AU218" s="24" t="s">
        <v>90</v>
      </c>
      <c r="AY218" s="24" t="s">
        <v>256</v>
      </c>
      <c r="BE218" s="207">
        <f>IF(N218="základní",J218,0)</f>
        <v>0</v>
      </c>
      <c r="BF218" s="207">
        <f>IF(N218="snížená",J218,0)</f>
        <v>0</v>
      </c>
      <c r="BG218" s="207">
        <f>IF(N218="zákl. přenesená",J218,0)</f>
        <v>0</v>
      </c>
      <c r="BH218" s="207">
        <f>IF(N218="sníž. přenesená",J218,0)</f>
        <v>0</v>
      </c>
      <c r="BI218" s="207">
        <f>IF(N218="nulová",J218,0)</f>
        <v>0</v>
      </c>
      <c r="BJ218" s="24" t="s">
        <v>25</v>
      </c>
      <c r="BK218" s="207">
        <f>ROUND(I218*H218,2)</f>
        <v>0</v>
      </c>
      <c r="BL218" s="24" t="s">
        <v>262</v>
      </c>
      <c r="BM218" s="24" t="s">
        <v>1810</v>
      </c>
    </row>
    <row r="219" spans="2:47" s="1" customFormat="1" ht="27">
      <c r="B219" s="42"/>
      <c r="C219" s="64"/>
      <c r="D219" s="210" t="s">
        <v>351</v>
      </c>
      <c r="E219" s="64"/>
      <c r="F219" s="243" t="s">
        <v>539</v>
      </c>
      <c r="G219" s="64"/>
      <c r="H219" s="64"/>
      <c r="I219" s="166"/>
      <c r="J219" s="64"/>
      <c r="K219" s="64"/>
      <c r="L219" s="62"/>
      <c r="M219" s="244"/>
      <c r="N219" s="43"/>
      <c r="O219" s="43"/>
      <c r="P219" s="43"/>
      <c r="Q219" s="43"/>
      <c r="R219" s="43"/>
      <c r="S219" s="43"/>
      <c r="T219" s="79"/>
      <c r="AT219" s="24" t="s">
        <v>351</v>
      </c>
      <c r="AU219" s="24" t="s">
        <v>90</v>
      </c>
    </row>
    <row r="220" spans="2:51" s="11" customFormat="1" ht="13.5">
      <c r="B220" s="208"/>
      <c r="C220" s="209"/>
      <c r="D220" s="222" t="s">
        <v>264</v>
      </c>
      <c r="E220" s="271" t="s">
        <v>38</v>
      </c>
      <c r="F220" s="248" t="s">
        <v>1811</v>
      </c>
      <c r="G220" s="209"/>
      <c r="H220" s="249">
        <v>284.526</v>
      </c>
      <c r="I220" s="214"/>
      <c r="J220" s="209"/>
      <c r="K220" s="209"/>
      <c r="L220" s="215"/>
      <c r="M220" s="216"/>
      <c r="N220" s="217"/>
      <c r="O220" s="217"/>
      <c r="P220" s="217"/>
      <c r="Q220" s="217"/>
      <c r="R220" s="217"/>
      <c r="S220" s="217"/>
      <c r="T220" s="218"/>
      <c r="AT220" s="219" t="s">
        <v>264</v>
      </c>
      <c r="AU220" s="219" t="s">
        <v>90</v>
      </c>
      <c r="AV220" s="11" t="s">
        <v>90</v>
      </c>
      <c r="AW220" s="11" t="s">
        <v>45</v>
      </c>
      <c r="AX220" s="11" t="s">
        <v>25</v>
      </c>
      <c r="AY220" s="219" t="s">
        <v>256</v>
      </c>
    </row>
    <row r="221" spans="2:65" s="1" customFormat="1" ht="44.25" customHeight="1">
      <c r="B221" s="42"/>
      <c r="C221" s="261" t="s">
        <v>457</v>
      </c>
      <c r="D221" s="261" t="s">
        <v>337</v>
      </c>
      <c r="E221" s="262" t="s">
        <v>1812</v>
      </c>
      <c r="F221" s="263" t="s">
        <v>1813</v>
      </c>
      <c r="G221" s="264" t="s">
        <v>129</v>
      </c>
      <c r="H221" s="265">
        <v>92.994</v>
      </c>
      <c r="I221" s="266"/>
      <c r="J221" s="267">
        <f>ROUND(I221*H221,2)</f>
        <v>0</v>
      </c>
      <c r="K221" s="263" t="s">
        <v>261</v>
      </c>
      <c r="L221" s="268"/>
      <c r="M221" s="269" t="s">
        <v>38</v>
      </c>
      <c r="N221" s="270" t="s">
        <v>52</v>
      </c>
      <c r="O221" s="43"/>
      <c r="P221" s="205">
        <f>O221*H221</f>
        <v>0</v>
      </c>
      <c r="Q221" s="205">
        <v>0.0048</v>
      </c>
      <c r="R221" s="205">
        <f>Q221*H221</f>
        <v>0.44637119999999997</v>
      </c>
      <c r="S221" s="205">
        <v>0</v>
      </c>
      <c r="T221" s="206">
        <f>S221*H221</f>
        <v>0</v>
      </c>
      <c r="AR221" s="24" t="s">
        <v>183</v>
      </c>
      <c r="AT221" s="24" t="s">
        <v>337</v>
      </c>
      <c r="AU221" s="24" t="s">
        <v>90</v>
      </c>
      <c r="AY221" s="24" t="s">
        <v>256</v>
      </c>
      <c r="BE221" s="207">
        <f>IF(N221="základní",J221,0)</f>
        <v>0</v>
      </c>
      <c r="BF221" s="207">
        <f>IF(N221="snížená",J221,0)</f>
        <v>0</v>
      </c>
      <c r="BG221" s="207">
        <f>IF(N221="zákl. přenesená",J221,0)</f>
        <v>0</v>
      </c>
      <c r="BH221" s="207">
        <f>IF(N221="sníž. přenesená",J221,0)</f>
        <v>0</v>
      </c>
      <c r="BI221" s="207">
        <f>IF(N221="nulová",J221,0)</f>
        <v>0</v>
      </c>
      <c r="BJ221" s="24" t="s">
        <v>25</v>
      </c>
      <c r="BK221" s="207">
        <f>ROUND(I221*H221,2)</f>
        <v>0</v>
      </c>
      <c r="BL221" s="24" t="s">
        <v>262</v>
      </c>
      <c r="BM221" s="24" t="s">
        <v>1814</v>
      </c>
    </row>
    <row r="222" spans="2:51" s="11" customFormat="1" ht="13.5">
      <c r="B222" s="208"/>
      <c r="C222" s="209"/>
      <c r="D222" s="210" t="s">
        <v>264</v>
      </c>
      <c r="E222" s="211" t="s">
        <v>38</v>
      </c>
      <c r="F222" s="212" t="s">
        <v>1815</v>
      </c>
      <c r="G222" s="209"/>
      <c r="H222" s="213">
        <v>92.994</v>
      </c>
      <c r="I222" s="214"/>
      <c r="J222" s="209"/>
      <c r="K222" s="209"/>
      <c r="L222" s="215"/>
      <c r="M222" s="216"/>
      <c r="N222" s="217"/>
      <c r="O222" s="217"/>
      <c r="P222" s="217"/>
      <c r="Q222" s="217"/>
      <c r="R222" s="217"/>
      <c r="S222" s="217"/>
      <c r="T222" s="218"/>
      <c r="AT222" s="219" t="s">
        <v>264</v>
      </c>
      <c r="AU222" s="219" t="s">
        <v>90</v>
      </c>
      <c r="AV222" s="11" t="s">
        <v>90</v>
      </c>
      <c r="AW222" s="11" t="s">
        <v>45</v>
      </c>
      <c r="AX222" s="11" t="s">
        <v>81</v>
      </c>
      <c r="AY222" s="219" t="s">
        <v>256</v>
      </c>
    </row>
    <row r="223" spans="2:51" s="12" customFormat="1" ht="13.5">
      <c r="B223" s="220"/>
      <c r="C223" s="221"/>
      <c r="D223" s="222" t="s">
        <v>264</v>
      </c>
      <c r="E223" s="223" t="s">
        <v>38</v>
      </c>
      <c r="F223" s="224" t="s">
        <v>266</v>
      </c>
      <c r="G223" s="221"/>
      <c r="H223" s="225">
        <v>92.994</v>
      </c>
      <c r="I223" s="226"/>
      <c r="J223" s="221"/>
      <c r="K223" s="221"/>
      <c r="L223" s="227"/>
      <c r="M223" s="228"/>
      <c r="N223" s="229"/>
      <c r="O223" s="229"/>
      <c r="P223" s="229"/>
      <c r="Q223" s="229"/>
      <c r="R223" s="229"/>
      <c r="S223" s="229"/>
      <c r="T223" s="230"/>
      <c r="AT223" s="231" t="s">
        <v>264</v>
      </c>
      <c r="AU223" s="231" t="s">
        <v>90</v>
      </c>
      <c r="AV223" s="12" t="s">
        <v>262</v>
      </c>
      <c r="AW223" s="12" t="s">
        <v>45</v>
      </c>
      <c r="AX223" s="12" t="s">
        <v>25</v>
      </c>
      <c r="AY223" s="231" t="s">
        <v>256</v>
      </c>
    </row>
    <row r="224" spans="2:65" s="1" customFormat="1" ht="31.5" customHeight="1">
      <c r="B224" s="42"/>
      <c r="C224" s="196" t="s">
        <v>462</v>
      </c>
      <c r="D224" s="196" t="s">
        <v>258</v>
      </c>
      <c r="E224" s="197" t="s">
        <v>561</v>
      </c>
      <c r="F224" s="198" t="s">
        <v>562</v>
      </c>
      <c r="G224" s="199" t="s">
        <v>372</v>
      </c>
      <c r="H224" s="200">
        <v>623.99</v>
      </c>
      <c r="I224" s="201"/>
      <c r="J224" s="202">
        <f>ROUND(I224*H224,2)</f>
        <v>0</v>
      </c>
      <c r="K224" s="198" t="s">
        <v>261</v>
      </c>
      <c r="L224" s="62"/>
      <c r="M224" s="203" t="s">
        <v>38</v>
      </c>
      <c r="N224" s="204" t="s">
        <v>52</v>
      </c>
      <c r="O224" s="43"/>
      <c r="P224" s="205">
        <f>O224*H224</f>
        <v>0</v>
      </c>
      <c r="Q224" s="205">
        <v>0.0033335</v>
      </c>
      <c r="R224" s="205">
        <f>Q224*H224</f>
        <v>2.080070665</v>
      </c>
      <c r="S224" s="205">
        <v>0</v>
      </c>
      <c r="T224" s="206">
        <f>S224*H224</f>
        <v>0</v>
      </c>
      <c r="AR224" s="24" t="s">
        <v>262</v>
      </c>
      <c r="AT224" s="24" t="s">
        <v>258</v>
      </c>
      <c r="AU224" s="24" t="s">
        <v>90</v>
      </c>
      <c r="AY224" s="24" t="s">
        <v>256</v>
      </c>
      <c r="BE224" s="207">
        <f>IF(N224="základní",J224,0)</f>
        <v>0</v>
      </c>
      <c r="BF224" s="207">
        <f>IF(N224="snížená",J224,0)</f>
        <v>0</v>
      </c>
      <c r="BG224" s="207">
        <f>IF(N224="zákl. přenesená",J224,0)</f>
        <v>0</v>
      </c>
      <c r="BH224" s="207">
        <f>IF(N224="sníž. přenesená",J224,0)</f>
        <v>0</v>
      </c>
      <c r="BI224" s="207">
        <f>IF(N224="nulová",J224,0)</f>
        <v>0</v>
      </c>
      <c r="BJ224" s="24" t="s">
        <v>25</v>
      </c>
      <c r="BK224" s="207">
        <f>ROUND(I224*H224,2)</f>
        <v>0</v>
      </c>
      <c r="BL224" s="24" t="s">
        <v>262</v>
      </c>
      <c r="BM224" s="24" t="s">
        <v>1816</v>
      </c>
    </row>
    <row r="225" spans="2:47" s="1" customFormat="1" ht="40.5">
      <c r="B225" s="42"/>
      <c r="C225" s="64"/>
      <c r="D225" s="210" t="s">
        <v>351</v>
      </c>
      <c r="E225" s="64"/>
      <c r="F225" s="243" t="s">
        <v>512</v>
      </c>
      <c r="G225" s="64"/>
      <c r="H225" s="64"/>
      <c r="I225" s="166"/>
      <c r="J225" s="64"/>
      <c r="K225" s="64"/>
      <c r="L225" s="62"/>
      <c r="M225" s="244"/>
      <c r="N225" s="43"/>
      <c r="O225" s="43"/>
      <c r="P225" s="43"/>
      <c r="Q225" s="43"/>
      <c r="R225" s="43"/>
      <c r="S225" s="43"/>
      <c r="T225" s="79"/>
      <c r="AT225" s="24" t="s">
        <v>351</v>
      </c>
      <c r="AU225" s="24" t="s">
        <v>90</v>
      </c>
    </row>
    <row r="226" spans="2:51" s="11" customFormat="1" ht="13.5">
      <c r="B226" s="208"/>
      <c r="C226" s="209"/>
      <c r="D226" s="222" t="s">
        <v>264</v>
      </c>
      <c r="E226" s="271" t="s">
        <v>38</v>
      </c>
      <c r="F226" s="248" t="s">
        <v>149</v>
      </c>
      <c r="G226" s="209"/>
      <c r="H226" s="249">
        <v>623.99</v>
      </c>
      <c r="I226" s="214"/>
      <c r="J226" s="209"/>
      <c r="K226" s="209"/>
      <c r="L226" s="215"/>
      <c r="M226" s="216"/>
      <c r="N226" s="217"/>
      <c r="O226" s="217"/>
      <c r="P226" s="217"/>
      <c r="Q226" s="217"/>
      <c r="R226" s="217"/>
      <c r="S226" s="217"/>
      <c r="T226" s="218"/>
      <c r="AT226" s="219" t="s">
        <v>264</v>
      </c>
      <c r="AU226" s="219" t="s">
        <v>90</v>
      </c>
      <c r="AV226" s="11" t="s">
        <v>90</v>
      </c>
      <c r="AW226" s="11" t="s">
        <v>45</v>
      </c>
      <c r="AX226" s="11" t="s">
        <v>25</v>
      </c>
      <c r="AY226" s="219" t="s">
        <v>256</v>
      </c>
    </row>
    <row r="227" spans="2:65" s="1" customFormat="1" ht="22.5" customHeight="1">
      <c r="B227" s="42"/>
      <c r="C227" s="261" t="s">
        <v>468</v>
      </c>
      <c r="D227" s="261" t="s">
        <v>337</v>
      </c>
      <c r="E227" s="262" t="s">
        <v>565</v>
      </c>
      <c r="F227" s="263" t="s">
        <v>566</v>
      </c>
      <c r="G227" s="264" t="s">
        <v>129</v>
      </c>
      <c r="H227" s="265">
        <v>287.035</v>
      </c>
      <c r="I227" s="266"/>
      <c r="J227" s="267">
        <f>ROUND(I227*H227,2)</f>
        <v>0</v>
      </c>
      <c r="K227" s="263" t="s">
        <v>38</v>
      </c>
      <c r="L227" s="268"/>
      <c r="M227" s="269" t="s">
        <v>38</v>
      </c>
      <c r="N227" s="270" t="s">
        <v>52</v>
      </c>
      <c r="O227" s="43"/>
      <c r="P227" s="205">
        <f>O227*H227</f>
        <v>0</v>
      </c>
      <c r="Q227" s="205">
        <v>0.0012</v>
      </c>
      <c r="R227" s="205">
        <f>Q227*H227</f>
        <v>0.344442</v>
      </c>
      <c r="S227" s="205">
        <v>0</v>
      </c>
      <c r="T227" s="206">
        <f>S227*H227</f>
        <v>0</v>
      </c>
      <c r="AR227" s="24" t="s">
        <v>183</v>
      </c>
      <c r="AT227" s="24" t="s">
        <v>337</v>
      </c>
      <c r="AU227" s="24" t="s">
        <v>90</v>
      </c>
      <c r="AY227" s="24" t="s">
        <v>256</v>
      </c>
      <c r="BE227" s="207">
        <f>IF(N227="základní",J227,0)</f>
        <v>0</v>
      </c>
      <c r="BF227" s="207">
        <f>IF(N227="snížená",J227,0)</f>
        <v>0</v>
      </c>
      <c r="BG227" s="207">
        <f>IF(N227="zákl. přenesená",J227,0)</f>
        <v>0</v>
      </c>
      <c r="BH227" s="207">
        <f>IF(N227="sníž. přenesená",J227,0)</f>
        <v>0</v>
      </c>
      <c r="BI227" s="207">
        <f>IF(N227="nulová",J227,0)</f>
        <v>0</v>
      </c>
      <c r="BJ227" s="24" t="s">
        <v>25</v>
      </c>
      <c r="BK227" s="207">
        <f>ROUND(I227*H227,2)</f>
        <v>0</v>
      </c>
      <c r="BL227" s="24" t="s">
        <v>262</v>
      </c>
      <c r="BM227" s="24" t="s">
        <v>1817</v>
      </c>
    </row>
    <row r="228" spans="2:47" s="1" customFormat="1" ht="27">
      <c r="B228" s="42"/>
      <c r="C228" s="64"/>
      <c r="D228" s="210" t="s">
        <v>351</v>
      </c>
      <c r="E228" s="64"/>
      <c r="F228" s="243" t="s">
        <v>568</v>
      </c>
      <c r="G228" s="64"/>
      <c r="H228" s="64"/>
      <c r="I228" s="166"/>
      <c r="J228" s="64"/>
      <c r="K228" s="64"/>
      <c r="L228" s="62"/>
      <c r="M228" s="244"/>
      <c r="N228" s="43"/>
      <c r="O228" s="43"/>
      <c r="P228" s="43"/>
      <c r="Q228" s="43"/>
      <c r="R228" s="43"/>
      <c r="S228" s="43"/>
      <c r="T228" s="79"/>
      <c r="AT228" s="24" t="s">
        <v>351</v>
      </c>
      <c r="AU228" s="24" t="s">
        <v>90</v>
      </c>
    </row>
    <row r="229" spans="2:51" s="11" customFormat="1" ht="13.5">
      <c r="B229" s="208"/>
      <c r="C229" s="209"/>
      <c r="D229" s="222" t="s">
        <v>264</v>
      </c>
      <c r="E229" s="271" t="s">
        <v>38</v>
      </c>
      <c r="F229" s="248" t="s">
        <v>1818</v>
      </c>
      <c r="G229" s="209"/>
      <c r="H229" s="249">
        <v>287.035</v>
      </c>
      <c r="I229" s="214"/>
      <c r="J229" s="209"/>
      <c r="K229" s="209"/>
      <c r="L229" s="215"/>
      <c r="M229" s="216"/>
      <c r="N229" s="217"/>
      <c r="O229" s="217"/>
      <c r="P229" s="217"/>
      <c r="Q229" s="217"/>
      <c r="R229" s="217"/>
      <c r="S229" s="217"/>
      <c r="T229" s="218"/>
      <c r="AT229" s="219" t="s">
        <v>264</v>
      </c>
      <c r="AU229" s="219" t="s">
        <v>90</v>
      </c>
      <c r="AV229" s="11" t="s">
        <v>90</v>
      </c>
      <c r="AW229" s="11" t="s">
        <v>45</v>
      </c>
      <c r="AX229" s="11" t="s">
        <v>25</v>
      </c>
      <c r="AY229" s="219" t="s">
        <v>256</v>
      </c>
    </row>
    <row r="230" spans="2:65" s="1" customFormat="1" ht="22.5" customHeight="1">
      <c r="B230" s="42"/>
      <c r="C230" s="196" t="s">
        <v>474</v>
      </c>
      <c r="D230" s="196" t="s">
        <v>258</v>
      </c>
      <c r="E230" s="197" t="s">
        <v>1819</v>
      </c>
      <c r="F230" s="198" t="s">
        <v>1820</v>
      </c>
      <c r="G230" s="199" t="s">
        <v>129</v>
      </c>
      <c r="H230" s="200">
        <v>2251.348</v>
      </c>
      <c r="I230" s="201"/>
      <c r="J230" s="202">
        <f>ROUND(I230*H230,2)</f>
        <v>0</v>
      </c>
      <c r="K230" s="198" t="s">
        <v>261</v>
      </c>
      <c r="L230" s="62"/>
      <c r="M230" s="203" t="s">
        <v>38</v>
      </c>
      <c r="N230" s="204" t="s">
        <v>52</v>
      </c>
      <c r="O230" s="43"/>
      <c r="P230" s="205">
        <f>O230*H230</f>
        <v>0</v>
      </c>
      <c r="Q230" s="205">
        <v>0.00944</v>
      </c>
      <c r="R230" s="205">
        <f>Q230*H230</f>
        <v>21.25272512</v>
      </c>
      <c r="S230" s="205">
        <v>0</v>
      </c>
      <c r="T230" s="206">
        <f>S230*H230</f>
        <v>0</v>
      </c>
      <c r="AR230" s="24" t="s">
        <v>262</v>
      </c>
      <c r="AT230" s="24" t="s">
        <v>258</v>
      </c>
      <c r="AU230" s="24" t="s">
        <v>90</v>
      </c>
      <c r="AY230" s="24" t="s">
        <v>256</v>
      </c>
      <c r="BE230" s="207">
        <f>IF(N230="základní",J230,0)</f>
        <v>0</v>
      </c>
      <c r="BF230" s="207">
        <f>IF(N230="snížená",J230,0)</f>
        <v>0</v>
      </c>
      <c r="BG230" s="207">
        <f>IF(N230="zákl. přenesená",J230,0)</f>
        <v>0</v>
      </c>
      <c r="BH230" s="207">
        <f>IF(N230="sníž. přenesená",J230,0)</f>
        <v>0</v>
      </c>
      <c r="BI230" s="207">
        <f>IF(N230="nulová",J230,0)</f>
        <v>0</v>
      </c>
      <c r="BJ230" s="24" t="s">
        <v>25</v>
      </c>
      <c r="BK230" s="207">
        <f>ROUND(I230*H230,2)</f>
        <v>0</v>
      </c>
      <c r="BL230" s="24" t="s">
        <v>262</v>
      </c>
      <c r="BM230" s="24" t="s">
        <v>1821</v>
      </c>
    </row>
    <row r="231" spans="2:51" s="13" customFormat="1" ht="13.5">
      <c r="B231" s="232"/>
      <c r="C231" s="233"/>
      <c r="D231" s="210" t="s">
        <v>264</v>
      </c>
      <c r="E231" s="234" t="s">
        <v>38</v>
      </c>
      <c r="F231" s="235" t="s">
        <v>1822</v>
      </c>
      <c r="G231" s="233"/>
      <c r="H231" s="236" t="s">
        <v>38</v>
      </c>
      <c r="I231" s="237"/>
      <c r="J231" s="233"/>
      <c r="K231" s="233"/>
      <c r="L231" s="238"/>
      <c r="M231" s="239"/>
      <c r="N231" s="240"/>
      <c r="O231" s="240"/>
      <c r="P231" s="240"/>
      <c r="Q231" s="240"/>
      <c r="R231" s="240"/>
      <c r="S231" s="240"/>
      <c r="T231" s="241"/>
      <c r="AT231" s="242" t="s">
        <v>264</v>
      </c>
      <c r="AU231" s="242" t="s">
        <v>90</v>
      </c>
      <c r="AV231" s="13" t="s">
        <v>25</v>
      </c>
      <c r="AW231" s="13" t="s">
        <v>45</v>
      </c>
      <c r="AX231" s="13" t="s">
        <v>81</v>
      </c>
      <c r="AY231" s="242" t="s">
        <v>256</v>
      </c>
    </row>
    <row r="232" spans="2:51" s="11" customFormat="1" ht="13.5">
      <c r="B232" s="208"/>
      <c r="C232" s="209"/>
      <c r="D232" s="210" t="s">
        <v>264</v>
      </c>
      <c r="E232" s="211" t="s">
        <v>38</v>
      </c>
      <c r="F232" s="212" t="s">
        <v>1823</v>
      </c>
      <c r="G232" s="209"/>
      <c r="H232" s="213">
        <v>50.04</v>
      </c>
      <c r="I232" s="214"/>
      <c r="J232" s="209"/>
      <c r="K232" s="209"/>
      <c r="L232" s="215"/>
      <c r="M232" s="216"/>
      <c r="N232" s="217"/>
      <c r="O232" s="217"/>
      <c r="P232" s="217"/>
      <c r="Q232" s="217"/>
      <c r="R232" s="217"/>
      <c r="S232" s="217"/>
      <c r="T232" s="218"/>
      <c r="AT232" s="219" t="s">
        <v>264</v>
      </c>
      <c r="AU232" s="219" t="s">
        <v>90</v>
      </c>
      <c r="AV232" s="11" t="s">
        <v>90</v>
      </c>
      <c r="AW232" s="11" t="s">
        <v>45</v>
      </c>
      <c r="AX232" s="11" t="s">
        <v>81</v>
      </c>
      <c r="AY232" s="219" t="s">
        <v>256</v>
      </c>
    </row>
    <row r="233" spans="2:51" s="11" customFormat="1" ht="13.5">
      <c r="B233" s="208"/>
      <c r="C233" s="209"/>
      <c r="D233" s="210" t="s">
        <v>264</v>
      </c>
      <c r="E233" s="211" t="s">
        <v>38</v>
      </c>
      <c r="F233" s="212" t="s">
        <v>1824</v>
      </c>
      <c r="G233" s="209"/>
      <c r="H233" s="213">
        <v>233.28</v>
      </c>
      <c r="I233" s="214"/>
      <c r="J233" s="209"/>
      <c r="K233" s="209"/>
      <c r="L233" s="215"/>
      <c r="M233" s="216"/>
      <c r="N233" s="217"/>
      <c r="O233" s="217"/>
      <c r="P233" s="217"/>
      <c r="Q233" s="217"/>
      <c r="R233" s="217"/>
      <c r="S233" s="217"/>
      <c r="T233" s="218"/>
      <c r="AT233" s="219" t="s">
        <v>264</v>
      </c>
      <c r="AU233" s="219" t="s">
        <v>90</v>
      </c>
      <c r="AV233" s="11" t="s">
        <v>90</v>
      </c>
      <c r="AW233" s="11" t="s">
        <v>45</v>
      </c>
      <c r="AX233" s="11" t="s">
        <v>81</v>
      </c>
      <c r="AY233" s="219" t="s">
        <v>256</v>
      </c>
    </row>
    <row r="234" spans="2:51" s="11" customFormat="1" ht="13.5">
      <c r="B234" s="208"/>
      <c r="C234" s="209"/>
      <c r="D234" s="210" t="s">
        <v>264</v>
      </c>
      <c r="E234" s="211" t="s">
        <v>38</v>
      </c>
      <c r="F234" s="212" t="s">
        <v>1825</v>
      </c>
      <c r="G234" s="209"/>
      <c r="H234" s="213">
        <v>165.55</v>
      </c>
      <c r="I234" s="214"/>
      <c r="J234" s="209"/>
      <c r="K234" s="209"/>
      <c r="L234" s="215"/>
      <c r="M234" s="216"/>
      <c r="N234" s="217"/>
      <c r="O234" s="217"/>
      <c r="P234" s="217"/>
      <c r="Q234" s="217"/>
      <c r="R234" s="217"/>
      <c r="S234" s="217"/>
      <c r="T234" s="218"/>
      <c r="AT234" s="219" t="s">
        <v>264</v>
      </c>
      <c r="AU234" s="219" t="s">
        <v>90</v>
      </c>
      <c r="AV234" s="11" t="s">
        <v>90</v>
      </c>
      <c r="AW234" s="11" t="s">
        <v>45</v>
      </c>
      <c r="AX234" s="11" t="s">
        <v>81</v>
      </c>
      <c r="AY234" s="219" t="s">
        <v>256</v>
      </c>
    </row>
    <row r="235" spans="2:51" s="11" customFormat="1" ht="13.5">
      <c r="B235" s="208"/>
      <c r="C235" s="209"/>
      <c r="D235" s="210" t="s">
        <v>264</v>
      </c>
      <c r="E235" s="211" t="s">
        <v>38</v>
      </c>
      <c r="F235" s="212" t="s">
        <v>1826</v>
      </c>
      <c r="G235" s="209"/>
      <c r="H235" s="213">
        <v>318.06</v>
      </c>
      <c r="I235" s="214"/>
      <c r="J235" s="209"/>
      <c r="K235" s="209"/>
      <c r="L235" s="215"/>
      <c r="M235" s="216"/>
      <c r="N235" s="217"/>
      <c r="O235" s="217"/>
      <c r="P235" s="217"/>
      <c r="Q235" s="217"/>
      <c r="R235" s="217"/>
      <c r="S235" s="217"/>
      <c r="T235" s="218"/>
      <c r="AT235" s="219" t="s">
        <v>264</v>
      </c>
      <c r="AU235" s="219" t="s">
        <v>90</v>
      </c>
      <c r="AV235" s="11" t="s">
        <v>90</v>
      </c>
      <c r="AW235" s="11" t="s">
        <v>45</v>
      </c>
      <c r="AX235" s="11" t="s">
        <v>81</v>
      </c>
      <c r="AY235" s="219" t="s">
        <v>256</v>
      </c>
    </row>
    <row r="236" spans="2:51" s="11" customFormat="1" ht="13.5">
      <c r="B236" s="208"/>
      <c r="C236" s="209"/>
      <c r="D236" s="210" t="s">
        <v>264</v>
      </c>
      <c r="E236" s="211" t="s">
        <v>38</v>
      </c>
      <c r="F236" s="212" t="s">
        <v>1827</v>
      </c>
      <c r="G236" s="209"/>
      <c r="H236" s="213">
        <v>107.03</v>
      </c>
      <c r="I236" s="214"/>
      <c r="J236" s="209"/>
      <c r="K236" s="209"/>
      <c r="L236" s="215"/>
      <c r="M236" s="216"/>
      <c r="N236" s="217"/>
      <c r="O236" s="217"/>
      <c r="P236" s="217"/>
      <c r="Q236" s="217"/>
      <c r="R236" s="217"/>
      <c r="S236" s="217"/>
      <c r="T236" s="218"/>
      <c r="AT236" s="219" t="s">
        <v>264</v>
      </c>
      <c r="AU236" s="219" t="s">
        <v>90</v>
      </c>
      <c r="AV236" s="11" t="s">
        <v>90</v>
      </c>
      <c r="AW236" s="11" t="s">
        <v>45</v>
      </c>
      <c r="AX236" s="11" t="s">
        <v>81</v>
      </c>
      <c r="AY236" s="219" t="s">
        <v>256</v>
      </c>
    </row>
    <row r="237" spans="2:51" s="11" customFormat="1" ht="13.5">
      <c r="B237" s="208"/>
      <c r="C237" s="209"/>
      <c r="D237" s="210" t="s">
        <v>264</v>
      </c>
      <c r="E237" s="211" t="s">
        <v>38</v>
      </c>
      <c r="F237" s="212" t="s">
        <v>1828</v>
      </c>
      <c r="G237" s="209"/>
      <c r="H237" s="213">
        <v>15.257</v>
      </c>
      <c r="I237" s="214"/>
      <c r="J237" s="209"/>
      <c r="K237" s="209"/>
      <c r="L237" s="215"/>
      <c r="M237" s="216"/>
      <c r="N237" s="217"/>
      <c r="O237" s="217"/>
      <c r="P237" s="217"/>
      <c r="Q237" s="217"/>
      <c r="R237" s="217"/>
      <c r="S237" s="217"/>
      <c r="T237" s="218"/>
      <c r="AT237" s="219" t="s">
        <v>264</v>
      </c>
      <c r="AU237" s="219" t="s">
        <v>90</v>
      </c>
      <c r="AV237" s="11" t="s">
        <v>90</v>
      </c>
      <c r="AW237" s="11" t="s">
        <v>45</v>
      </c>
      <c r="AX237" s="11" t="s">
        <v>81</v>
      </c>
      <c r="AY237" s="219" t="s">
        <v>256</v>
      </c>
    </row>
    <row r="238" spans="2:51" s="14" customFormat="1" ht="13.5">
      <c r="B238" s="250"/>
      <c r="C238" s="251"/>
      <c r="D238" s="210" t="s">
        <v>264</v>
      </c>
      <c r="E238" s="252" t="s">
        <v>38</v>
      </c>
      <c r="F238" s="253" t="s">
        <v>334</v>
      </c>
      <c r="G238" s="251"/>
      <c r="H238" s="254">
        <v>889.217</v>
      </c>
      <c r="I238" s="255"/>
      <c r="J238" s="251"/>
      <c r="K238" s="251"/>
      <c r="L238" s="256"/>
      <c r="M238" s="257"/>
      <c r="N238" s="258"/>
      <c r="O238" s="258"/>
      <c r="P238" s="258"/>
      <c r="Q238" s="258"/>
      <c r="R238" s="258"/>
      <c r="S238" s="258"/>
      <c r="T238" s="259"/>
      <c r="AT238" s="260" t="s">
        <v>264</v>
      </c>
      <c r="AU238" s="260" t="s">
        <v>90</v>
      </c>
      <c r="AV238" s="14" t="s">
        <v>131</v>
      </c>
      <c r="AW238" s="14" t="s">
        <v>45</v>
      </c>
      <c r="AX238" s="14" t="s">
        <v>81</v>
      </c>
      <c r="AY238" s="260" t="s">
        <v>256</v>
      </c>
    </row>
    <row r="239" spans="2:51" s="13" customFormat="1" ht="13.5">
      <c r="B239" s="232"/>
      <c r="C239" s="233"/>
      <c r="D239" s="210" t="s">
        <v>264</v>
      </c>
      <c r="E239" s="234" t="s">
        <v>38</v>
      </c>
      <c r="F239" s="235" t="s">
        <v>1829</v>
      </c>
      <c r="G239" s="233"/>
      <c r="H239" s="236" t="s">
        <v>38</v>
      </c>
      <c r="I239" s="237"/>
      <c r="J239" s="233"/>
      <c r="K239" s="233"/>
      <c r="L239" s="238"/>
      <c r="M239" s="239"/>
      <c r="N239" s="240"/>
      <c r="O239" s="240"/>
      <c r="P239" s="240"/>
      <c r="Q239" s="240"/>
      <c r="R239" s="240"/>
      <c r="S239" s="240"/>
      <c r="T239" s="241"/>
      <c r="AT239" s="242" t="s">
        <v>264</v>
      </c>
      <c r="AU239" s="242" t="s">
        <v>90</v>
      </c>
      <c r="AV239" s="13" t="s">
        <v>25</v>
      </c>
      <c r="AW239" s="13" t="s">
        <v>45</v>
      </c>
      <c r="AX239" s="13" t="s">
        <v>81</v>
      </c>
      <c r="AY239" s="242" t="s">
        <v>256</v>
      </c>
    </row>
    <row r="240" spans="2:51" s="11" customFormat="1" ht="13.5">
      <c r="B240" s="208"/>
      <c r="C240" s="209"/>
      <c r="D240" s="210" t="s">
        <v>264</v>
      </c>
      <c r="E240" s="211" t="s">
        <v>38</v>
      </c>
      <c r="F240" s="212" t="s">
        <v>1828</v>
      </c>
      <c r="G240" s="209"/>
      <c r="H240" s="213">
        <v>15.257</v>
      </c>
      <c r="I240" s="214"/>
      <c r="J240" s="209"/>
      <c r="K240" s="209"/>
      <c r="L240" s="215"/>
      <c r="M240" s="216"/>
      <c r="N240" s="217"/>
      <c r="O240" s="217"/>
      <c r="P240" s="217"/>
      <c r="Q240" s="217"/>
      <c r="R240" s="217"/>
      <c r="S240" s="217"/>
      <c r="T240" s="218"/>
      <c r="AT240" s="219" t="s">
        <v>264</v>
      </c>
      <c r="AU240" s="219" t="s">
        <v>90</v>
      </c>
      <c r="AV240" s="11" t="s">
        <v>90</v>
      </c>
      <c r="AW240" s="11" t="s">
        <v>45</v>
      </c>
      <c r="AX240" s="11" t="s">
        <v>81</v>
      </c>
      <c r="AY240" s="219" t="s">
        <v>256</v>
      </c>
    </row>
    <row r="241" spans="2:51" s="11" customFormat="1" ht="13.5">
      <c r="B241" s="208"/>
      <c r="C241" s="209"/>
      <c r="D241" s="210" t="s">
        <v>264</v>
      </c>
      <c r="E241" s="211" t="s">
        <v>38</v>
      </c>
      <c r="F241" s="212" t="s">
        <v>1827</v>
      </c>
      <c r="G241" s="209"/>
      <c r="H241" s="213">
        <v>107.03</v>
      </c>
      <c r="I241" s="214"/>
      <c r="J241" s="209"/>
      <c r="K241" s="209"/>
      <c r="L241" s="215"/>
      <c r="M241" s="216"/>
      <c r="N241" s="217"/>
      <c r="O241" s="217"/>
      <c r="P241" s="217"/>
      <c r="Q241" s="217"/>
      <c r="R241" s="217"/>
      <c r="S241" s="217"/>
      <c r="T241" s="218"/>
      <c r="AT241" s="219" t="s">
        <v>264</v>
      </c>
      <c r="AU241" s="219" t="s">
        <v>90</v>
      </c>
      <c r="AV241" s="11" t="s">
        <v>90</v>
      </c>
      <c r="AW241" s="11" t="s">
        <v>45</v>
      </c>
      <c r="AX241" s="11" t="s">
        <v>81</v>
      </c>
      <c r="AY241" s="219" t="s">
        <v>256</v>
      </c>
    </row>
    <row r="242" spans="2:51" s="11" customFormat="1" ht="13.5">
      <c r="B242" s="208"/>
      <c r="C242" s="209"/>
      <c r="D242" s="210" t="s">
        <v>264</v>
      </c>
      <c r="E242" s="211" t="s">
        <v>38</v>
      </c>
      <c r="F242" s="212" t="s">
        <v>1830</v>
      </c>
      <c r="G242" s="209"/>
      <c r="H242" s="213">
        <v>756.54</v>
      </c>
      <c r="I242" s="214"/>
      <c r="J242" s="209"/>
      <c r="K242" s="209"/>
      <c r="L242" s="215"/>
      <c r="M242" s="216"/>
      <c r="N242" s="217"/>
      <c r="O242" s="217"/>
      <c r="P242" s="217"/>
      <c r="Q242" s="217"/>
      <c r="R242" s="217"/>
      <c r="S242" s="217"/>
      <c r="T242" s="218"/>
      <c r="AT242" s="219" t="s">
        <v>264</v>
      </c>
      <c r="AU242" s="219" t="s">
        <v>90</v>
      </c>
      <c r="AV242" s="11" t="s">
        <v>90</v>
      </c>
      <c r="AW242" s="11" t="s">
        <v>45</v>
      </c>
      <c r="AX242" s="11" t="s">
        <v>81</v>
      </c>
      <c r="AY242" s="219" t="s">
        <v>256</v>
      </c>
    </row>
    <row r="243" spans="2:51" s="11" customFormat="1" ht="13.5">
      <c r="B243" s="208"/>
      <c r="C243" s="209"/>
      <c r="D243" s="210" t="s">
        <v>264</v>
      </c>
      <c r="E243" s="211" t="s">
        <v>38</v>
      </c>
      <c r="F243" s="212" t="s">
        <v>1831</v>
      </c>
      <c r="G243" s="209"/>
      <c r="H243" s="213">
        <v>54.67</v>
      </c>
      <c r="I243" s="214"/>
      <c r="J243" s="209"/>
      <c r="K243" s="209"/>
      <c r="L243" s="215"/>
      <c r="M243" s="216"/>
      <c r="N243" s="217"/>
      <c r="O243" s="217"/>
      <c r="P243" s="217"/>
      <c r="Q243" s="217"/>
      <c r="R243" s="217"/>
      <c r="S243" s="217"/>
      <c r="T243" s="218"/>
      <c r="AT243" s="219" t="s">
        <v>264</v>
      </c>
      <c r="AU243" s="219" t="s">
        <v>90</v>
      </c>
      <c r="AV243" s="11" t="s">
        <v>90</v>
      </c>
      <c r="AW243" s="11" t="s">
        <v>45</v>
      </c>
      <c r="AX243" s="11" t="s">
        <v>81</v>
      </c>
      <c r="AY243" s="219" t="s">
        <v>256</v>
      </c>
    </row>
    <row r="244" spans="2:51" s="11" customFormat="1" ht="13.5">
      <c r="B244" s="208"/>
      <c r="C244" s="209"/>
      <c r="D244" s="210" t="s">
        <v>264</v>
      </c>
      <c r="E244" s="211" t="s">
        <v>38</v>
      </c>
      <c r="F244" s="212" t="s">
        <v>1832</v>
      </c>
      <c r="G244" s="209"/>
      <c r="H244" s="213">
        <v>11.16</v>
      </c>
      <c r="I244" s="214"/>
      <c r="J244" s="209"/>
      <c r="K244" s="209"/>
      <c r="L244" s="215"/>
      <c r="M244" s="216"/>
      <c r="N244" s="217"/>
      <c r="O244" s="217"/>
      <c r="P244" s="217"/>
      <c r="Q244" s="217"/>
      <c r="R244" s="217"/>
      <c r="S244" s="217"/>
      <c r="T244" s="218"/>
      <c r="AT244" s="219" t="s">
        <v>264</v>
      </c>
      <c r="AU244" s="219" t="s">
        <v>90</v>
      </c>
      <c r="AV244" s="11" t="s">
        <v>90</v>
      </c>
      <c r="AW244" s="11" t="s">
        <v>45</v>
      </c>
      <c r="AX244" s="11" t="s">
        <v>81</v>
      </c>
      <c r="AY244" s="219" t="s">
        <v>256</v>
      </c>
    </row>
    <row r="245" spans="2:51" s="14" customFormat="1" ht="13.5">
      <c r="B245" s="250"/>
      <c r="C245" s="251"/>
      <c r="D245" s="210" t="s">
        <v>264</v>
      </c>
      <c r="E245" s="252" t="s">
        <v>38</v>
      </c>
      <c r="F245" s="253" t="s">
        <v>334</v>
      </c>
      <c r="G245" s="251"/>
      <c r="H245" s="254">
        <v>944.657</v>
      </c>
      <c r="I245" s="255"/>
      <c r="J245" s="251"/>
      <c r="K245" s="251"/>
      <c r="L245" s="256"/>
      <c r="M245" s="257"/>
      <c r="N245" s="258"/>
      <c r="O245" s="258"/>
      <c r="P245" s="258"/>
      <c r="Q245" s="258"/>
      <c r="R245" s="258"/>
      <c r="S245" s="258"/>
      <c r="T245" s="259"/>
      <c r="AT245" s="260" t="s">
        <v>264</v>
      </c>
      <c r="AU245" s="260" t="s">
        <v>90</v>
      </c>
      <c r="AV245" s="14" t="s">
        <v>131</v>
      </c>
      <c r="AW245" s="14" t="s">
        <v>45</v>
      </c>
      <c r="AX245" s="14" t="s">
        <v>81</v>
      </c>
      <c r="AY245" s="260" t="s">
        <v>256</v>
      </c>
    </row>
    <row r="246" spans="2:51" s="13" customFormat="1" ht="13.5">
      <c r="B246" s="232"/>
      <c r="C246" s="233"/>
      <c r="D246" s="210" t="s">
        <v>264</v>
      </c>
      <c r="E246" s="234" t="s">
        <v>38</v>
      </c>
      <c r="F246" s="235" t="s">
        <v>1833</v>
      </c>
      <c r="G246" s="233"/>
      <c r="H246" s="236" t="s">
        <v>38</v>
      </c>
      <c r="I246" s="237"/>
      <c r="J246" s="233"/>
      <c r="K246" s="233"/>
      <c r="L246" s="238"/>
      <c r="M246" s="239"/>
      <c r="N246" s="240"/>
      <c r="O246" s="240"/>
      <c r="P246" s="240"/>
      <c r="Q246" s="240"/>
      <c r="R246" s="240"/>
      <c r="S246" s="240"/>
      <c r="T246" s="241"/>
      <c r="AT246" s="242" t="s">
        <v>264</v>
      </c>
      <c r="AU246" s="242" t="s">
        <v>90</v>
      </c>
      <c r="AV246" s="13" t="s">
        <v>25</v>
      </c>
      <c r="AW246" s="13" t="s">
        <v>45</v>
      </c>
      <c r="AX246" s="13" t="s">
        <v>81</v>
      </c>
      <c r="AY246" s="242" t="s">
        <v>256</v>
      </c>
    </row>
    <row r="247" spans="2:51" s="11" customFormat="1" ht="13.5">
      <c r="B247" s="208"/>
      <c r="C247" s="209"/>
      <c r="D247" s="210" t="s">
        <v>264</v>
      </c>
      <c r="E247" s="211" t="s">
        <v>38</v>
      </c>
      <c r="F247" s="212" t="s">
        <v>1834</v>
      </c>
      <c r="G247" s="209"/>
      <c r="H247" s="213">
        <v>174.96</v>
      </c>
      <c r="I247" s="214"/>
      <c r="J247" s="209"/>
      <c r="K247" s="209"/>
      <c r="L247" s="215"/>
      <c r="M247" s="216"/>
      <c r="N247" s="217"/>
      <c r="O247" s="217"/>
      <c r="P247" s="217"/>
      <c r="Q247" s="217"/>
      <c r="R247" s="217"/>
      <c r="S247" s="217"/>
      <c r="T247" s="218"/>
      <c r="AT247" s="219" t="s">
        <v>264</v>
      </c>
      <c r="AU247" s="219" t="s">
        <v>90</v>
      </c>
      <c r="AV247" s="11" t="s">
        <v>90</v>
      </c>
      <c r="AW247" s="11" t="s">
        <v>45</v>
      </c>
      <c r="AX247" s="11" t="s">
        <v>81</v>
      </c>
      <c r="AY247" s="219" t="s">
        <v>256</v>
      </c>
    </row>
    <row r="248" spans="2:51" s="11" customFormat="1" ht="13.5">
      <c r="B248" s="208"/>
      <c r="C248" s="209"/>
      <c r="D248" s="210" t="s">
        <v>264</v>
      </c>
      <c r="E248" s="211" t="s">
        <v>38</v>
      </c>
      <c r="F248" s="212" t="s">
        <v>1835</v>
      </c>
      <c r="G248" s="209"/>
      <c r="H248" s="213">
        <v>26.04</v>
      </c>
      <c r="I248" s="214"/>
      <c r="J248" s="209"/>
      <c r="K248" s="209"/>
      <c r="L248" s="215"/>
      <c r="M248" s="216"/>
      <c r="N248" s="217"/>
      <c r="O248" s="217"/>
      <c r="P248" s="217"/>
      <c r="Q248" s="217"/>
      <c r="R248" s="217"/>
      <c r="S248" s="217"/>
      <c r="T248" s="218"/>
      <c r="AT248" s="219" t="s">
        <v>264</v>
      </c>
      <c r="AU248" s="219" t="s">
        <v>90</v>
      </c>
      <c r="AV248" s="11" t="s">
        <v>90</v>
      </c>
      <c r="AW248" s="11" t="s">
        <v>45</v>
      </c>
      <c r="AX248" s="11" t="s">
        <v>81</v>
      </c>
      <c r="AY248" s="219" t="s">
        <v>256</v>
      </c>
    </row>
    <row r="249" spans="2:51" s="11" customFormat="1" ht="13.5">
      <c r="B249" s="208"/>
      <c r="C249" s="209"/>
      <c r="D249" s="210" t="s">
        <v>264</v>
      </c>
      <c r="E249" s="211" t="s">
        <v>38</v>
      </c>
      <c r="F249" s="212" t="s">
        <v>1836</v>
      </c>
      <c r="G249" s="209"/>
      <c r="H249" s="213">
        <v>79.065</v>
      </c>
      <c r="I249" s="214"/>
      <c r="J249" s="209"/>
      <c r="K249" s="209"/>
      <c r="L249" s="215"/>
      <c r="M249" s="216"/>
      <c r="N249" s="217"/>
      <c r="O249" s="217"/>
      <c r="P249" s="217"/>
      <c r="Q249" s="217"/>
      <c r="R249" s="217"/>
      <c r="S249" s="217"/>
      <c r="T249" s="218"/>
      <c r="AT249" s="219" t="s">
        <v>264</v>
      </c>
      <c r="AU249" s="219" t="s">
        <v>90</v>
      </c>
      <c r="AV249" s="11" t="s">
        <v>90</v>
      </c>
      <c r="AW249" s="11" t="s">
        <v>45</v>
      </c>
      <c r="AX249" s="11" t="s">
        <v>81</v>
      </c>
      <c r="AY249" s="219" t="s">
        <v>256</v>
      </c>
    </row>
    <row r="250" spans="2:51" s="11" customFormat="1" ht="13.5">
      <c r="B250" s="208"/>
      <c r="C250" s="209"/>
      <c r="D250" s="210" t="s">
        <v>264</v>
      </c>
      <c r="E250" s="211" t="s">
        <v>38</v>
      </c>
      <c r="F250" s="212" t="s">
        <v>1837</v>
      </c>
      <c r="G250" s="209"/>
      <c r="H250" s="213">
        <v>24.14</v>
      </c>
      <c r="I250" s="214"/>
      <c r="J250" s="209"/>
      <c r="K250" s="209"/>
      <c r="L250" s="215"/>
      <c r="M250" s="216"/>
      <c r="N250" s="217"/>
      <c r="O250" s="217"/>
      <c r="P250" s="217"/>
      <c r="Q250" s="217"/>
      <c r="R250" s="217"/>
      <c r="S250" s="217"/>
      <c r="T250" s="218"/>
      <c r="AT250" s="219" t="s">
        <v>264</v>
      </c>
      <c r="AU250" s="219" t="s">
        <v>90</v>
      </c>
      <c r="AV250" s="11" t="s">
        <v>90</v>
      </c>
      <c r="AW250" s="11" t="s">
        <v>45</v>
      </c>
      <c r="AX250" s="11" t="s">
        <v>81</v>
      </c>
      <c r="AY250" s="219" t="s">
        <v>256</v>
      </c>
    </row>
    <row r="251" spans="2:51" s="14" customFormat="1" ht="13.5">
      <c r="B251" s="250"/>
      <c r="C251" s="251"/>
      <c r="D251" s="210" t="s">
        <v>264</v>
      </c>
      <c r="E251" s="252" t="s">
        <v>38</v>
      </c>
      <c r="F251" s="253" t="s">
        <v>334</v>
      </c>
      <c r="G251" s="251"/>
      <c r="H251" s="254">
        <v>304.205</v>
      </c>
      <c r="I251" s="255"/>
      <c r="J251" s="251"/>
      <c r="K251" s="251"/>
      <c r="L251" s="256"/>
      <c r="M251" s="257"/>
      <c r="N251" s="258"/>
      <c r="O251" s="258"/>
      <c r="P251" s="258"/>
      <c r="Q251" s="258"/>
      <c r="R251" s="258"/>
      <c r="S251" s="258"/>
      <c r="T251" s="259"/>
      <c r="AT251" s="260" t="s">
        <v>264</v>
      </c>
      <c r="AU251" s="260" t="s">
        <v>90</v>
      </c>
      <c r="AV251" s="14" t="s">
        <v>131</v>
      </c>
      <c r="AW251" s="14" t="s">
        <v>45</v>
      </c>
      <c r="AX251" s="14" t="s">
        <v>81</v>
      </c>
      <c r="AY251" s="260" t="s">
        <v>256</v>
      </c>
    </row>
    <row r="252" spans="2:51" s="13" customFormat="1" ht="13.5">
      <c r="B252" s="232"/>
      <c r="C252" s="233"/>
      <c r="D252" s="210" t="s">
        <v>264</v>
      </c>
      <c r="E252" s="234" t="s">
        <v>38</v>
      </c>
      <c r="F252" s="235" t="s">
        <v>1838</v>
      </c>
      <c r="G252" s="233"/>
      <c r="H252" s="236" t="s">
        <v>38</v>
      </c>
      <c r="I252" s="237"/>
      <c r="J252" s="233"/>
      <c r="K252" s="233"/>
      <c r="L252" s="238"/>
      <c r="M252" s="239"/>
      <c r="N252" s="240"/>
      <c r="O252" s="240"/>
      <c r="P252" s="240"/>
      <c r="Q252" s="240"/>
      <c r="R252" s="240"/>
      <c r="S252" s="240"/>
      <c r="T252" s="241"/>
      <c r="AT252" s="242" t="s">
        <v>264</v>
      </c>
      <c r="AU252" s="242" t="s">
        <v>90</v>
      </c>
      <c r="AV252" s="13" t="s">
        <v>25</v>
      </c>
      <c r="AW252" s="13" t="s">
        <v>45</v>
      </c>
      <c r="AX252" s="13" t="s">
        <v>81</v>
      </c>
      <c r="AY252" s="242" t="s">
        <v>256</v>
      </c>
    </row>
    <row r="253" spans="2:51" s="11" customFormat="1" ht="13.5">
      <c r="B253" s="208"/>
      <c r="C253" s="209"/>
      <c r="D253" s="210" t="s">
        <v>264</v>
      </c>
      <c r="E253" s="211" t="s">
        <v>38</v>
      </c>
      <c r="F253" s="212" t="s">
        <v>1839</v>
      </c>
      <c r="G253" s="209"/>
      <c r="H253" s="213">
        <v>28.397</v>
      </c>
      <c r="I253" s="214"/>
      <c r="J253" s="209"/>
      <c r="K253" s="209"/>
      <c r="L253" s="215"/>
      <c r="M253" s="216"/>
      <c r="N253" s="217"/>
      <c r="O253" s="217"/>
      <c r="P253" s="217"/>
      <c r="Q253" s="217"/>
      <c r="R253" s="217"/>
      <c r="S253" s="217"/>
      <c r="T253" s="218"/>
      <c r="AT253" s="219" t="s">
        <v>264</v>
      </c>
      <c r="AU253" s="219" t="s">
        <v>90</v>
      </c>
      <c r="AV253" s="11" t="s">
        <v>90</v>
      </c>
      <c r="AW253" s="11" t="s">
        <v>45</v>
      </c>
      <c r="AX253" s="11" t="s">
        <v>81</v>
      </c>
      <c r="AY253" s="219" t="s">
        <v>256</v>
      </c>
    </row>
    <row r="254" spans="2:51" s="11" customFormat="1" ht="13.5">
      <c r="B254" s="208"/>
      <c r="C254" s="209"/>
      <c r="D254" s="210" t="s">
        <v>264</v>
      </c>
      <c r="E254" s="211" t="s">
        <v>38</v>
      </c>
      <c r="F254" s="212" t="s">
        <v>1840</v>
      </c>
      <c r="G254" s="209"/>
      <c r="H254" s="213">
        <v>28.911</v>
      </c>
      <c r="I254" s="214"/>
      <c r="J254" s="209"/>
      <c r="K254" s="209"/>
      <c r="L254" s="215"/>
      <c r="M254" s="216"/>
      <c r="N254" s="217"/>
      <c r="O254" s="217"/>
      <c r="P254" s="217"/>
      <c r="Q254" s="217"/>
      <c r="R254" s="217"/>
      <c r="S254" s="217"/>
      <c r="T254" s="218"/>
      <c r="AT254" s="219" t="s">
        <v>264</v>
      </c>
      <c r="AU254" s="219" t="s">
        <v>90</v>
      </c>
      <c r="AV254" s="11" t="s">
        <v>90</v>
      </c>
      <c r="AW254" s="11" t="s">
        <v>45</v>
      </c>
      <c r="AX254" s="11" t="s">
        <v>81</v>
      </c>
      <c r="AY254" s="219" t="s">
        <v>256</v>
      </c>
    </row>
    <row r="255" spans="2:51" s="11" customFormat="1" ht="13.5">
      <c r="B255" s="208"/>
      <c r="C255" s="209"/>
      <c r="D255" s="210" t="s">
        <v>264</v>
      </c>
      <c r="E255" s="211" t="s">
        <v>38</v>
      </c>
      <c r="F255" s="212" t="s">
        <v>1841</v>
      </c>
      <c r="G255" s="209"/>
      <c r="H255" s="213">
        <v>33.6</v>
      </c>
      <c r="I255" s="214"/>
      <c r="J255" s="209"/>
      <c r="K255" s="209"/>
      <c r="L255" s="215"/>
      <c r="M255" s="216"/>
      <c r="N255" s="217"/>
      <c r="O255" s="217"/>
      <c r="P255" s="217"/>
      <c r="Q255" s="217"/>
      <c r="R255" s="217"/>
      <c r="S255" s="217"/>
      <c r="T255" s="218"/>
      <c r="AT255" s="219" t="s">
        <v>264</v>
      </c>
      <c r="AU255" s="219" t="s">
        <v>90</v>
      </c>
      <c r="AV255" s="11" t="s">
        <v>90</v>
      </c>
      <c r="AW255" s="11" t="s">
        <v>45</v>
      </c>
      <c r="AX255" s="11" t="s">
        <v>81</v>
      </c>
      <c r="AY255" s="219" t="s">
        <v>256</v>
      </c>
    </row>
    <row r="256" spans="2:51" s="11" customFormat="1" ht="13.5">
      <c r="B256" s="208"/>
      <c r="C256" s="209"/>
      <c r="D256" s="210" t="s">
        <v>264</v>
      </c>
      <c r="E256" s="211" t="s">
        <v>38</v>
      </c>
      <c r="F256" s="212" t="s">
        <v>1842</v>
      </c>
      <c r="G256" s="209"/>
      <c r="H256" s="213">
        <v>11.7</v>
      </c>
      <c r="I256" s="214"/>
      <c r="J256" s="209"/>
      <c r="K256" s="209"/>
      <c r="L256" s="215"/>
      <c r="M256" s="216"/>
      <c r="N256" s="217"/>
      <c r="O256" s="217"/>
      <c r="P256" s="217"/>
      <c r="Q256" s="217"/>
      <c r="R256" s="217"/>
      <c r="S256" s="217"/>
      <c r="T256" s="218"/>
      <c r="AT256" s="219" t="s">
        <v>264</v>
      </c>
      <c r="AU256" s="219" t="s">
        <v>90</v>
      </c>
      <c r="AV256" s="11" t="s">
        <v>90</v>
      </c>
      <c r="AW256" s="11" t="s">
        <v>45</v>
      </c>
      <c r="AX256" s="11" t="s">
        <v>81</v>
      </c>
      <c r="AY256" s="219" t="s">
        <v>256</v>
      </c>
    </row>
    <row r="257" spans="2:51" s="11" customFormat="1" ht="13.5">
      <c r="B257" s="208"/>
      <c r="C257" s="209"/>
      <c r="D257" s="210" t="s">
        <v>264</v>
      </c>
      <c r="E257" s="211" t="s">
        <v>38</v>
      </c>
      <c r="F257" s="212" t="s">
        <v>1843</v>
      </c>
      <c r="G257" s="209"/>
      <c r="H257" s="213">
        <v>33.215</v>
      </c>
      <c r="I257" s="214"/>
      <c r="J257" s="209"/>
      <c r="K257" s="209"/>
      <c r="L257" s="215"/>
      <c r="M257" s="216"/>
      <c r="N257" s="217"/>
      <c r="O257" s="217"/>
      <c r="P257" s="217"/>
      <c r="Q257" s="217"/>
      <c r="R257" s="217"/>
      <c r="S257" s="217"/>
      <c r="T257" s="218"/>
      <c r="AT257" s="219" t="s">
        <v>264</v>
      </c>
      <c r="AU257" s="219" t="s">
        <v>90</v>
      </c>
      <c r="AV257" s="11" t="s">
        <v>90</v>
      </c>
      <c r="AW257" s="11" t="s">
        <v>45</v>
      </c>
      <c r="AX257" s="11" t="s">
        <v>81</v>
      </c>
      <c r="AY257" s="219" t="s">
        <v>256</v>
      </c>
    </row>
    <row r="258" spans="2:51" s="11" customFormat="1" ht="13.5">
      <c r="B258" s="208"/>
      <c r="C258" s="209"/>
      <c r="D258" s="210" t="s">
        <v>264</v>
      </c>
      <c r="E258" s="211" t="s">
        <v>38</v>
      </c>
      <c r="F258" s="212" t="s">
        <v>1844</v>
      </c>
      <c r="G258" s="209"/>
      <c r="H258" s="213">
        <v>86.1</v>
      </c>
      <c r="I258" s="214"/>
      <c r="J258" s="209"/>
      <c r="K258" s="209"/>
      <c r="L258" s="215"/>
      <c r="M258" s="216"/>
      <c r="N258" s="217"/>
      <c r="O258" s="217"/>
      <c r="P258" s="217"/>
      <c r="Q258" s="217"/>
      <c r="R258" s="217"/>
      <c r="S258" s="217"/>
      <c r="T258" s="218"/>
      <c r="AT258" s="219" t="s">
        <v>264</v>
      </c>
      <c r="AU258" s="219" t="s">
        <v>90</v>
      </c>
      <c r="AV258" s="11" t="s">
        <v>90</v>
      </c>
      <c r="AW258" s="11" t="s">
        <v>45</v>
      </c>
      <c r="AX258" s="11" t="s">
        <v>81</v>
      </c>
      <c r="AY258" s="219" t="s">
        <v>256</v>
      </c>
    </row>
    <row r="259" spans="2:51" s="11" customFormat="1" ht="13.5">
      <c r="B259" s="208"/>
      <c r="C259" s="209"/>
      <c r="D259" s="210" t="s">
        <v>264</v>
      </c>
      <c r="E259" s="211" t="s">
        <v>38</v>
      </c>
      <c r="F259" s="212" t="s">
        <v>1845</v>
      </c>
      <c r="G259" s="209"/>
      <c r="H259" s="213">
        <v>23.075</v>
      </c>
      <c r="I259" s="214"/>
      <c r="J259" s="209"/>
      <c r="K259" s="209"/>
      <c r="L259" s="215"/>
      <c r="M259" s="216"/>
      <c r="N259" s="217"/>
      <c r="O259" s="217"/>
      <c r="P259" s="217"/>
      <c r="Q259" s="217"/>
      <c r="R259" s="217"/>
      <c r="S259" s="217"/>
      <c r="T259" s="218"/>
      <c r="AT259" s="219" t="s">
        <v>264</v>
      </c>
      <c r="AU259" s="219" t="s">
        <v>90</v>
      </c>
      <c r="AV259" s="11" t="s">
        <v>90</v>
      </c>
      <c r="AW259" s="11" t="s">
        <v>45</v>
      </c>
      <c r="AX259" s="11" t="s">
        <v>81</v>
      </c>
      <c r="AY259" s="219" t="s">
        <v>256</v>
      </c>
    </row>
    <row r="260" spans="2:51" s="11" customFormat="1" ht="13.5">
      <c r="B260" s="208"/>
      <c r="C260" s="209"/>
      <c r="D260" s="210" t="s">
        <v>264</v>
      </c>
      <c r="E260" s="211" t="s">
        <v>38</v>
      </c>
      <c r="F260" s="212" t="s">
        <v>1846</v>
      </c>
      <c r="G260" s="209"/>
      <c r="H260" s="213">
        <v>26.272</v>
      </c>
      <c r="I260" s="214"/>
      <c r="J260" s="209"/>
      <c r="K260" s="209"/>
      <c r="L260" s="215"/>
      <c r="M260" s="216"/>
      <c r="N260" s="217"/>
      <c r="O260" s="217"/>
      <c r="P260" s="217"/>
      <c r="Q260" s="217"/>
      <c r="R260" s="217"/>
      <c r="S260" s="217"/>
      <c r="T260" s="218"/>
      <c r="AT260" s="219" t="s">
        <v>264</v>
      </c>
      <c r="AU260" s="219" t="s">
        <v>90</v>
      </c>
      <c r="AV260" s="11" t="s">
        <v>90</v>
      </c>
      <c r="AW260" s="11" t="s">
        <v>45</v>
      </c>
      <c r="AX260" s="11" t="s">
        <v>81</v>
      </c>
      <c r="AY260" s="219" t="s">
        <v>256</v>
      </c>
    </row>
    <row r="261" spans="2:51" s="11" customFormat="1" ht="13.5">
      <c r="B261" s="208"/>
      <c r="C261" s="209"/>
      <c r="D261" s="210" t="s">
        <v>264</v>
      </c>
      <c r="E261" s="211" t="s">
        <v>38</v>
      </c>
      <c r="F261" s="212" t="s">
        <v>1843</v>
      </c>
      <c r="G261" s="209"/>
      <c r="H261" s="213">
        <v>33.215</v>
      </c>
      <c r="I261" s="214"/>
      <c r="J261" s="209"/>
      <c r="K261" s="209"/>
      <c r="L261" s="215"/>
      <c r="M261" s="216"/>
      <c r="N261" s="217"/>
      <c r="O261" s="217"/>
      <c r="P261" s="217"/>
      <c r="Q261" s="217"/>
      <c r="R261" s="217"/>
      <c r="S261" s="217"/>
      <c r="T261" s="218"/>
      <c r="AT261" s="219" t="s">
        <v>264</v>
      </c>
      <c r="AU261" s="219" t="s">
        <v>90</v>
      </c>
      <c r="AV261" s="11" t="s">
        <v>90</v>
      </c>
      <c r="AW261" s="11" t="s">
        <v>45</v>
      </c>
      <c r="AX261" s="11" t="s">
        <v>81</v>
      </c>
      <c r="AY261" s="219" t="s">
        <v>256</v>
      </c>
    </row>
    <row r="262" spans="2:51" s="14" customFormat="1" ht="13.5">
      <c r="B262" s="250"/>
      <c r="C262" s="251"/>
      <c r="D262" s="210" t="s">
        <v>264</v>
      </c>
      <c r="E262" s="252" t="s">
        <v>38</v>
      </c>
      <c r="F262" s="253" t="s">
        <v>334</v>
      </c>
      <c r="G262" s="251"/>
      <c r="H262" s="254">
        <v>304.485</v>
      </c>
      <c r="I262" s="255"/>
      <c r="J262" s="251"/>
      <c r="K262" s="251"/>
      <c r="L262" s="256"/>
      <c r="M262" s="257"/>
      <c r="N262" s="258"/>
      <c r="O262" s="258"/>
      <c r="P262" s="258"/>
      <c r="Q262" s="258"/>
      <c r="R262" s="258"/>
      <c r="S262" s="258"/>
      <c r="T262" s="259"/>
      <c r="AT262" s="260" t="s">
        <v>264</v>
      </c>
      <c r="AU262" s="260" t="s">
        <v>90</v>
      </c>
      <c r="AV262" s="14" t="s">
        <v>131</v>
      </c>
      <c r="AW262" s="14" t="s">
        <v>45</v>
      </c>
      <c r="AX262" s="14" t="s">
        <v>81</v>
      </c>
      <c r="AY262" s="260" t="s">
        <v>256</v>
      </c>
    </row>
    <row r="263" spans="2:51" s="11" customFormat="1" ht="13.5">
      <c r="B263" s="208"/>
      <c r="C263" s="209"/>
      <c r="D263" s="210" t="s">
        <v>264</v>
      </c>
      <c r="E263" s="211" t="s">
        <v>38</v>
      </c>
      <c r="F263" s="212" t="s">
        <v>1847</v>
      </c>
      <c r="G263" s="209"/>
      <c r="H263" s="213">
        <v>-513.672</v>
      </c>
      <c r="I263" s="214"/>
      <c r="J263" s="209"/>
      <c r="K263" s="209"/>
      <c r="L263" s="215"/>
      <c r="M263" s="216"/>
      <c r="N263" s="217"/>
      <c r="O263" s="217"/>
      <c r="P263" s="217"/>
      <c r="Q263" s="217"/>
      <c r="R263" s="217"/>
      <c r="S263" s="217"/>
      <c r="T263" s="218"/>
      <c r="AT263" s="219" t="s">
        <v>264</v>
      </c>
      <c r="AU263" s="219" t="s">
        <v>90</v>
      </c>
      <c r="AV263" s="11" t="s">
        <v>90</v>
      </c>
      <c r="AW263" s="11" t="s">
        <v>45</v>
      </c>
      <c r="AX263" s="11" t="s">
        <v>81</v>
      </c>
      <c r="AY263" s="219" t="s">
        <v>256</v>
      </c>
    </row>
    <row r="264" spans="2:51" s="11" customFormat="1" ht="13.5">
      <c r="B264" s="208"/>
      <c r="C264" s="209"/>
      <c r="D264" s="210" t="s">
        <v>264</v>
      </c>
      <c r="E264" s="211" t="s">
        <v>38</v>
      </c>
      <c r="F264" s="212" t="s">
        <v>1848</v>
      </c>
      <c r="G264" s="209"/>
      <c r="H264" s="213">
        <v>-46.304</v>
      </c>
      <c r="I264" s="214"/>
      <c r="J264" s="209"/>
      <c r="K264" s="209"/>
      <c r="L264" s="215"/>
      <c r="M264" s="216"/>
      <c r="N264" s="217"/>
      <c r="O264" s="217"/>
      <c r="P264" s="217"/>
      <c r="Q264" s="217"/>
      <c r="R264" s="217"/>
      <c r="S264" s="217"/>
      <c r="T264" s="218"/>
      <c r="AT264" s="219" t="s">
        <v>264</v>
      </c>
      <c r="AU264" s="219" t="s">
        <v>90</v>
      </c>
      <c r="AV264" s="11" t="s">
        <v>90</v>
      </c>
      <c r="AW264" s="11" t="s">
        <v>45</v>
      </c>
      <c r="AX264" s="11" t="s">
        <v>81</v>
      </c>
      <c r="AY264" s="219" t="s">
        <v>256</v>
      </c>
    </row>
    <row r="265" spans="2:51" s="14" customFormat="1" ht="13.5">
      <c r="B265" s="250"/>
      <c r="C265" s="251"/>
      <c r="D265" s="210" t="s">
        <v>264</v>
      </c>
      <c r="E265" s="252" t="s">
        <v>38</v>
      </c>
      <c r="F265" s="253" t="s">
        <v>334</v>
      </c>
      <c r="G265" s="251"/>
      <c r="H265" s="254">
        <v>-559.976</v>
      </c>
      <c r="I265" s="255"/>
      <c r="J265" s="251"/>
      <c r="K265" s="251"/>
      <c r="L265" s="256"/>
      <c r="M265" s="257"/>
      <c r="N265" s="258"/>
      <c r="O265" s="258"/>
      <c r="P265" s="258"/>
      <c r="Q265" s="258"/>
      <c r="R265" s="258"/>
      <c r="S265" s="258"/>
      <c r="T265" s="259"/>
      <c r="AT265" s="260" t="s">
        <v>264</v>
      </c>
      <c r="AU265" s="260" t="s">
        <v>90</v>
      </c>
      <c r="AV265" s="14" t="s">
        <v>131</v>
      </c>
      <c r="AW265" s="14" t="s">
        <v>45</v>
      </c>
      <c r="AX265" s="14" t="s">
        <v>81</v>
      </c>
      <c r="AY265" s="260" t="s">
        <v>256</v>
      </c>
    </row>
    <row r="266" spans="2:51" s="11" customFormat="1" ht="13.5">
      <c r="B266" s="208"/>
      <c r="C266" s="209"/>
      <c r="D266" s="210" t="s">
        <v>264</v>
      </c>
      <c r="E266" s="211" t="s">
        <v>38</v>
      </c>
      <c r="F266" s="212" t="s">
        <v>1849</v>
      </c>
      <c r="G266" s="209"/>
      <c r="H266" s="213">
        <v>368.76</v>
      </c>
      <c r="I266" s="214"/>
      <c r="J266" s="209"/>
      <c r="K266" s="209"/>
      <c r="L266" s="215"/>
      <c r="M266" s="216"/>
      <c r="N266" s="217"/>
      <c r="O266" s="217"/>
      <c r="P266" s="217"/>
      <c r="Q266" s="217"/>
      <c r="R266" s="217"/>
      <c r="S266" s="217"/>
      <c r="T266" s="218"/>
      <c r="AT266" s="219" t="s">
        <v>264</v>
      </c>
      <c r="AU266" s="219" t="s">
        <v>90</v>
      </c>
      <c r="AV266" s="11" t="s">
        <v>90</v>
      </c>
      <c r="AW266" s="11" t="s">
        <v>45</v>
      </c>
      <c r="AX266" s="11" t="s">
        <v>81</v>
      </c>
      <c r="AY266" s="219" t="s">
        <v>256</v>
      </c>
    </row>
    <row r="267" spans="2:51" s="14" customFormat="1" ht="13.5">
      <c r="B267" s="250"/>
      <c r="C267" s="251"/>
      <c r="D267" s="210" t="s">
        <v>264</v>
      </c>
      <c r="E267" s="252" t="s">
        <v>38</v>
      </c>
      <c r="F267" s="253" t="s">
        <v>334</v>
      </c>
      <c r="G267" s="251"/>
      <c r="H267" s="254">
        <v>368.76</v>
      </c>
      <c r="I267" s="255"/>
      <c r="J267" s="251"/>
      <c r="K267" s="251"/>
      <c r="L267" s="256"/>
      <c r="M267" s="257"/>
      <c r="N267" s="258"/>
      <c r="O267" s="258"/>
      <c r="P267" s="258"/>
      <c r="Q267" s="258"/>
      <c r="R267" s="258"/>
      <c r="S267" s="258"/>
      <c r="T267" s="259"/>
      <c r="AT267" s="260" t="s">
        <v>264</v>
      </c>
      <c r="AU267" s="260" t="s">
        <v>90</v>
      </c>
      <c r="AV267" s="14" t="s">
        <v>131</v>
      </c>
      <c r="AW267" s="14" t="s">
        <v>45</v>
      </c>
      <c r="AX267" s="14" t="s">
        <v>81</v>
      </c>
      <c r="AY267" s="260" t="s">
        <v>256</v>
      </c>
    </row>
    <row r="268" spans="2:51" s="12" customFormat="1" ht="13.5">
      <c r="B268" s="220"/>
      <c r="C268" s="221"/>
      <c r="D268" s="222" t="s">
        <v>264</v>
      </c>
      <c r="E268" s="223" t="s">
        <v>38</v>
      </c>
      <c r="F268" s="224" t="s">
        <v>266</v>
      </c>
      <c r="G268" s="221"/>
      <c r="H268" s="225">
        <v>2251.348</v>
      </c>
      <c r="I268" s="226"/>
      <c r="J268" s="221"/>
      <c r="K268" s="221"/>
      <c r="L268" s="227"/>
      <c r="M268" s="228"/>
      <c r="N268" s="229"/>
      <c r="O268" s="229"/>
      <c r="P268" s="229"/>
      <c r="Q268" s="229"/>
      <c r="R268" s="229"/>
      <c r="S268" s="229"/>
      <c r="T268" s="230"/>
      <c r="AT268" s="231" t="s">
        <v>264</v>
      </c>
      <c r="AU268" s="231" t="s">
        <v>90</v>
      </c>
      <c r="AV268" s="12" t="s">
        <v>262</v>
      </c>
      <c r="AW268" s="12" t="s">
        <v>45</v>
      </c>
      <c r="AX268" s="12" t="s">
        <v>25</v>
      </c>
      <c r="AY268" s="231" t="s">
        <v>256</v>
      </c>
    </row>
    <row r="269" spans="2:65" s="1" customFormat="1" ht="22.5" customHeight="1">
      <c r="B269" s="42"/>
      <c r="C269" s="261" t="s">
        <v>478</v>
      </c>
      <c r="D269" s="261" t="s">
        <v>337</v>
      </c>
      <c r="E269" s="262" t="s">
        <v>1850</v>
      </c>
      <c r="F269" s="263" t="s">
        <v>1851</v>
      </c>
      <c r="G269" s="264" t="s">
        <v>129</v>
      </c>
      <c r="H269" s="265">
        <v>2277.932</v>
      </c>
      <c r="I269" s="266"/>
      <c r="J269" s="267">
        <f>ROUND(I269*H269,2)</f>
        <v>0</v>
      </c>
      <c r="K269" s="263" t="s">
        <v>261</v>
      </c>
      <c r="L269" s="268"/>
      <c r="M269" s="269" t="s">
        <v>38</v>
      </c>
      <c r="N269" s="270" t="s">
        <v>52</v>
      </c>
      <c r="O269" s="43"/>
      <c r="P269" s="205">
        <f>O269*H269</f>
        <v>0</v>
      </c>
      <c r="Q269" s="205">
        <v>0.018</v>
      </c>
      <c r="R269" s="205">
        <f>Q269*H269</f>
        <v>41.00277599999999</v>
      </c>
      <c r="S269" s="205">
        <v>0</v>
      </c>
      <c r="T269" s="206">
        <f>S269*H269</f>
        <v>0</v>
      </c>
      <c r="AR269" s="24" t="s">
        <v>183</v>
      </c>
      <c r="AT269" s="24" t="s">
        <v>337</v>
      </c>
      <c r="AU269" s="24" t="s">
        <v>90</v>
      </c>
      <c r="AY269" s="24" t="s">
        <v>256</v>
      </c>
      <c r="BE269" s="207">
        <f>IF(N269="základní",J269,0)</f>
        <v>0</v>
      </c>
      <c r="BF269" s="207">
        <f>IF(N269="snížená",J269,0)</f>
        <v>0</v>
      </c>
      <c r="BG269" s="207">
        <f>IF(N269="zákl. přenesená",J269,0)</f>
        <v>0</v>
      </c>
      <c r="BH269" s="207">
        <f>IF(N269="sníž. přenesená",J269,0)</f>
        <v>0</v>
      </c>
      <c r="BI269" s="207">
        <f>IF(N269="nulová",J269,0)</f>
        <v>0</v>
      </c>
      <c r="BJ269" s="24" t="s">
        <v>25</v>
      </c>
      <c r="BK269" s="207">
        <f>ROUND(I269*H269,2)</f>
        <v>0</v>
      </c>
      <c r="BL269" s="24" t="s">
        <v>262</v>
      </c>
      <c r="BM269" s="24" t="s">
        <v>1852</v>
      </c>
    </row>
    <row r="270" spans="2:51" s="11" customFormat="1" ht="13.5">
      <c r="B270" s="208"/>
      <c r="C270" s="209"/>
      <c r="D270" s="222" t="s">
        <v>264</v>
      </c>
      <c r="E270" s="271" t="s">
        <v>38</v>
      </c>
      <c r="F270" s="248" t="s">
        <v>1853</v>
      </c>
      <c r="G270" s="209"/>
      <c r="H270" s="249">
        <v>2277.932</v>
      </c>
      <c r="I270" s="214"/>
      <c r="J270" s="209"/>
      <c r="K270" s="209"/>
      <c r="L270" s="215"/>
      <c r="M270" s="216"/>
      <c r="N270" s="217"/>
      <c r="O270" s="217"/>
      <c r="P270" s="217"/>
      <c r="Q270" s="217"/>
      <c r="R270" s="217"/>
      <c r="S270" s="217"/>
      <c r="T270" s="218"/>
      <c r="AT270" s="219" t="s">
        <v>264</v>
      </c>
      <c r="AU270" s="219" t="s">
        <v>90</v>
      </c>
      <c r="AV270" s="11" t="s">
        <v>90</v>
      </c>
      <c r="AW270" s="11" t="s">
        <v>45</v>
      </c>
      <c r="AX270" s="11" t="s">
        <v>25</v>
      </c>
      <c r="AY270" s="219" t="s">
        <v>256</v>
      </c>
    </row>
    <row r="271" spans="2:65" s="1" customFormat="1" ht="22.5" customHeight="1">
      <c r="B271" s="42"/>
      <c r="C271" s="196" t="s">
        <v>482</v>
      </c>
      <c r="D271" s="196" t="s">
        <v>258</v>
      </c>
      <c r="E271" s="197" t="s">
        <v>601</v>
      </c>
      <c r="F271" s="198" t="s">
        <v>602</v>
      </c>
      <c r="G271" s="199" t="s">
        <v>372</v>
      </c>
      <c r="H271" s="200">
        <v>1678.38</v>
      </c>
      <c r="I271" s="201"/>
      <c r="J271" s="202">
        <f>ROUND(I271*H271,2)</f>
        <v>0</v>
      </c>
      <c r="K271" s="198" t="s">
        <v>261</v>
      </c>
      <c r="L271" s="62"/>
      <c r="M271" s="203" t="s">
        <v>38</v>
      </c>
      <c r="N271" s="204" t="s">
        <v>52</v>
      </c>
      <c r="O271" s="43"/>
      <c r="P271" s="205">
        <f>O271*H271</f>
        <v>0</v>
      </c>
      <c r="Q271" s="205">
        <v>0.00025017</v>
      </c>
      <c r="R271" s="205">
        <f>Q271*H271</f>
        <v>0.4198803246000001</v>
      </c>
      <c r="S271" s="205">
        <v>0</v>
      </c>
      <c r="T271" s="206">
        <f>S271*H271</f>
        <v>0</v>
      </c>
      <c r="AR271" s="24" t="s">
        <v>262</v>
      </c>
      <c r="AT271" s="24" t="s">
        <v>258</v>
      </c>
      <c r="AU271" s="24" t="s">
        <v>90</v>
      </c>
      <c r="AY271" s="24" t="s">
        <v>256</v>
      </c>
      <c r="BE271" s="207">
        <f>IF(N271="základní",J271,0)</f>
        <v>0</v>
      </c>
      <c r="BF271" s="207">
        <f>IF(N271="snížená",J271,0)</f>
        <v>0</v>
      </c>
      <c r="BG271" s="207">
        <f>IF(N271="zákl. přenesená",J271,0)</f>
        <v>0</v>
      </c>
      <c r="BH271" s="207">
        <f>IF(N271="sníž. přenesená",J271,0)</f>
        <v>0</v>
      </c>
      <c r="BI271" s="207">
        <f>IF(N271="nulová",J271,0)</f>
        <v>0</v>
      </c>
      <c r="BJ271" s="24" t="s">
        <v>25</v>
      </c>
      <c r="BK271" s="207">
        <f>ROUND(I271*H271,2)</f>
        <v>0</v>
      </c>
      <c r="BL271" s="24" t="s">
        <v>262</v>
      </c>
      <c r="BM271" s="24" t="s">
        <v>1854</v>
      </c>
    </row>
    <row r="272" spans="2:47" s="1" customFormat="1" ht="108">
      <c r="B272" s="42"/>
      <c r="C272" s="64"/>
      <c r="D272" s="210" t="s">
        <v>351</v>
      </c>
      <c r="E272" s="64"/>
      <c r="F272" s="243" t="s">
        <v>604</v>
      </c>
      <c r="G272" s="64"/>
      <c r="H272" s="64"/>
      <c r="I272" s="166"/>
      <c r="J272" s="64"/>
      <c r="K272" s="64"/>
      <c r="L272" s="62"/>
      <c r="M272" s="244"/>
      <c r="N272" s="43"/>
      <c r="O272" s="43"/>
      <c r="P272" s="43"/>
      <c r="Q272" s="43"/>
      <c r="R272" s="43"/>
      <c r="S272" s="43"/>
      <c r="T272" s="79"/>
      <c r="AT272" s="24" t="s">
        <v>351</v>
      </c>
      <c r="AU272" s="24" t="s">
        <v>90</v>
      </c>
    </row>
    <row r="273" spans="2:51" s="11" customFormat="1" ht="13.5">
      <c r="B273" s="208"/>
      <c r="C273" s="209"/>
      <c r="D273" s="222" t="s">
        <v>264</v>
      </c>
      <c r="E273" s="271" t="s">
        <v>38</v>
      </c>
      <c r="F273" s="248" t="s">
        <v>1855</v>
      </c>
      <c r="G273" s="209"/>
      <c r="H273" s="249">
        <v>1678.38</v>
      </c>
      <c r="I273" s="214"/>
      <c r="J273" s="209"/>
      <c r="K273" s="209"/>
      <c r="L273" s="215"/>
      <c r="M273" s="216"/>
      <c r="N273" s="217"/>
      <c r="O273" s="217"/>
      <c r="P273" s="217"/>
      <c r="Q273" s="217"/>
      <c r="R273" s="217"/>
      <c r="S273" s="217"/>
      <c r="T273" s="218"/>
      <c r="AT273" s="219" t="s">
        <v>264</v>
      </c>
      <c r="AU273" s="219" t="s">
        <v>90</v>
      </c>
      <c r="AV273" s="11" t="s">
        <v>90</v>
      </c>
      <c r="AW273" s="11" t="s">
        <v>45</v>
      </c>
      <c r="AX273" s="11" t="s">
        <v>25</v>
      </c>
      <c r="AY273" s="219" t="s">
        <v>256</v>
      </c>
    </row>
    <row r="274" spans="2:65" s="1" customFormat="1" ht="22.5" customHeight="1">
      <c r="B274" s="42"/>
      <c r="C274" s="261" t="s">
        <v>486</v>
      </c>
      <c r="D274" s="261" t="s">
        <v>337</v>
      </c>
      <c r="E274" s="262" t="s">
        <v>607</v>
      </c>
      <c r="F274" s="263" t="s">
        <v>608</v>
      </c>
      <c r="G274" s="264" t="s">
        <v>372</v>
      </c>
      <c r="H274" s="265">
        <v>853.809</v>
      </c>
      <c r="I274" s="266"/>
      <c r="J274" s="267">
        <f>ROUND(I274*H274,2)</f>
        <v>0</v>
      </c>
      <c r="K274" s="263" t="s">
        <v>261</v>
      </c>
      <c r="L274" s="268"/>
      <c r="M274" s="269" t="s">
        <v>38</v>
      </c>
      <c r="N274" s="270" t="s">
        <v>52</v>
      </c>
      <c r="O274" s="43"/>
      <c r="P274" s="205">
        <f>O274*H274</f>
        <v>0</v>
      </c>
      <c r="Q274" s="205">
        <v>3E-05</v>
      </c>
      <c r="R274" s="205">
        <f>Q274*H274</f>
        <v>0.025614269999999998</v>
      </c>
      <c r="S274" s="205">
        <v>0</v>
      </c>
      <c r="T274" s="206">
        <f>S274*H274</f>
        <v>0</v>
      </c>
      <c r="AR274" s="24" t="s">
        <v>183</v>
      </c>
      <c r="AT274" s="24" t="s">
        <v>337</v>
      </c>
      <c r="AU274" s="24" t="s">
        <v>90</v>
      </c>
      <c r="AY274" s="24" t="s">
        <v>256</v>
      </c>
      <c r="BE274" s="207">
        <f>IF(N274="základní",J274,0)</f>
        <v>0</v>
      </c>
      <c r="BF274" s="207">
        <f>IF(N274="snížená",J274,0)</f>
        <v>0</v>
      </c>
      <c r="BG274" s="207">
        <f>IF(N274="zákl. přenesená",J274,0)</f>
        <v>0</v>
      </c>
      <c r="BH274" s="207">
        <f>IF(N274="sníž. přenesená",J274,0)</f>
        <v>0</v>
      </c>
      <c r="BI274" s="207">
        <f>IF(N274="nulová",J274,0)</f>
        <v>0</v>
      </c>
      <c r="BJ274" s="24" t="s">
        <v>25</v>
      </c>
      <c r="BK274" s="207">
        <f>ROUND(I274*H274,2)</f>
        <v>0</v>
      </c>
      <c r="BL274" s="24" t="s">
        <v>262</v>
      </c>
      <c r="BM274" s="24" t="s">
        <v>1856</v>
      </c>
    </row>
    <row r="275" spans="2:51" s="11" customFormat="1" ht="13.5">
      <c r="B275" s="208"/>
      <c r="C275" s="209"/>
      <c r="D275" s="210" t="s">
        <v>264</v>
      </c>
      <c r="E275" s="211" t="s">
        <v>38</v>
      </c>
      <c r="F275" s="212" t="s">
        <v>610</v>
      </c>
      <c r="G275" s="209"/>
      <c r="H275" s="213">
        <v>686.389</v>
      </c>
      <c r="I275" s="214"/>
      <c r="J275" s="209"/>
      <c r="K275" s="209"/>
      <c r="L275" s="215"/>
      <c r="M275" s="216"/>
      <c r="N275" s="217"/>
      <c r="O275" s="217"/>
      <c r="P275" s="217"/>
      <c r="Q275" s="217"/>
      <c r="R275" s="217"/>
      <c r="S275" s="217"/>
      <c r="T275" s="218"/>
      <c r="AT275" s="219" t="s">
        <v>264</v>
      </c>
      <c r="AU275" s="219" t="s">
        <v>90</v>
      </c>
      <c r="AV275" s="11" t="s">
        <v>90</v>
      </c>
      <c r="AW275" s="11" t="s">
        <v>45</v>
      </c>
      <c r="AX275" s="11" t="s">
        <v>81</v>
      </c>
      <c r="AY275" s="219" t="s">
        <v>256</v>
      </c>
    </row>
    <row r="276" spans="2:51" s="11" customFormat="1" ht="13.5">
      <c r="B276" s="208"/>
      <c r="C276" s="209"/>
      <c r="D276" s="210" t="s">
        <v>264</v>
      </c>
      <c r="E276" s="211" t="s">
        <v>38</v>
      </c>
      <c r="F276" s="212" t="s">
        <v>1857</v>
      </c>
      <c r="G276" s="209"/>
      <c r="H276" s="213">
        <v>167.42</v>
      </c>
      <c r="I276" s="214"/>
      <c r="J276" s="209"/>
      <c r="K276" s="209"/>
      <c r="L276" s="215"/>
      <c r="M276" s="216"/>
      <c r="N276" s="217"/>
      <c r="O276" s="217"/>
      <c r="P276" s="217"/>
      <c r="Q276" s="217"/>
      <c r="R276" s="217"/>
      <c r="S276" s="217"/>
      <c r="T276" s="218"/>
      <c r="AT276" s="219" t="s">
        <v>264</v>
      </c>
      <c r="AU276" s="219" t="s">
        <v>90</v>
      </c>
      <c r="AV276" s="11" t="s">
        <v>90</v>
      </c>
      <c r="AW276" s="11" t="s">
        <v>45</v>
      </c>
      <c r="AX276" s="11" t="s">
        <v>81</v>
      </c>
      <c r="AY276" s="219" t="s">
        <v>256</v>
      </c>
    </row>
    <row r="277" spans="2:51" s="12" customFormat="1" ht="13.5">
      <c r="B277" s="220"/>
      <c r="C277" s="221"/>
      <c r="D277" s="222" t="s">
        <v>264</v>
      </c>
      <c r="E277" s="223" t="s">
        <v>38</v>
      </c>
      <c r="F277" s="224" t="s">
        <v>266</v>
      </c>
      <c r="G277" s="221"/>
      <c r="H277" s="225">
        <v>853.809</v>
      </c>
      <c r="I277" s="226"/>
      <c r="J277" s="221"/>
      <c r="K277" s="221"/>
      <c r="L277" s="227"/>
      <c r="M277" s="228"/>
      <c r="N277" s="229"/>
      <c r="O277" s="229"/>
      <c r="P277" s="229"/>
      <c r="Q277" s="229"/>
      <c r="R277" s="229"/>
      <c r="S277" s="229"/>
      <c r="T277" s="230"/>
      <c r="AT277" s="231" t="s">
        <v>264</v>
      </c>
      <c r="AU277" s="231" t="s">
        <v>90</v>
      </c>
      <c r="AV277" s="12" t="s">
        <v>262</v>
      </c>
      <c r="AW277" s="12" t="s">
        <v>45</v>
      </c>
      <c r="AX277" s="12" t="s">
        <v>25</v>
      </c>
      <c r="AY277" s="231" t="s">
        <v>256</v>
      </c>
    </row>
    <row r="278" spans="2:65" s="1" customFormat="1" ht="22.5" customHeight="1">
      <c r="B278" s="42"/>
      <c r="C278" s="261" t="s">
        <v>491</v>
      </c>
      <c r="D278" s="261" t="s">
        <v>337</v>
      </c>
      <c r="E278" s="262" t="s">
        <v>613</v>
      </c>
      <c r="F278" s="263" t="s">
        <v>614</v>
      </c>
      <c r="G278" s="264" t="s">
        <v>372</v>
      </c>
      <c r="H278" s="265">
        <v>306.02</v>
      </c>
      <c r="I278" s="266"/>
      <c r="J278" s="267">
        <f>ROUND(I278*H278,2)</f>
        <v>0</v>
      </c>
      <c r="K278" s="263" t="s">
        <v>38</v>
      </c>
      <c r="L278" s="268"/>
      <c r="M278" s="269" t="s">
        <v>38</v>
      </c>
      <c r="N278" s="270" t="s">
        <v>52</v>
      </c>
      <c r="O278" s="43"/>
      <c r="P278" s="205">
        <f>O278*H278</f>
        <v>0</v>
      </c>
      <c r="Q278" s="205">
        <v>0.0004</v>
      </c>
      <c r="R278" s="205">
        <f>Q278*H278</f>
        <v>0.122408</v>
      </c>
      <c r="S278" s="205">
        <v>0</v>
      </c>
      <c r="T278" s="206">
        <f>S278*H278</f>
        <v>0</v>
      </c>
      <c r="AR278" s="24" t="s">
        <v>183</v>
      </c>
      <c r="AT278" s="24" t="s">
        <v>337</v>
      </c>
      <c r="AU278" s="24" t="s">
        <v>90</v>
      </c>
      <c r="AY278" s="24" t="s">
        <v>256</v>
      </c>
      <c r="BE278" s="207">
        <f>IF(N278="základní",J278,0)</f>
        <v>0</v>
      </c>
      <c r="BF278" s="207">
        <f>IF(N278="snížená",J278,0)</f>
        <v>0</v>
      </c>
      <c r="BG278" s="207">
        <f>IF(N278="zákl. přenesená",J278,0)</f>
        <v>0</v>
      </c>
      <c r="BH278" s="207">
        <f>IF(N278="sníž. přenesená",J278,0)</f>
        <v>0</v>
      </c>
      <c r="BI278" s="207">
        <f>IF(N278="nulová",J278,0)</f>
        <v>0</v>
      </c>
      <c r="BJ278" s="24" t="s">
        <v>25</v>
      </c>
      <c r="BK278" s="207">
        <f>ROUND(I278*H278,2)</f>
        <v>0</v>
      </c>
      <c r="BL278" s="24" t="s">
        <v>262</v>
      </c>
      <c r="BM278" s="24" t="s">
        <v>1858</v>
      </c>
    </row>
    <row r="279" spans="2:51" s="11" customFormat="1" ht="13.5">
      <c r="B279" s="208"/>
      <c r="C279" s="209"/>
      <c r="D279" s="210" t="s">
        <v>264</v>
      </c>
      <c r="E279" s="211" t="s">
        <v>38</v>
      </c>
      <c r="F279" s="212" t="s">
        <v>616</v>
      </c>
      <c r="G279" s="209"/>
      <c r="H279" s="213">
        <v>306.02</v>
      </c>
      <c r="I279" s="214"/>
      <c r="J279" s="209"/>
      <c r="K279" s="209"/>
      <c r="L279" s="215"/>
      <c r="M279" s="216"/>
      <c r="N279" s="217"/>
      <c r="O279" s="217"/>
      <c r="P279" s="217"/>
      <c r="Q279" s="217"/>
      <c r="R279" s="217"/>
      <c r="S279" s="217"/>
      <c r="T279" s="218"/>
      <c r="AT279" s="219" t="s">
        <v>264</v>
      </c>
      <c r="AU279" s="219" t="s">
        <v>90</v>
      </c>
      <c r="AV279" s="11" t="s">
        <v>90</v>
      </c>
      <c r="AW279" s="11" t="s">
        <v>45</v>
      </c>
      <c r="AX279" s="11" t="s">
        <v>81</v>
      </c>
      <c r="AY279" s="219" t="s">
        <v>256</v>
      </c>
    </row>
    <row r="280" spans="2:51" s="12" customFormat="1" ht="13.5">
      <c r="B280" s="220"/>
      <c r="C280" s="221"/>
      <c r="D280" s="222" t="s">
        <v>264</v>
      </c>
      <c r="E280" s="223" t="s">
        <v>38</v>
      </c>
      <c r="F280" s="224" t="s">
        <v>266</v>
      </c>
      <c r="G280" s="221"/>
      <c r="H280" s="225">
        <v>306.02</v>
      </c>
      <c r="I280" s="226"/>
      <c r="J280" s="221"/>
      <c r="K280" s="221"/>
      <c r="L280" s="227"/>
      <c r="M280" s="228"/>
      <c r="N280" s="229"/>
      <c r="O280" s="229"/>
      <c r="P280" s="229"/>
      <c r="Q280" s="229"/>
      <c r="R280" s="229"/>
      <c r="S280" s="229"/>
      <c r="T280" s="230"/>
      <c r="AT280" s="231" t="s">
        <v>264</v>
      </c>
      <c r="AU280" s="231" t="s">
        <v>90</v>
      </c>
      <c r="AV280" s="12" t="s">
        <v>262</v>
      </c>
      <c r="AW280" s="12" t="s">
        <v>45</v>
      </c>
      <c r="AX280" s="12" t="s">
        <v>25</v>
      </c>
      <c r="AY280" s="231" t="s">
        <v>256</v>
      </c>
    </row>
    <row r="281" spans="2:65" s="1" customFormat="1" ht="22.5" customHeight="1">
      <c r="B281" s="42"/>
      <c r="C281" s="261" t="s">
        <v>495</v>
      </c>
      <c r="D281" s="261" t="s">
        <v>337</v>
      </c>
      <c r="E281" s="262" t="s">
        <v>618</v>
      </c>
      <c r="F281" s="263" t="s">
        <v>619</v>
      </c>
      <c r="G281" s="264" t="s">
        <v>372</v>
      </c>
      <c r="H281" s="265">
        <v>686.389</v>
      </c>
      <c r="I281" s="266"/>
      <c r="J281" s="267">
        <f>ROUND(I281*H281,2)</f>
        <v>0</v>
      </c>
      <c r="K281" s="263" t="s">
        <v>261</v>
      </c>
      <c r="L281" s="268"/>
      <c r="M281" s="269" t="s">
        <v>38</v>
      </c>
      <c r="N281" s="270" t="s">
        <v>52</v>
      </c>
      <c r="O281" s="43"/>
      <c r="P281" s="205">
        <f>O281*H281</f>
        <v>0</v>
      </c>
      <c r="Q281" s="205">
        <v>3E-05</v>
      </c>
      <c r="R281" s="205">
        <f>Q281*H281</f>
        <v>0.02059167</v>
      </c>
      <c r="S281" s="205">
        <v>0</v>
      </c>
      <c r="T281" s="206">
        <f>S281*H281</f>
        <v>0</v>
      </c>
      <c r="AR281" s="24" t="s">
        <v>183</v>
      </c>
      <c r="AT281" s="24" t="s">
        <v>337</v>
      </c>
      <c r="AU281" s="24" t="s">
        <v>90</v>
      </c>
      <c r="AY281" s="24" t="s">
        <v>256</v>
      </c>
      <c r="BE281" s="207">
        <f>IF(N281="základní",J281,0)</f>
        <v>0</v>
      </c>
      <c r="BF281" s="207">
        <f>IF(N281="snížená",J281,0)</f>
        <v>0</v>
      </c>
      <c r="BG281" s="207">
        <f>IF(N281="zákl. přenesená",J281,0)</f>
        <v>0</v>
      </c>
      <c r="BH281" s="207">
        <f>IF(N281="sníž. přenesená",J281,0)</f>
        <v>0</v>
      </c>
      <c r="BI281" s="207">
        <f>IF(N281="nulová",J281,0)</f>
        <v>0</v>
      </c>
      <c r="BJ281" s="24" t="s">
        <v>25</v>
      </c>
      <c r="BK281" s="207">
        <f>ROUND(I281*H281,2)</f>
        <v>0</v>
      </c>
      <c r="BL281" s="24" t="s">
        <v>262</v>
      </c>
      <c r="BM281" s="24" t="s">
        <v>1859</v>
      </c>
    </row>
    <row r="282" spans="2:51" s="11" customFormat="1" ht="13.5">
      <c r="B282" s="208"/>
      <c r="C282" s="209"/>
      <c r="D282" s="210" t="s">
        <v>264</v>
      </c>
      <c r="E282" s="211" t="s">
        <v>38</v>
      </c>
      <c r="F282" s="212" t="s">
        <v>610</v>
      </c>
      <c r="G282" s="209"/>
      <c r="H282" s="213">
        <v>686.389</v>
      </c>
      <c r="I282" s="214"/>
      <c r="J282" s="209"/>
      <c r="K282" s="209"/>
      <c r="L282" s="215"/>
      <c r="M282" s="216"/>
      <c r="N282" s="217"/>
      <c r="O282" s="217"/>
      <c r="P282" s="217"/>
      <c r="Q282" s="217"/>
      <c r="R282" s="217"/>
      <c r="S282" s="217"/>
      <c r="T282" s="218"/>
      <c r="AT282" s="219" t="s">
        <v>264</v>
      </c>
      <c r="AU282" s="219" t="s">
        <v>90</v>
      </c>
      <c r="AV282" s="11" t="s">
        <v>90</v>
      </c>
      <c r="AW282" s="11" t="s">
        <v>45</v>
      </c>
      <c r="AX282" s="11" t="s">
        <v>81</v>
      </c>
      <c r="AY282" s="219" t="s">
        <v>256</v>
      </c>
    </row>
    <row r="283" spans="2:51" s="12" customFormat="1" ht="13.5">
      <c r="B283" s="220"/>
      <c r="C283" s="221"/>
      <c r="D283" s="222" t="s">
        <v>264</v>
      </c>
      <c r="E283" s="223" t="s">
        <v>38</v>
      </c>
      <c r="F283" s="224" t="s">
        <v>266</v>
      </c>
      <c r="G283" s="221"/>
      <c r="H283" s="225">
        <v>686.389</v>
      </c>
      <c r="I283" s="226"/>
      <c r="J283" s="221"/>
      <c r="K283" s="221"/>
      <c r="L283" s="227"/>
      <c r="M283" s="228"/>
      <c r="N283" s="229"/>
      <c r="O283" s="229"/>
      <c r="P283" s="229"/>
      <c r="Q283" s="229"/>
      <c r="R283" s="229"/>
      <c r="S283" s="229"/>
      <c r="T283" s="230"/>
      <c r="AT283" s="231" t="s">
        <v>264</v>
      </c>
      <c r="AU283" s="231" t="s">
        <v>90</v>
      </c>
      <c r="AV283" s="12" t="s">
        <v>262</v>
      </c>
      <c r="AW283" s="12" t="s">
        <v>45</v>
      </c>
      <c r="AX283" s="12" t="s">
        <v>25</v>
      </c>
      <c r="AY283" s="231" t="s">
        <v>256</v>
      </c>
    </row>
    <row r="284" spans="2:65" s="1" customFormat="1" ht="22.5" customHeight="1">
      <c r="B284" s="42"/>
      <c r="C284" s="196" t="s">
        <v>499</v>
      </c>
      <c r="D284" s="196" t="s">
        <v>258</v>
      </c>
      <c r="E284" s="197" t="s">
        <v>479</v>
      </c>
      <c r="F284" s="198" t="s">
        <v>480</v>
      </c>
      <c r="G284" s="199" t="s">
        <v>129</v>
      </c>
      <c r="H284" s="200">
        <v>320</v>
      </c>
      <c r="I284" s="201"/>
      <c r="J284" s="202">
        <f>ROUND(I284*H284,2)</f>
        <v>0</v>
      </c>
      <c r="K284" s="198" t="s">
        <v>261</v>
      </c>
      <c r="L284" s="62"/>
      <c r="M284" s="203" t="s">
        <v>38</v>
      </c>
      <c r="N284" s="204" t="s">
        <v>52</v>
      </c>
      <c r="O284" s="43"/>
      <c r="P284" s="205">
        <f>O284*H284</f>
        <v>0</v>
      </c>
      <c r="Q284" s="205">
        <v>0.03358</v>
      </c>
      <c r="R284" s="205">
        <f>Q284*H284</f>
        <v>10.7456</v>
      </c>
      <c r="S284" s="205">
        <v>0</v>
      </c>
      <c r="T284" s="206">
        <f>S284*H284</f>
        <v>0</v>
      </c>
      <c r="AR284" s="24" t="s">
        <v>262</v>
      </c>
      <c r="AT284" s="24" t="s">
        <v>258</v>
      </c>
      <c r="AU284" s="24" t="s">
        <v>90</v>
      </c>
      <c r="AY284" s="24" t="s">
        <v>256</v>
      </c>
      <c r="BE284" s="207">
        <f>IF(N284="základní",J284,0)</f>
        <v>0</v>
      </c>
      <c r="BF284" s="207">
        <f>IF(N284="snížená",J284,0)</f>
        <v>0</v>
      </c>
      <c r="BG284" s="207">
        <f>IF(N284="zákl. přenesená",J284,0)</f>
        <v>0</v>
      </c>
      <c r="BH284" s="207">
        <f>IF(N284="sníž. přenesená",J284,0)</f>
        <v>0</v>
      </c>
      <c r="BI284" s="207">
        <f>IF(N284="nulová",J284,0)</f>
        <v>0</v>
      </c>
      <c r="BJ284" s="24" t="s">
        <v>25</v>
      </c>
      <c r="BK284" s="207">
        <f>ROUND(I284*H284,2)</f>
        <v>0</v>
      </c>
      <c r="BL284" s="24" t="s">
        <v>262</v>
      </c>
      <c r="BM284" s="24" t="s">
        <v>1860</v>
      </c>
    </row>
    <row r="285" spans="2:51" s="11" customFormat="1" ht="13.5">
      <c r="B285" s="208"/>
      <c r="C285" s="209"/>
      <c r="D285" s="210" t="s">
        <v>264</v>
      </c>
      <c r="E285" s="211" t="s">
        <v>38</v>
      </c>
      <c r="F285" s="212" t="s">
        <v>188</v>
      </c>
      <c r="G285" s="209"/>
      <c r="H285" s="213">
        <v>320</v>
      </c>
      <c r="I285" s="214"/>
      <c r="J285" s="209"/>
      <c r="K285" s="209"/>
      <c r="L285" s="215"/>
      <c r="M285" s="216"/>
      <c r="N285" s="217"/>
      <c r="O285" s="217"/>
      <c r="P285" s="217"/>
      <c r="Q285" s="217"/>
      <c r="R285" s="217"/>
      <c r="S285" s="217"/>
      <c r="T285" s="218"/>
      <c r="AT285" s="219" t="s">
        <v>264</v>
      </c>
      <c r="AU285" s="219" t="s">
        <v>90</v>
      </c>
      <c r="AV285" s="11" t="s">
        <v>90</v>
      </c>
      <c r="AW285" s="11" t="s">
        <v>45</v>
      </c>
      <c r="AX285" s="11" t="s">
        <v>81</v>
      </c>
      <c r="AY285" s="219" t="s">
        <v>256</v>
      </c>
    </row>
    <row r="286" spans="2:51" s="12" customFormat="1" ht="13.5">
      <c r="B286" s="220"/>
      <c r="C286" s="221"/>
      <c r="D286" s="222" t="s">
        <v>264</v>
      </c>
      <c r="E286" s="223" t="s">
        <v>38</v>
      </c>
      <c r="F286" s="224" t="s">
        <v>266</v>
      </c>
      <c r="G286" s="221"/>
      <c r="H286" s="225">
        <v>320</v>
      </c>
      <c r="I286" s="226"/>
      <c r="J286" s="221"/>
      <c r="K286" s="221"/>
      <c r="L286" s="227"/>
      <c r="M286" s="228"/>
      <c r="N286" s="229"/>
      <c r="O286" s="229"/>
      <c r="P286" s="229"/>
      <c r="Q286" s="229"/>
      <c r="R286" s="229"/>
      <c r="S286" s="229"/>
      <c r="T286" s="230"/>
      <c r="AT286" s="231" t="s">
        <v>264</v>
      </c>
      <c r="AU286" s="231" t="s">
        <v>90</v>
      </c>
      <c r="AV286" s="12" t="s">
        <v>262</v>
      </c>
      <c r="AW286" s="12" t="s">
        <v>45</v>
      </c>
      <c r="AX286" s="12" t="s">
        <v>25</v>
      </c>
      <c r="AY286" s="231" t="s">
        <v>256</v>
      </c>
    </row>
    <row r="287" spans="2:65" s="1" customFormat="1" ht="31.5" customHeight="1">
      <c r="B287" s="42"/>
      <c r="C287" s="196" t="s">
        <v>503</v>
      </c>
      <c r="D287" s="196" t="s">
        <v>258</v>
      </c>
      <c r="E287" s="197" t="s">
        <v>1861</v>
      </c>
      <c r="F287" s="198" t="s">
        <v>1862</v>
      </c>
      <c r="G287" s="199" t="s">
        <v>129</v>
      </c>
      <c r="H287" s="200">
        <v>53.888</v>
      </c>
      <c r="I287" s="201"/>
      <c r="J287" s="202">
        <f>ROUND(I287*H287,2)</f>
        <v>0</v>
      </c>
      <c r="K287" s="198" t="s">
        <v>261</v>
      </c>
      <c r="L287" s="62"/>
      <c r="M287" s="203" t="s">
        <v>38</v>
      </c>
      <c r="N287" s="204" t="s">
        <v>52</v>
      </c>
      <c r="O287" s="43"/>
      <c r="P287" s="205">
        <f>O287*H287</f>
        <v>0</v>
      </c>
      <c r="Q287" s="205">
        <v>0.01575</v>
      </c>
      <c r="R287" s="205">
        <f>Q287*H287</f>
        <v>0.8487359999999999</v>
      </c>
      <c r="S287" s="205">
        <v>0</v>
      </c>
      <c r="T287" s="206">
        <f>S287*H287</f>
        <v>0</v>
      </c>
      <c r="AR287" s="24" t="s">
        <v>262</v>
      </c>
      <c r="AT287" s="24" t="s">
        <v>258</v>
      </c>
      <c r="AU287" s="24" t="s">
        <v>90</v>
      </c>
      <c r="AY287" s="24" t="s">
        <v>256</v>
      </c>
      <c r="BE287" s="207">
        <f>IF(N287="základní",J287,0)</f>
        <v>0</v>
      </c>
      <c r="BF287" s="207">
        <f>IF(N287="snížená",J287,0)</f>
        <v>0</v>
      </c>
      <c r="BG287" s="207">
        <f>IF(N287="zákl. přenesená",J287,0)</f>
        <v>0</v>
      </c>
      <c r="BH287" s="207">
        <f>IF(N287="sníž. přenesená",J287,0)</f>
        <v>0</v>
      </c>
      <c r="BI287" s="207">
        <f>IF(N287="nulová",J287,0)</f>
        <v>0</v>
      </c>
      <c r="BJ287" s="24" t="s">
        <v>25</v>
      </c>
      <c r="BK287" s="207">
        <f>ROUND(I287*H287,2)</f>
        <v>0</v>
      </c>
      <c r="BL287" s="24" t="s">
        <v>262</v>
      </c>
      <c r="BM287" s="24" t="s">
        <v>1863</v>
      </c>
    </row>
    <row r="288" spans="2:51" s="13" customFormat="1" ht="13.5">
      <c r="B288" s="232"/>
      <c r="C288" s="233"/>
      <c r="D288" s="210" t="s">
        <v>264</v>
      </c>
      <c r="E288" s="234" t="s">
        <v>38</v>
      </c>
      <c r="F288" s="235" t="s">
        <v>1733</v>
      </c>
      <c r="G288" s="233"/>
      <c r="H288" s="236" t="s">
        <v>38</v>
      </c>
      <c r="I288" s="237"/>
      <c r="J288" s="233"/>
      <c r="K288" s="233"/>
      <c r="L288" s="238"/>
      <c r="M288" s="239"/>
      <c r="N288" s="240"/>
      <c r="O288" s="240"/>
      <c r="P288" s="240"/>
      <c r="Q288" s="240"/>
      <c r="R288" s="240"/>
      <c r="S288" s="240"/>
      <c r="T288" s="241"/>
      <c r="AT288" s="242" t="s">
        <v>264</v>
      </c>
      <c r="AU288" s="242" t="s">
        <v>90</v>
      </c>
      <c r="AV288" s="13" t="s">
        <v>25</v>
      </c>
      <c r="AW288" s="13" t="s">
        <v>45</v>
      </c>
      <c r="AX288" s="13" t="s">
        <v>81</v>
      </c>
      <c r="AY288" s="242" t="s">
        <v>256</v>
      </c>
    </row>
    <row r="289" spans="2:51" s="11" customFormat="1" ht="40.5">
      <c r="B289" s="208"/>
      <c r="C289" s="209"/>
      <c r="D289" s="222" t="s">
        <v>264</v>
      </c>
      <c r="E289" s="271" t="s">
        <v>38</v>
      </c>
      <c r="F289" s="248" t="s">
        <v>1864</v>
      </c>
      <c r="G289" s="209"/>
      <c r="H289" s="249">
        <v>53.888</v>
      </c>
      <c r="I289" s="214"/>
      <c r="J289" s="209"/>
      <c r="K289" s="209"/>
      <c r="L289" s="215"/>
      <c r="M289" s="216"/>
      <c r="N289" s="217"/>
      <c r="O289" s="217"/>
      <c r="P289" s="217"/>
      <c r="Q289" s="217"/>
      <c r="R289" s="217"/>
      <c r="S289" s="217"/>
      <c r="T289" s="218"/>
      <c r="AT289" s="219" t="s">
        <v>264</v>
      </c>
      <c r="AU289" s="219" t="s">
        <v>90</v>
      </c>
      <c r="AV289" s="11" t="s">
        <v>90</v>
      </c>
      <c r="AW289" s="11" t="s">
        <v>45</v>
      </c>
      <c r="AX289" s="11" t="s">
        <v>25</v>
      </c>
      <c r="AY289" s="219" t="s">
        <v>256</v>
      </c>
    </row>
    <row r="290" spans="2:65" s="1" customFormat="1" ht="31.5" customHeight="1">
      <c r="B290" s="42"/>
      <c r="C290" s="196" t="s">
        <v>508</v>
      </c>
      <c r="D290" s="196" t="s">
        <v>258</v>
      </c>
      <c r="E290" s="197" t="s">
        <v>650</v>
      </c>
      <c r="F290" s="198" t="s">
        <v>651</v>
      </c>
      <c r="G290" s="199" t="s">
        <v>129</v>
      </c>
      <c r="H290" s="200">
        <v>53.888</v>
      </c>
      <c r="I290" s="201"/>
      <c r="J290" s="202">
        <f>ROUND(I290*H290,2)</f>
        <v>0</v>
      </c>
      <c r="K290" s="198" t="s">
        <v>261</v>
      </c>
      <c r="L290" s="62"/>
      <c r="M290" s="203" t="s">
        <v>38</v>
      </c>
      <c r="N290" s="204" t="s">
        <v>52</v>
      </c>
      <c r="O290" s="43"/>
      <c r="P290" s="205">
        <f>O290*H290</f>
        <v>0</v>
      </c>
      <c r="Q290" s="205">
        <v>0.00628</v>
      </c>
      <c r="R290" s="205">
        <f>Q290*H290</f>
        <v>0.33841664</v>
      </c>
      <c r="S290" s="205">
        <v>0</v>
      </c>
      <c r="T290" s="206">
        <f>S290*H290</f>
        <v>0</v>
      </c>
      <c r="AR290" s="24" t="s">
        <v>262</v>
      </c>
      <c r="AT290" s="24" t="s">
        <v>258</v>
      </c>
      <c r="AU290" s="24" t="s">
        <v>90</v>
      </c>
      <c r="AY290" s="24" t="s">
        <v>256</v>
      </c>
      <c r="BE290" s="207">
        <f>IF(N290="základní",J290,0)</f>
        <v>0</v>
      </c>
      <c r="BF290" s="207">
        <f>IF(N290="snížená",J290,0)</f>
        <v>0</v>
      </c>
      <c r="BG290" s="207">
        <f>IF(N290="zákl. přenesená",J290,0)</f>
        <v>0</v>
      </c>
      <c r="BH290" s="207">
        <f>IF(N290="sníž. přenesená",J290,0)</f>
        <v>0</v>
      </c>
      <c r="BI290" s="207">
        <f>IF(N290="nulová",J290,0)</f>
        <v>0</v>
      </c>
      <c r="BJ290" s="24" t="s">
        <v>25</v>
      </c>
      <c r="BK290" s="207">
        <f>ROUND(I290*H290,2)</f>
        <v>0</v>
      </c>
      <c r="BL290" s="24" t="s">
        <v>262</v>
      </c>
      <c r="BM290" s="24" t="s">
        <v>1865</v>
      </c>
    </row>
    <row r="291" spans="2:47" s="1" customFormat="1" ht="54">
      <c r="B291" s="42"/>
      <c r="C291" s="64"/>
      <c r="D291" s="210" t="s">
        <v>351</v>
      </c>
      <c r="E291" s="64"/>
      <c r="F291" s="243" t="s">
        <v>653</v>
      </c>
      <c r="G291" s="64"/>
      <c r="H291" s="64"/>
      <c r="I291" s="166"/>
      <c r="J291" s="64"/>
      <c r="K291" s="64"/>
      <c r="L291" s="62"/>
      <c r="M291" s="244"/>
      <c r="N291" s="43"/>
      <c r="O291" s="43"/>
      <c r="P291" s="43"/>
      <c r="Q291" s="43"/>
      <c r="R291" s="43"/>
      <c r="S291" s="43"/>
      <c r="T291" s="79"/>
      <c r="AT291" s="24" t="s">
        <v>351</v>
      </c>
      <c r="AU291" s="24" t="s">
        <v>90</v>
      </c>
    </row>
    <row r="292" spans="2:51" s="13" customFormat="1" ht="13.5">
      <c r="B292" s="232"/>
      <c r="C292" s="233"/>
      <c r="D292" s="210" t="s">
        <v>264</v>
      </c>
      <c r="E292" s="234" t="s">
        <v>38</v>
      </c>
      <c r="F292" s="235" t="s">
        <v>1733</v>
      </c>
      <c r="G292" s="233"/>
      <c r="H292" s="236" t="s">
        <v>38</v>
      </c>
      <c r="I292" s="237"/>
      <c r="J292" s="233"/>
      <c r="K292" s="233"/>
      <c r="L292" s="238"/>
      <c r="M292" s="239"/>
      <c r="N292" s="240"/>
      <c r="O292" s="240"/>
      <c r="P292" s="240"/>
      <c r="Q292" s="240"/>
      <c r="R292" s="240"/>
      <c r="S292" s="240"/>
      <c r="T292" s="241"/>
      <c r="AT292" s="242" t="s">
        <v>264</v>
      </c>
      <c r="AU292" s="242" t="s">
        <v>90</v>
      </c>
      <c r="AV292" s="13" t="s">
        <v>25</v>
      </c>
      <c r="AW292" s="13" t="s">
        <v>45</v>
      </c>
      <c r="AX292" s="13" t="s">
        <v>81</v>
      </c>
      <c r="AY292" s="242" t="s">
        <v>256</v>
      </c>
    </row>
    <row r="293" spans="2:51" s="11" customFormat="1" ht="40.5">
      <c r="B293" s="208"/>
      <c r="C293" s="209"/>
      <c r="D293" s="222" t="s">
        <v>264</v>
      </c>
      <c r="E293" s="271" t="s">
        <v>38</v>
      </c>
      <c r="F293" s="248" t="s">
        <v>1864</v>
      </c>
      <c r="G293" s="209"/>
      <c r="H293" s="249">
        <v>53.888</v>
      </c>
      <c r="I293" s="214"/>
      <c r="J293" s="209"/>
      <c r="K293" s="209"/>
      <c r="L293" s="215"/>
      <c r="M293" s="216"/>
      <c r="N293" s="217"/>
      <c r="O293" s="217"/>
      <c r="P293" s="217"/>
      <c r="Q293" s="217"/>
      <c r="R293" s="217"/>
      <c r="S293" s="217"/>
      <c r="T293" s="218"/>
      <c r="AT293" s="219" t="s">
        <v>264</v>
      </c>
      <c r="AU293" s="219" t="s">
        <v>90</v>
      </c>
      <c r="AV293" s="11" t="s">
        <v>90</v>
      </c>
      <c r="AW293" s="11" t="s">
        <v>45</v>
      </c>
      <c r="AX293" s="11" t="s">
        <v>25</v>
      </c>
      <c r="AY293" s="219" t="s">
        <v>256</v>
      </c>
    </row>
    <row r="294" spans="2:65" s="1" customFormat="1" ht="22.5" customHeight="1">
      <c r="B294" s="42"/>
      <c r="C294" s="196" t="s">
        <v>514</v>
      </c>
      <c r="D294" s="196" t="s">
        <v>258</v>
      </c>
      <c r="E294" s="197" t="s">
        <v>640</v>
      </c>
      <c r="F294" s="198" t="s">
        <v>641</v>
      </c>
      <c r="G294" s="199" t="s">
        <v>129</v>
      </c>
      <c r="H294" s="200">
        <v>115.4</v>
      </c>
      <c r="I294" s="201"/>
      <c r="J294" s="202">
        <f>ROUND(I294*H294,2)</f>
        <v>0</v>
      </c>
      <c r="K294" s="198" t="s">
        <v>261</v>
      </c>
      <c r="L294" s="62"/>
      <c r="M294" s="203" t="s">
        <v>38</v>
      </c>
      <c r="N294" s="204" t="s">
        <v>52</v>
      </c>
      <c r="O294" s="43"/>
      <c r="P294" s="205">
        <f>O294*H294</f>
        <v>0</v>
      </c>
      <c r="Q294" s="205">
        <v>0.00348</v>
      </c>
      <c r="R294" s="205">
        <f>Q294*H294</f>
        <v>0.401592</v>
      </c>
      <c r="S294" s="205">
        <v>0</v>
      </c>
      <c r="T294" s="206">
        <f>S294*H294</f>
        <v>0</v>
      </c>
      <c r="AR294" s="24" t="s">
        <v>262</v>
      </c>
      <c r="AT294" s="24" t="s">
        <v>258</v>
      </c>
      <c r="AU294" s="24" t="s">
        <v>90</v>
      </c>
      <c r="AY294" s="24" t="s">
        <v>256</v>
      </c>
      <c r="BE294" s="207">
        <f>IF(N294="základní",J294,0)</f>
        <v>0</v>
      </c>
      <c r="BF294" s="207">
        <f>IF(N294="snížená",J294,0)</f>
        <v>0</v>
      </c>
      <c r="BG294" s="207">
        <f>IF(N294="zákl. přenesená",J294,0)</f>
        <v>0</v>
      </c>
      <c r="BH294" s="207">
        <f>IF(N294="sníž. přenesená",J294,0)</f>
        <v>0</v>
      </c>
      <c r="BI294" s="207">
        <f>IF(N294="nulová",J294,0)</f>
        <v>0</v>
      </c>
      <c r="BJ294" s="24" t="s">
        <v>25</v>
      </c>
      <c r="BK294" s="207">
        <f>ROUND(I294*H294,2)</f>
        <v>0</v>
      </c>
      <c r="BL294" s="24" t="s">
        <v>262</v>
      </c>
      <c r="BM294" s="24" t="s">
        <v>1866</v>
      </c>
    </row>
    <row r="295" spans="2:51" s="13" customFormat="1" ht="13.5">
      <c r="B295" s="232"/>
      <c r="C295" s="233"/>
      <c r="D295" s="210" t="s">
        <v>264</v>
      </c>
      <c r="E295" s="234" t="s">
        <v>38</v>
      </c>
      <c r="F295" s="235" t="s">
        <v>1796</v>
      </c>
      <c r="G295" s="233"/>
      <c r="H295" s="236" t="s">
        <v>38</v>
      </c>
      <c r="I295" s="237"/>
      <c r="J295" s="233"/>
      <c r="K295" s="233"/>
      <c r="L295" s="238"/>
      <c r="M295" s="239"/>
      <c r="N295" s="240"/>
      <c r="O295" s="240"/>
      <c r="P295" s="240"/>
      <c r="Q295" s="240"/>
      <c r="R295" s="240"/>
      <c r="S295" s="240"/>
      <c r="T295" s="241"/>
      <c r="AT295" s="242" t="s">
        <v>264</v>
      </c>
      <c r="AU295" s="242" t="s">
        <v>90</v>
      </c>
      <c r="AV295" s="13" t="s">
        <v>25</v>
      </c>
      <c r="AW295" s="13" t="s">
        <v>45</v>
      </c>
      <c r="AX295" s="13" t="s">
        <v>81</v>
      </c>
      <c r="AY295" s="242" t="s">
        <v>256</v>
      </c>
    </row>
    <row r="296" spans="2:51" s="11" customFormat="1" ht="13.5">
      <c r="B296" s="208"/>
      <c r="C296" s="209"/>
      <c r="D296" s="210" t="s">
        <v>264</v>
      </c>
      <c r="E296" s="211" t="s">
        <v>38</v>
      </c>
      <c r="F296" s="212" t="s">
        <v>1797</v>
      </c>
      <c r="G296" s="209"/>
      <c r="H296" s="213">
        <v>77.3</v>
      </c>
      <c r="I296" s="214"/>
      <c r="J296" s="209"/>
      <c r="K296" s="209"/>
      <c r="L296" s="215"/>
      <c r="M296" s="216"/>
      <c r="N296" s="217"/>
      <c r="O296" s="217"/>
      <c r="P296" s="217"/>
      <c r="Q296" s="217"/>
      <c r="R296" s="217"/>
      <c r="S296" s="217"/>
      <c r="T296" s="218"/>
      <c r="AT296" s="219" t="s">
        <v>264</v>
      </c>
      <c r="AU296" s="219" t="s">
        <v>90</v>
      </c>
      <c r="AV296" s="11" t="s">
        <v>90</v>
      </c>
      <c r="AW296" s="11" t="s">
        <v>45</v>
      </c>
      <c r="AX296" s="11" t="s">
        <v>81</v>
      </c>
      <c r="AY296" s="219" t="s">
        <v>256</v>
      </c>
    </row>
    <row r="297" spans="2:51" s="11" customFormat="1" ht="13.5">
      <c r="B297" s="208"/>
      <c r="C297" s="209"/>
      <c r="D297" s="210" t="s">
        <v>264</v>
      </c>
      <c r="E297" s="211" t="s">
        <v>38</v>
      </c>
      <c r="F297" s="212" t="s">
        <v>1798</v>
      </c>
      <c r="G297" s="209"/>
      <c r="H297" s="213">
        <v>35.58</v>
      </c>
      <c r="I297" s="214"/>
      <c r="J297" s="209"/>
      <c r="K297" s="209"/>
      <c r="L297" s="215"/>
      <c r="M297" s="216"/>
      <c r="N297" s="217"/>
      <c r="O297" s="217"/>
      <c r="P297" s="217"/>
      <c r="Q297" s="217"/>
      <c r="R297" s="217"/>
      <c r="S297" s="217"/>
      <c r="T297" s="218"/>
      <c r="AT297" s="219" t="s">
        <v>264</v>
      </c>
      <c r="AU297" s="219" t="s">
        <v>90</v>
      </c>
      <c r="AV297" s="11" t="s">
        <v>90</v>
      </c>
      <c r="AW297" s="11" t="s">
        <v>45</v>
      </c>
      <c r="AX297" s="11" t="s">
        <v>81</v>
      </c>
      <c r="AY297" s="219" t="s">
        <v>256</v>
      </c>
    </row>
    <row r="298" spans="2:51" s="11" customFormat="1" ht="13.5">
      <c r="B298" s="208"/>
      <c r="C298" s="209"/>
      <c r="D298" s="210" t="s">
        <v>264</v>
      </c>
      <c r="E298" s="211" t="s">
        <v>38</v>
      </c>
      <c r="F298" s="212" t="s">
        <v>1713</v>
      </c>
      <c r="G298" s="209"/>
      <c r="H298" s="213">
        <v>2.52</v>
      </c>
      <c r="I298" s="214"/>
      <c r="J298" s="209"/>
      <c r="K298" s="209"/>
      <c r="L298" s="215"/>
      <c r="M298" s="216"/>
      <c r="N298" s="217"/>
      <c r="O298" s="217"/>
      <c r="P298" s="217"/>
      <c r="Q298" s="217"/>
      <c r="R298" s="217"/>
      <c r="S298" s="217"/>
      <c r="T298" s="218"/>
      <c r="AT298" s="219" t="s">
        <v>264</v>
      </c>
      <c r="AU298" s="219" t="s">
        <v>90</v>
      </c>
      <c r="AV298" s="11" t="s">
        <v>90</v>
      </c>
      <c r="AW298" s="11" t="s">
        <v>45</v>
      </c>
      <c r="AX298" s="11" t="s">
        <v>81</v>
      </c>
      <c r="AY298" s="219" t="s">
        <v>256</v>
      </c>
    </row>
    <row r="299" spans="2:51" s="12" customFormat="1" ht="13.5">
      <c r="B299" s="220"/>
      <c r="C299" s="221"/>
      <c r="D299" s="222" t="s">
        <v>264</v>
      </c>
      <c r="E299" s="223" t="s">
        <v>38</v>
      </c>
      <c r="F299" s="224" t="s">
        <v>266</v>
      </c>
      <c r="G299" s="221"/>
      <c r="H299" s="225">
        <v>115.4</v>
      </c>
      <c r="I299" s="226"/>
      <c r="J299" s="221"/>
      <c r="K299" s="221"/>
      <c r="L299" s="227"/>
      <c r="M299" s="228"/>
      <c r="N299" s="229"/>
      <c r="O299" s="229"/>
      <c r="P299" s="229"/>
      <c r="Q299" s="229"/>
      <c r="R299" s="229"/>
      <c r="S299" s="229"/>
      <c r="T299" s="230"/>
      <c r="AT299" s="231" t="s">
        <v>264</v>
      </c>
      <c r="AU299" s="231" t="s">
        <v>90</v>
      </c>
      <c r="AV299" s="12" t="s">
        <v>262</v>
      </c>
      <c r="AW299" s="12" t="s">
        <v>45</v>
      </c>
      <c r="AX299" s="12" t="s">
        <v>25</v>
      </c>
      <c r="AY299" s="231" t="s">
        <v>256</v>
      </c>
    </row>
    <row r="300" spans="2:65" s="1" customFormat="1" ht="22.5" customHeight="1">
      <c r="B300" s="42"/>
      <c r="C300" s="196" t="s">
        <v>519</v>
      </c>
      <c r="D300" s="196" t="s">
        <v>258</v>
      </c>
      <c r="E300" s="197" t="s">
        <v>663</v>
      </c>
      <c r="F300" s="198" t="s">
        <v>664</v>
      </c>
      <c r="G300" s="199" t="s">
        <v>129</v>
      </c>
      <c r="H300" s="200">
        <v>2169.623</v>
      </c>
      <c r="I300" s="201"/>
      <c r="J300" s="202">
        <f>ROUND(I300*H300,2)</f>
        <v>0</v>
      </c>
      <c r="K300" s="198" t="s">
        <v>261</v>
      </c>
      <c r="L300" s="62"/>
      <c r="M300" s="203" t="s">
        <v>38</v>
      </c>
      <c r="N300" s="204" t="s">
        <v>52</v>
      </c>
      <c r="O300" s="43"/>
      <c r="P300" s="205">
        <f>O300*H300</f>
        <v>0</v>
      </c>
      <c r="Q300" s="205">
        <v>0.00348</v>
      </c>
      <c r="R300" s="205">
        <f>Q300*H300</f>
        <v>7.55028804</v>
      </c>
      <c r="S300" s="205">
        <v>0</v>
      </c>
      <c r="T300" s="206">
        <f>S300*H300</f>
        <v>0</v>
      </c>
      <c r="AR300" s="24" t="s">
        <v>262</v>
      </c>
      <c r="AT300" s="24" t="s">
        <v>258</v>
      </c>
      <c r="AU300" s="24" t="s">
        <v>90</v>
      </c>
      <c r="AY300" s="24" t="s">
        <v>256</v>
      </c>
      <c r="BE300" s="207">
        <f>IF(N300="základní",J300,0)</f>
        <v>0</v>
      </c>
      <c r="BF300" s="207">
        <f>IF(N300="snížená",J300,0)</f>
        <v>0</v>
      </c>
      <c r="BG300" s="207">
        <f>IF(N300="zákl. přenesená",J300,0)</f>
        <v>0</v>
      </c>
      <c r="BH300" s="207">
        <f>IF(N300="sníž. přenesená",J300,0)</f>
        <v>0</v>
      </c>
      <c r="BI300" s="207">
        <f>IF(N300="nulová",J300,0)</f>
        <v>0</v>
      </c>
      <c r="BJ300" s="24" t="s">
        <v>25</v>
      </c>
      <c r="BK300" s="207">
        <f>ROUND(I300*H300,2)</f>
        <v>0</v>
      </c>
      <c r="BL300" s="24" t="s">
        <v>262</v>
      </c>
      <c r="BM300" s="24" t="s">
        <v>1867</v>
      </c>
    </row>
    <row r="301" spans="2:51" s="13" customFormat="1" ht="13.5">
      <c r="B301" s="232"/>
      <c r="C301" s="233"/>
      <c r="D301" s="210" t="s">
        <v>264</v>
      </c>
      <c r="E301" s="234" t="s">
        <v>38</v>
      </c>
      <c r="F301" s="235" t="s">
        <v>1822</v>
      </c>
      <c r="G301" s="233"/>
      <c r="H301" s="236" t="s">
        <v>38</v>
      </c>
      <c r="I301" s="237"/>
      <c r="J301" s="233"/>
      <c r="K301" s="233"/>
      <c r="L301" s="238"/>
      <c r="M301" s="239"/>
      <c r="N301" s="240"/>
      <c r="O301" s="240"/>
      <c r="P301" s="240"/>
      <c r="Q301" s="240"/>
      <c r="R301" s="240"/>
      <c r="S301" s="240"/>
      <c r="T301" s="241"/>
      <c r="AT301" s="242" t="s">
        <v>264</v>
      </c>
      <c r="AU301" s="242" t="s">
        <v>90</v>
      </c>
      <c r="AV301" s="13" t="s">
        <v>25</v>
      </c>
      <c r="AW301" s="13" t="s">
        <v>45</v>
      </c>
      <c r="AX301" s="13" t="s">
        <v>81</v>
      </c>
      <c r="AY301" s="242" t="s">
        <v>256</v>
      </c>
    </row>
    <row r="302" spans="2:51" s="11" customFormat="1" ht="13.5">
      <c r="B302" s="208"/>
      <c r="C302" s="209"/>
      <c r="D302" s="210" t="s">
        <v>264</v>
      </c>
      <c r="E302" s="211" t="s">
        <v>38</v>
      </c>
      <c r="F302" s="212" t="s">
        <v>1823</v>
      </c>
      <c r="G302" s="209"/>
      <c r="H302" s="213">
        <v>50.04</v>
      </c>
      <c r="I302" s="214"/>
      <c r="J302" s="209"/>
      <c r="K302" s="209"/>
      <c r="L302" s="215"/>
      <c r="M302" s="216"/>
      <c r="N302" s="217"/>
      <c r="O302" s="217"/>
      <c r="P302" s="217"/>
      <c r="Q302" s="217"/>
      <c r="R302" s="217"/>
      <c r="S302" s="217"/>
      <c r="T302" s="218"/>
      <c r="AT302" s="219" t="s">
        <v>264</v>
      </c>
      <c r="AU302" s="219" t="s">
        <v>90</v>
      </c>
      <c r="AV302" s="11" t="s">
        <v>90</v>
      </c>
      <c r="AW302" s="11" t="s">
        <v>45</v>
      </c>
      <c r="AX302" s="11" t="s">
        <v>81</v>
      </c>
      <c r="AY302" s="219" t="s">
        <v>256</v>
      </c>
    </row>
    <row r="303" spans="2:51" s="11" customFormat="1" ht="13.5">
      <c r="B303" s="208"/>
      <c r="C303" s="209"/>
      <c r="D303" s="210" t="s">
        <v>264</v>
      </c>
      <c r="E303" s="211" t="s">
        <v>38</v>
      </c>
      <c r="F303" s="212" t="s">
        <v>1824</v>
      </c>
      <c r="G303" s="209"/>
      <c r="H303" s="213">
        <v>233.28</v>
      </c>
      <c r="I303" s="214"/>
      <c r="J303" s="209"/>
      <c r="K303" s="209"/>
      <c r="L303" s="215"/>
      <c r="M303" s="216"/>
      <c r="N303" s="217"/>
      <c r="O303" s="217"/>
      <c r="P303" s="217"/>
      <c r="Q303" s="217"/>
      <c r="R303" s="217"/>
      <c r="S303" s="217"/>
      <c r="T303" s="218"/>
      <c r="AT303" s="219" t="s">
        <v>264</v>
      </c>
      <c r="AU303" s="219" t="s">
        <v>90</v>
      </c>
      <c r="AV303" s="11" t="s">
        <v>90</v>
      </c>
      <c r="AW303" s="11" t="s">
        <v>45</v>
      </c>
      <c r="AX303" s="11" t="s">
        <v>81</v>
      </c>
      <c r="AY303" s="219" t="s">
        <v>256</v>
      </c>
    </row>
    <row r="304" spans="2:51" s="11" customFormat="1" ht="13.5">
      <c r="B304" s="208"/>
      <c r="C304" s="209"/>
      <c r="D304" s="210" t="s">
        <v>264</v>
      </c>
      <c r="E304" s="211" t="s">
        <v>38</v>
      </c>
      <c r="F304" s="212" t="s">
        <v>1825</v>
      </c>
      <c r="G304" s="209"/>
      <c r="H304" s="213">
        <v>165.55</v>
      </c>
      <c r="I304" s="214"/>
      <c r="J304" s="209"/>
      <c r="K304" s="209"/>
      <c r="L304" s="215"/>
      <c r="M304" s="216"/>
      <c r="N304" s="217"/>
      <c r="O304" s="217"/>
      <c r="P304" s="217"/>
      <c r="Q304" s="217"/>
      <c r="R304" s="217"/>
      <c r="S304" s="217"/>
      <c r="T304" s="218"/>
      <c r="AT304" s="219" t="s">
        <v>264</v>
      </c>
      <c r="AU304" s="219" t="s">
        <v>90</v>
      </c>
      <c r="AV304" s="11" t="s">
        <v>90</v>
      </c>
      <c r="AW304" s="11" t="s">
        <v>45</v>
      </c>
      <c r="AX304" s="11" t="s">
        <v>81</v>
      </c>
      <c r="AY304" s="219" t="s">
        <v>256</v>
      </c>
    </row>
    <row r="305" spans="2:51" s="11" customFormat="1" ht="13.5">
      <c r="B305" s="208"/>
      <c r="C305" s="209"/>
      <c r="D305" s="210" t="s">
        <v>264</v>
      </c>
      <c r="E305" s="211" t="s">
        <v>38</v>
      </c>
      <c r="F305" s="212" t="s">
        <v>1826</v>
      </c>
      <c r="G305" s="209"/>
      <c r="H305" s="213">
        <v>318.06</v>
      </c>
      <c r="I305" s="214"/>
      <c r="J305" s="209"/>
      <c r="K305" s="209"/>
      <c r="L305" s="215"/>
      <c r="M305" s="216"/>
      <c r="N305" s="217"/>
      <c r="O305" s="217"/>
      <c r="P305" s="217"/>
      <c r="Q305" s="217"/>
      <c r="R305" s="217"/>
      <c r="S305" s="217"/>
      <c r="T305" s="218"/>
      <c r="AT305" s="219" t="s">
        <v>264</v>
      </c>
      <c r="AU305" s="219" t="s">
        <v>90</v>
      </c>
      <c r="AV305" s="11" t="s">
        <v>90</v>
      </c>
      <c r="AW305" s="11" t="s">
        <v>45</v>
      </c>
      <c r="AX305" s="11" t="s">
        <v>81</v>
      </c>
      <c r="AY305" s="219" t="s">
        <v>256</v>
      </c>
    </row>
    <row r="306" spans="2:51" s="11" customFormat="1" ht="13.5">
      <c r="B306" s="208"/>
      <c r="C306" s="209"/>
      <c r="D306" s="210" t="s">
        <v>264</v>
      </c>
      <c r="E306" s="211" t="s">
        <v>38</v>
      </c>
      <c r="F306" s="212" t="s">
        <v>1827</v>
      </c>
      <c r="G306" s="209"/>
      <c r="H306" s="213">
        <v>107.03</v>
      </c>
      <c r="I306" s="214"/>
      <c r="J306" s="209"/>
      <c r="K306" s="209"/>
      <c r="L306" s="215"/>
      <c r="M306" s="216"/>
      <c r="N306" s="217"/>
      <c r="O306" s="217"/>
      <c r="P306" s="217"/>
      <c r="Q306" s="217"/>
      <c r="R306" s="217"/>
      <c r="S306" s="217"/>
      <c r="T306" s="218"/>
      <c r="AT306" s="219" t="s">
        <v>264</v>
      </c>
      <c r="AU306" s="219" t="s">
        <v>90</v>
      </c>
      <c r="AV306" s="11" t="s">
        <v>90</v>
      </c>
      <c r="AW306" s="11" t="s">
        <v>45</v>
      </c>
      <c r="AX306" s="11" t="s">
        <v>81</v>
      </c>
      <c r="AY306" s="219" t="s">
        <v>256</v>
      </c>
    </row>
    <row r="307" spans="2:51" s="11" customFormat="1" ht="13.5">
      <c r="B307" s="208"/>
      <c r="C307" s="209"/>
      <c r="D307" s="210" t="s">
        <v>264</v>
      </c>
      <c r="E307" s="211" t="s">
        <v>38</v>
      </c>
      <c r="F307" s="212" t="s">
        <v>1828</v>
      </c>
      <c r="G307" s="209"/>
      <c r="H307" s="213">
        <v>15.257</v>
      </c>
      <c r="I307" s="214"/>
      <c r="J307" s="209"/>
      <c r="K307" s="209"/>
      <c r="L307" s="215"/>
      <c r="M307" s="216"/>
      <c r="N307" s="217"/>
      <c r="O307" s="217"/>
      <c r="P307" s="217"/>
      <c r="Q307" s="217"/>
      <c r="R307" s="217"/>
      <c r="S307" s="217"/>
      <c r="T307" s="218"/>
      <c r="AT307" s="219" t="s">
        <v>264</v>
      </c>
      <c r="AU307" s="219" t="s">
        <v>90</v>
      </c>
      <c r="AV307" s="11" t="s">
        <v>90</v>
      </c>
      <c r="AW307" s="11" t="s">
        <v>45</v>
      </c>
      <c r="AX307" s="11" t="s">
        <v>81</v>
      </c>
      <c r="AY307" s="219" t="s">
        <v>256</v>
      </c>
    </row>
    <row r="308" spans="2:51" s="14" customFormat="1" ht="13.5">
      <c r="B308" s="250"/>
      <c r="C308" s="251"/>
      <c r="D308" s="210" t="s">
        <v>264</v>
      </c>
      <c r="E308" s="252" t="s">
        <v>38</v>
      </c>
      <c r="F308" s="253" t="s">
        <v>334</v>
      </c>
      <c r="G308" s="251"/>
      <c r="H308" s="254">
        <v>889.217</v>
      </c>
      <c r="I308" s="255"/>
      <c r="J308" s="251"/>
      <c r="K308" s="251"/>
      <c r="L308" s="256"/>
      <c r="M308" s="257"/>
      <c r="N308" s="258"/>
      <c r="O308" s="258"/>
      <c r="P308" s="258"/>
      <c r="Q308" s="258"/>
      <c r="R308" s="258"/>
      <c r="S308" s="258"/>
      <c r="T308" s="259"/>
      <c r="AT308" s="260" t="s">
        <v>264</v>
      </c>
      <c r="AU308" s="260" t="s">
        <v>90</v>
      </c>
      <c r="AV308" s="14" t="s">
        <v>131</v>
      </c>
      <c r="AW308" s="14" t="s">
        <v>45</v>
      </c>
      <c r="AX308" s="14" t="s">
        <v>81</v>
      </c>
      <c r="AY308" s="260" t="s">
        <v>256</v>
      </c>
    </row>
    <row r="309" spans="2:51" s="13" customFormat="1" ht="13.5">
      <c r="B309" s="232"/>
      <c r="C309" s="233"/>
      <c r="D309" s="210" t="s">
        <v>264</v>
      </c>
      <c r="E309" s="234" t="s">
        <v>38</v>
      </c>
      <c r="F309" s="235" t="s">
        <v>1829</v>
      </c>
      <c r="G309" s="233"/>
      <c r="H309" s="236" t="s">
        <v>38</v>
      </c>
      <c r="I309" s="237"/>
      <c r="J309" s="233"/>
      <c r="K309" s="233"/>
      <c r="L309" s="238"/>
      <c r="M309" s="239"/>
      <c r="N309" s="240"/>
      <c r="O309" s="240"/>
      <c r="P309" s="240"/>
      <c r="Q309" s="240"/>
      <c r="R309" s="240"/>
      <c r="S309" s="240"/>
      <c r="T309" s="241"/>
      <c r="AT309" s="242" t="s">
        <v>264</v>
      </c>
      <c r="AU309" s="242" t="s">
        <v>90</v>
      </c>
      <c r="AV309" s="13" t="s">
        <v>25</v>
      </c>
      <c r="AW309" s="13" t="s">
        <v>45</v>
      </c>
      <c r="AX309" s="13" t="s">
        <v>81</v>
      </c>
      <c r="AY309" s="242" t="s">
        <v>256</v>
      </c>
    </row>
    <row r="310" spans="2:51" s="11" customFormat="1" ht="13.5">
      <c r="B310" s="208"/>
      <c r="C310" s="209"/>
      <c r="D310" s="210" t="s">
        <v>264</v>
      </c>
      <c r="E310" s="211" t="s">
        <v>38</v>
      </c>
      <c r="F310" s="212" t="s">
        <v>1828</v>
      </c>
      <c r="G310" s="209"/>
      <c r="H310" s="213">
        <v>15.257</v>
      </c>
      <c r="I310" s="214"/>
      <c r="J310" s="209"/>
      <c r="K310" s="209"/>
      <c r="L310" s="215"/>
      <c r="M310" s="216"/>
      <c r="N310" s="217"/>
      <c r="O310" s="217"/>
      <c r="P310" s="217"/>
      <c r="Q310" s="217"/>
      <c r="R310" s="217"/>
      <c r="S310" s="217"/>
      <c r="T310" s="218"/>
      <c r="AT310" s="219" t="s">
        <v>264</v>
      </c>
      <c r="AU310" s="219" t="s">
        <v>90</v>
      </c>
      <c r="AV310" s="11" t="s">
        <v>90</v>
      </c>
      <c r="AW310" s="11" t="s">
        <v>45</v>
      </c>
      <c r="AX310" s="11" t="s">
        <v>81</v>
      </c>
      <c r="AY310" s="219" t="s">
        <v>256</v>
      </c>
    </row>
    <row r="311" spans="2:51" s="11" customFormat="1" ht="13.5">
      <c r="B311" s="208"/>
      <c r="C311" s="209"/>
      <c r="D311" s="210" t="s">
        <v>264</v>
      </c>
      <c r="E311" s="211" t="s">
        <v>38</v>
      </c>
      <c r="F311" s="212" t="s">
        <v>1827</v>
      </c>
      <c r="G311" s="209"/>
      <c r="H311" s="213">
        <v>107.03</v>
      </c>
      <c r="I311" s="214"/>
      <c r="J311" s="209"/>
      <c r="K311" s="209"/>
      <c r="L311" s="215"/>
      <c r="M311" s="216"/>
      <c r="N311" s="217"/>
      <c r="O311" s="217"/>
      <c r="P311" s="217"/>
      <c r="Q311" s="217"/>
      <c r="R311" s="217"/>
      <c r="S311" s="217"/>
      <c r="T311" s="218"/>
      <c r="AT311" s="219" t="s">
        <v>264</v>
      </c>
      <c r="AU311" s="219" t="s">
        <v>90</v>
      </c>
      <c r="AV311" s="11" t="s">
        <v>90</v>
      </c>
      <c r="AW311" s="11" t="s">
        <v>45</v>
      </c>
      <c r="AX311" s="11" t="s">
        <v>81</v>
      </c>
      <c r="AY311" s="219" t="s">
        <v>256</v>
      </c>
    </row>
    <row r="312" spans="2:51" s="11" customFormat="1" ht="13.5">
      <c r="B312" s="208"/>
      <c r="C312" s="209"/>
      <c r="D312" s="210" t="s">
        <v>264</v>
      </c>
      <c r="E312" s="211" t="s">
        <v>38</v>
      </c>
      <c r="F312" s="212" t="s">
        <v>1830</v>
      </c>
      <c r="G312" s="209"/>
      <c r="H312" s="213">
        <v>756.54</v>
      </c>
      <c r="I312" s="214"/>
      <c r="J312" s="209"/>
      <c r="K312" s="209"/>
      <c r="L312" s="215"/>
      <c r="M312" s="216"/>
      <c r="N312" s="217"/>
      <c r="O312" s="217"/>
      <c r="P312" s="217"/>
      <c r="Q312" s="217"/>
      <c r="R312" s="217"/>
      <c r="S312" s="217"/>
      <c r="T312" s="218"/>
      <c r="AT312" s="219" t="s">
        <v>264</v>
      </c>
      <c r="AU312" s="219" t="s">
        <v>90</v>
      </c>
      <c r="AV312" s="11" t="s">
        <v>90</v>
      </c>
      <c r="AW312" s="11" t="s">
        <v>45</v>
      </c>
      <c r="AX312" s="11" t="s">
        <v>81</v>
      </c>
      <c r="AY312" s="219" t="s">
        <v>256</v>
      </c>
    </row>
    <row r="313" spans="2:51" s="11" customFormat="1" ht="13.5">
      <c r="B313" s="208"/>
      <c r="C313" s="209"/>
      <c r="D313" s="210" t="s">
        <v>264</v>
      </c>
      <c r="E313" s="211" t="s">
        <v>38</v>
      </c>
      <c r="F313" s="212" t="s">
        <v>1831</v>
      </c>
      <c r="G313" s="209"/>
      <c r="H313" s="213">
        <v>54.67</v>
      </c>
      <c r="I313" s="214"/>
      <c r="J313" s="209"/>
      <c r="K313" s="209"/>
      <c r="L313" s="215"/>
      <c r="M313" s="216"/>
      <c r="N313" s="217"/>
      <c r="O313" s="217"/>
      <c r="P313" s="217"/>
      <c r="Q313" s="217"/>
      <c r="R313" s="217"/>
      <c r="S313" s="217"/>
      <c r="T313" s="218"/>
      <c r="AT313" s="219" t="s">
        <v>264</v>
      </c>
      <c r="AU313" s="219" t="s">
        <v>90</v>
      </c>
      <c r="AV313" s="11" t="s">
        <v>90</v>
      </c>
      <c r="AW313" s="11" t="s">
        <v>45</v>
      </c>
      <c r="AX313" s="11" t="s">
        <v>81</v>
      </c>
      <c r="AY313" s="219" t="s">
        <v>256</v>
      </c>
    </row>
    <row r="314" spans="2:51" s="11" customFormat="1" ht="13.5">
      <c r="B314" s="208"/>
      <c r="C314" s="209"/>
      <c r="D314" s="210" t="s">
        <v>264</v>
      </c>
      <c r="E314" s="211" t="s">
        <v>38</v>
      </c>
      <c r="F314" s="212" t="s">
        <v>1832</v>
      </c>
      <c r="G314" s="209"/>
      <c r="H314" s="213">
        <v>11.16</v>
      </c>
      <c r="I314" s="214"/>
      <c r="J314" s="209"/>
      <c r="K314" s="209"/>
      <c r="L314" s="215"/>
      <c r="M314" s="216"/>
      <c r="N314" s="217"/>
      <c r="O314" s="217"/>
      <c r="P314" s="217"/>
      <c r="Q314" s="217"/>
      <c r="R314" s="217"/>
      <c r="S314" s="217"/>
      <c r="T314" s="218"/>
      <c r="AT314" s="219" t="s">
        <v>264</v>
      </c>
      <c r="AU314" s="219" t="s">
        <v>90</v>
      </c>
      <c r="AV314" s="11" t="s">
        <v>90</v>
      </c>
      <c r="AW314" s="11" t="s">
        <v>45</v>
      </c>
      <c r="AX314" s="11" t="s">
        <v>81</v>
      </c>
      <c r="AY314" s="219" t="s">
        <v>256</v>
      </c>
    </row>
    <row r="315" spans="2:51" s="14" customFormat="1" ht="13.5">
      <c r="B315" s="250"/>
      <c r="C315" s="251"/>
      <c r="D315" s="210" t="s">
        <v>264</v>
      </c>
      <c r="E315" s="252" t="s">
        <v>38</v>
      </c>
      <c r="F315" s="253" t="s">
        <v>334</v>
      </c>
      <c r="G315" s="251"/>
      <c r="H315" s="254">
        <v>944.657</v>
      </c>
      <c r="I315" s="255"/>
      <c r="J315" s="251"/>
      <c r="K315" s="251"/>
      <c r="L315" s="256"/>
      <c r="M315" s="257"/>
      <c r="N315" s="258"/>
      <c r="O315" s="258"/>
      <c r="P315" s="258"/>
      <c r="Q315" s="258"/>
      <c r="R315" s="258"/>
      <c r="S315" s="258"/>
      <c r="T315" s="259"/>
      <c r="AT315" s="260" t="s">
        <v>264</v>
      </c>
      <c r="AU315" s="260" t="s">
        <v>90</v>
      </c>
      <c r="AV315" s="14" t="s">
        <v>131</v>
      </c>
      <c r="AW315" s="14" t="s">
        <v>45</v>
      </c>
      <c r="AX315" s="14" t="s">
        <v>81</v>
      </c>
      <c r="AY315" s="260" t="s">
        <v>256</v>
      </c>
    </row>
    <row r="316" spans="2:51" s="13" customFormat="1" ht="13.5">
      <c r="B316" s="232"/>
      <c r="C316" s="233"/>
      <c r="D316" s="210" t="s">
        <v>264</v>
      </c>
      <c r="E316" s="234" t="s">
        <v>38</v>
      </c>
      <c r="F316" s="235" t="s">
        <v>1833</v>
      </c>
      <c r="G316" s="233"/>
      <c r="H316" s="236" t="s">
        <v>38</v>
      </c>
      <c r="I316" s="237"/>
      <c r="J316" s="233"/>
      <c r="K316" s="233"/>
      <c r="L316" s="238"/>
      <c r="M316" s="239"/>
      <c r="N316" s="240"/>
      <c r="O316" s="240"/>
      <c r="P316" s="240"/>
      <c r="Q316" s="240"/>
      <c r="R316" s="240"/>
      <c r="S316" s="240"/>
      <c r="T316" s="241"/>
      <c r="AT316" s="242" t="s">
        <v>264</v>
      </c>
      <c r="AU316" s="242" t="s">
        <v>90</v>
      </c>
      <c r="AV316" s="13" t="s">
        <v>25</v>
      </c>
      <c r="AW316" s="13" t="s">
        <v>45</v>
      </c>
      <c r="AX316" s="13" t="s">
        <v>81</v>
      </c>
      <c r="AY316" s="242" t="s">
        <v>256</v>
      </c>
    </row>
    <row r="317" spans="2:51" s="11" customFormat="1" ht="13.5">
      <c r="B317" s="208"/>
      <c r="C317" s="209"/>
      <c r="D317" s="210" t="s">
        <v>264</v>
      </c>
      <c r="E317" s="211" t="s">
        <v>38</v>
      </c>
      <c r="F317" s="212" t="s">
        <v>1834</v>
      </c>
      <c r="G317" s="209"/>
      <c r="H317" s="213">
        <v>174.96</v>
      </c>
      <c r="I317" s="214"/>
      <c r="J317" s="209"/>
      <c r="K317" s="209"/>
      <c r="L317" s="215"/>
      <c r="M317" s="216"/>
      <c r="N317" s="217"/>
      <c r="O317" s="217"/>
      <c r="P317" s="217"/>
      <c r="Q317" s="217"/>
      <c r="R317" s="217"/>
      <c r="S317" s="217"/>
      <c r="T317" s="218"/>
      <c r="AT317" s="219" t="s">
        <v>264</v>
      </c>
      <c r="AU317" s="219" t="s">
        <v>90</v>
      </c>
      <c r="AV317" s="11" t="s">
        <v>90</v>
      </c>
      <c r="AW317" s="11" t="s">
        <v>45</v>
      </c>
      <c r="AX317" s="11" t="s">
        <v>81</v>
      </c>
      <c r="AY317" s="219" t="s">
        <v>256</v>
      </c>
    </row>
    <row r="318" spans="2:51" s="11" customFormat="1" ht="13.5">
      <c r="B318" s="208"/>
      <c r="C318" s="209"/>
      <c r="D318" s="210" t="s">
        <v>264</v>
      </c>
      <c r="E318" s="211" t="s">
        <v>38</v>
      </c>
      <c r="F318" s="212" t="s">
        <v>1835</v>
      </c>
      <c r="G318" s="209"/>
      <c r="H318" s="213">
        <v>26.04</v>
      </c>
      <c r="I318" s="214"/>
      <c r="J318" s="209"/>
      <c r="K318" s="209"/>
      <c r="L318" s="215"/>
      <c r="M318" s="216"/>
      <c r="N318" s="217"/>
      <c r="O318" s="217"/>
      <c r="P318" s="217"/>
      <c r="Q318" s="217"/>
      <c r="R318" s="217"/>
      <c r="S318" s="217"/>
      <c r="T318" s="218"/>
      <c r="AT318" s="219" t="s">
        <v>264</v>
      </c>
      <c r="AU318" s="219" t="s">
        <v>90</v>
      </c>
      <c r="AV318" s="11" t="s">
        <v>90</v>
      </c>
      <c r="AW318" s="11" t="s">
        <v>45</v>
      </c>
      <c r="AX318" s="11" t="s">
        <v>81</v>
      </c>
      <c r="AY318" s="219" t="s">
        <v>256</v>
      </c>
    </row>
    <row r="319" spans="2:51" s="11" customFormat="1" ht="13.5">
      <c r="B319" s="208"/>
      <c r="C319" s="209"/>
      <c r="D319" s="210" t="s">
        <v>264</v>
      </c>
      <c r="E319" s="211" t="s">
        <v>38</v>
      </c>
      <c r="F319" s="212" t="s">
        <v>1836</v>
      </c>
      <c r="G319" s="209"/>
      <c r="H319" s="213">
        <v>79.065</v>
      </c>
      <c r="I319" s="214"/>
      <c r="J319" s="209"/>
      <c r="K319" s="209"/>
      <c r="L319" s="215"/>
      <c r="M319" s="216"/>
      <c r="N319" s="217"/>
      <c r="O319" s="217"/>
      <c r="P319" s="217"/>
      <c r="Q319" s="217"/>
      <c r="R319" s="217"/>
      <c r="S319" s="217"/>
      <c r="T319" s="218"/>
      <c r="AT319" s="219" t="s">
        <v>264</v>
      </c>
      <c r="AU319" s="219" t="s">
        <v>90</v>
      </c>
      <c r="AV319" s="11" t="s">
        <v>90</v>
      </c>
      <c r="AW319" s="11" t="s">
        <v>45</v>
      </c>
      <c r="AX319" s="11" t="s">
        <v>81</v>
      </c>
      <c r="AY319" s="219" t="s">
        <v>256</v>
      </c>
    </row>
    <row r="320" spans="2:51" s="11" customFormat="1" ht="13.5">
      <c r="B320" s="208"/>
      <c r="C320" s="209"/>
      <c r="D320" s="210" t="s">
        <v>264</v>
      </c>
      <c r="E320" s="211" t="s">
        <v>38</v>
      </c>
      <c r="F320" s="212" t="s">
        <v>1837</v>
      </c>
      <c r="G320" s="209"/>
      <c r="H320" s="213">
        <v>24.14</v>
      </c>
      <c r="I320" s="214"/>
      <c r="J320" s="209"/>
      <c r="K320" s="209"/>
      <c r="L320" s="215"/>
      <c r="M320" s="216"/>
      <c r="N320" s="217"/>
      <c r="O320" s="217"/>
      <c r="P320" s="217"/>
      <c r="Q320" s="217"/>
      <c r="R320" s="217"/>
      <c r="S320" s="217"/>
      <c r="T320" s="218"/>
      <c r="AT320" s="219" t="s">
        <v>264</v>
      </c>
      <c r="AU320" s="219" t="s">
        <v>90</v>
      </c>
      <c r="AV320" s="11" t="s">
        <v>90</v>
      </c>
      <c r="AW320" s="11" t="s">
        <v>45</v>
      </c>
      <c r="AX320" s="11" t="s">
        <v>81</v>
      </c>
      <c r="AY320" s="219" t="s">
        <v>256</v>
      </c>
    </row>
    <row r="321" spans="2:51" s="14" customFormat="1" ht="13.5">
      <c r="B321" s="250"/>
      <c r="C321" s="251"/>
      <c r="D321" s="210" t="s">
        <v>264</v>
      </c>
      <c r="E321" s="252" t="s">
        <v>38</v>
      </c>
      <c r="F321" s="253" t="s">
        <v>334</v>
      </c>
      <c r="G321" s="251"/>
      <c r="H321" s="254">
        <v>304.205</v>
      </c>
      <c r="I321" s="255"/>
      <c r="J321" s="251"/>
      <c r="K321" s="251"/>
      <c r="L321" s="256"/>
      <c r="M321" s="257"/>
      <c r="N321" s="258"/>
      <c r="O321" s="258"/>
      <c r="P321" s="258"/>
      <c r="Q321" s="258"/>
      <c r="R321" s="258"/>
      <c r="S321" s="258"/>
      <c r="T321" s="259"/>
      <c r="AT321" s="260" t="s">
        <v>264</v>
      </c>
      <c r="AU321" s="260" t="s">
        <v>90</v>
      </c>
      <c r="AV321" s="14" t="s">
        <v>131</v>
      </c>
      <c r="AW321" s="14" t="s">
        <v>45</v>
      </c>
      <c r="AX321" s="14" t="s">
        <v>81</v>
      </c>
      <c r="AY321" s="260" t="s">
        <v>256</v>
      </c>
    </row>
    <row r="322" spans="2:51" s="13" customFormat="1" ht="13.5">
      <c r="B322" s="232"/>
      <c r="C322" s="233"/>
      <c r="D322" s="210" t="s">
        <v>264</v>
      </c>
      <c r="E322" s="234" t="s">
        <v>38</v>
      </c>
      <c r="F322" s="235" t="s">
        <v>1838</v>
      </c>
      <c r="G322" s="233"/>
      <c r="H322" s="236" t="s">
        <v>38</v>
      </c>
      <c r="I322" s="237"/>
      <c r="J322" s="233"/>
      <c r="K322" s="233"/>
      <c r="L322" s="238"/>
      <c r="M322" s="239"/>
      <c r="N322" s="240"/>
      <c r="O322" s="240"/>
      <c r="P322" s="240"/>
      <c r="Q322" s="240"/>
      <c r="R322" s="240"/>
      <c r="S322" s="240"/>
      <c r="T322" s="241"/>
      <c r="AT322" s="242" t="s">
        <v>264</v>
      </c>
      <c r="AU322" s="242" t="s">
        <v>90</v>
      </c>
      <c r="AV322" s="13" t="s">
        <v>25</v>
      </c>
      <c r="AW322" s="13" t="s">
        <v>45</v>
      </c>
      <c r="AX322" s="13" t="s">
        <v>81</v>
      </c>
      <c r="AY322" s="242" t="s">
        <v>256</v>
      </c>
    </row>
    <row r="323" spans="2:51" s="11" customFormat="1" ht="13.5">
      <c r="B323" s="208"/>
      <c r="C323" s="209"/>
      <c r="D323" s="210" t="s">
        <v>264</v>
      </c>
      <c r="E323" s="211" t="s">
        <v>38</v>
      </c>
      <c r="F323" s="212" t="s">
        <v>1839</v>
      </c>
      <c r="G323" s="209"/>
      <c r="H323" s="213">
        <v>28.397</v>
      </c>
      <c r="I323" s="214"/>
      <c r="J323" s="209"/>
      <c r="K323" s="209"/>
      <c r="L323" s="215"/>
      <c r="M323" s="216"/>
      <c r="N323" s="217"/>
      <c r="O323" s="217"/>
      <c r="P323" s="217"/>
      <c r="Q323" s="217"/>
      <c r="R323" s="217"/>
      <c r="S323" s="217"/>
      <c r="T323" s="218"/>
      <c r="AT323" s="219" t="s">
        <v>264</v>
      </c>
      <c r="AU323" s="219" t="s">
        <v>90</v>
      </c>
      <c r="AV323" s="11" t="s">
        <v>90</v>
      </c>
      <c r="AW323" s="11" t="s">
        <v>45</v>
      </c>
      <c r="AX323" s="11" t="s">
        <v>81</v>
      </c>
      <c r="AY323" s="219" t="s">
        <v>256</v>
      </c>
    </row>
    <row r="324" spans="2:51" s="11" customFormat="1" ht="13.5">
      <c r="B324" s="208"/>
      <c r="C324" s="209"/>
      <c r="D324" s="210" t="s">
        <v>264</v>
      </c>
      <c r="E324" s="211" t="s">
        <v>38</v>
      </c>
      <c r="F324" s="212" t="s">
        <v>1840</v>
      </c>
      <c r="G324" s="209"/>
      <c r="H324" s="213">
        <v>28.911</v>
      </c>
      <c r="I324" s="214"/>
      <c r="J324" s="209"/>
      <c r="K324" s="209"/>
      <c r="L324" s="215"/>
      <c r="M324" s="216"/>
      <c r="N324" s="217"/>
      <c r="O324" s="217"/>
      <c r="P324" s="217"/>
      <c r="Q324" s="217"/>
      <c r="R324" s="217"/>
      <c r="S324" s="217"/>
      <c r="T324" s="218"/>
      <c r="AT324" s="219" t="s">
        <v>264</v>
      </c>
      <c r="AU324" s="219" t="s">
        <v>90</v>
      </c>
      <c r="AV324" s="11" t="s">
        <v>90</v>
      </c>
      <c r="AW324" s="11" t="s">
        <v>45</v>
      </c>
      <c r="AX324" s="11" t="s">
        <v>81</v>
      </c>
      <c r="AY324" s="219" t="s">
        <v>256</v>
      </c>
    </row>
    <row r="325" spans="2:51" s="11" customFormat="1" ht="13.5">
      <c r="B325" s="208"/>
      <c r="C325" s="209"/>
      <c r="D325" s="210" t="s">
        <v>264</v>
      </c>
      <c r="E325" s="211" t="s">
        <v>38</v>
      </c>
      <c r="F325" s="212" t="s">
        <v>1841</v>
      </c>
      <c r="G325" s="209"/>
      <c r="H325" s="213">
        <v>33.6</v>
      </c>
      <c r="I325" s="214"/>
      <c r="J325" s="209"/>
      <c r="K325" s="209"/>
      <c r="L325" s="215"/>
      <c r="M325" s="216"/>
      <c r="N325" s="217"/>
      <c r="O325" s="217"/>
      <c r="P325" s="217"/>
      <c r="Q325" s="217"/>
      <c r="R325" s="217"/>
      <c r="S325" s="217"/>
      <c r="T325" s="218"/>
      <c r="AT325" s="219" t="s">
        <v>264</v>
      </c>
      <c r="AU325" s="219" t="s">
        <v>90</v>
      </c>
      <c r="AV325" s="11" t="s">
        <v>90</v>
      </c>
      <c r="AW325" s="11" t="s">
        <v>45</v>
      </c>
      <c r="AX325" s="11" t="s">
        <v>81</v>
      </c>
      <c r="AY325" s="219" t="s">
        <v>256</v>
      </c>
    </row>
    <row r="326" spans="2:51" s="11" customFormat="1" ht="13.5">
      <c r="B326" s="208"/>
      <c r="C326" s="209"/>
      <c r="D326" s="210" t="s">
        <v>264</v>
      </c>
      <c r="E326" s="211" t="s">
        <v>38</v>
      </c>
      <c r="F326" s="212" t="s">
        <v>1842</v>
      </c>
      <c r="G326" s="209"/>
      <c r="H326" s="213">
        <v>11.7</v>
      </c>
      <c r="I326" s="214"/>
      <c r="J326" s="209"/>
      <c r="K326" s="209"/>
      <c r="L326" s="215"/>
      <c r="M326" s="216"/>
      <c r="N326" s="217"/>
      <c r="O326" s="217"/>
      <c r="P326" s="217"/>
      <c r="Q326" s="217"/>
      <c r="R326" s="217"/>
      <c r="S326" s="217"/>
      <c r="T326" s="218"/>
      <c r="AT326" s="219" t="s">
        <v>264</v>
      </c>
      <c r="AU326" s="219" t="s">
        <v>90</v>
      </c>
      <c r="AV326" s="11" t="s">
        <v>90</v>
      </c>
      <c r="AW326" s="11" t="s">
        <v>45</v>
      </c>
      <c r="AX326" s="11" t="s">
        <v>81</v>
      </c>
      <c r="AY326" s="219" t="s">
        <v>256</v>
      </c>
    </row>
    <row r="327" spans="2:51" s="11" customFormat="1" ht="13.5">
      <c r="B327" s="208"/>
      <c r="C327" s="209"/>
      <c r="D327" s="210" t="s">
        <v>264</v>
      </c>
      <c r="E327" s="211" t="s">
        <v>38</v>
      </c>
      <c r="F327" s="212" t="s">
        <v>1843</v>
      </c>
      <c r="G327" s="209"/>
      <c r="H327" s="213">
        <v>33.215</v>
      </c>
      <c r="I327" s="214"/>
      <c r="J327" s="209"/>
      <c r="K327" s="209"/>
      <c r="L327" s="215"/>
      <c r="M327" s="216"/>
      <c r="N327" s="217"/>
      <c r="O327" s="217"/>
      <c r="P327" s="217"/>
      <c r="Q327" s="217"/>
      <c r="R327" s="217"/>
      <c r="S327" s="217"/>
      <c r="T327" s="218"/>
      <c r="AT327" s="219" t="s">
        <v>264</v>
      </c>
      <c r="AU327" s="219" t="s">
        <v>90</v>
      </c>
      <c r="AV327" s="11" t="s">
        <v>90</v>
      </c>
      <c r="AW327" s="11" t="s">
        <v>45</v>
      </c>
      <c r="AX327" s="11" t="s">
        <v>81</v>
      </c>
      <c r="AY327" s="219" t="s">
        <v>256</v>
      </c>
    </row>
    <row r="328" spans="2:51" s="11" customFormat="1" ht="13.5">
      <c r="B328" s="208"/>
      <c r="C328" s="209"/>
      <c r="D328" s="210" t="s">
        <v>264</v>
      </c>
      <c r="E328" s="211" t="s">
        <v>38</v>
      </c>
      <c r="F328" s="212" t="s">
        <v>1844</v>
      </c>
      <c r="G328" s="209"/>
      <c r="H328" s="213">
        <v>86.1</v>
      </c>
      <c r="I328" s="214"/>
      <c r="J328" s="209"/>
      <c r="K328" s="209"/>
      <c r="L328" s="215"/>
      <c r="M328" s="216"/>
      <c r="N328" s="217"/>
      <c r="O328" s="217"/>
      <c r="P328" s="217"/>
      <c r="Q328" s="217"/>
      <c r="R328" s="217"/>
      <c r="S328" s="217"/>
      <c r="T328" s="218"/>
      <c r="AT328" s="219" t="s">
        <v>264</v>
      </c>
      <c r="AU328" s="219" t="s">
        <v>90</v>
      </c>
      <c r="AV328" s="11" t="s">
        <v>90</v>
      </c>
      <c r="AW328" s="11" t="s">
        <v>45</v>
      </c>
      <c r="AX328" s="11" t="s">
        <v>81</v>
      </c>
      <c r="AY328" s="219" t="s">
        <v>256</v>
      </c>
    </row>
    <row r="329" spans="2:51" s="11" customFormat="1" ht="13.5">
      <c r="B329" s="208"/>
      <c r="C329" s="209"/>
      <c r="D329" s="210" t="s">
        <v>264</v>
      </c>
      <c r="E329" s="211" t="s">
        <v>38</v>
      </c>
      <c r="F329" s="212" t="s">
        <v>1845</v>
      </c>
      <c r="G329" s="209"/>
      <c r="H329" s="213">
        <v>23.075</v>
      </c>
      <c r="I329" s="214"/>
      <c r="J329" s="209"/>
      <c r="K329" s="209"/>
      <c r="L329" s="215"/>
      <c r="M329" s="216"/>
      <c r="N329" s="217"/>
      <c r="O329" s="217"/>
      <c r="P329" s="217"/>
      <c r="Q329" s="217"/>
      <c r="R329" s="217"/>
      <c r="S329" s="217"/>
      <c r="T329" s="218"/>
      <c r="AT329" s="219" t="s">
        <v>264</v>
      </c>
      <c r="AU329" s="219" t="s">
        <v>90</v>
      </c>
      <c r="AV329" s="11" t="s">
        <v>90</v>
      </c>
      <c r="AW329" s="11" t="s">
        <v>45</v>
      </c>
      <c r="AX329" s="11" t="s">
        <v>81</v>
      </c>
      <c r="AY329" s="219" t="s">
        <v>256</v>
      </c>
    </row>
    <row r="330" spans="2:51" s="11" customFormat="1" ht="13.5">
      <c r="B330" s="208"/>
      <c r="C330" s="209"/>
      <c r="D330" s="210" t="s">
        <v>264</v>
      </c>
      <c r="E330" s="211" t="s">
        <v>38</v>
      </c>
      <c r="F330" s="212" t="s">
        <v>1846</v>
      </c>
      <c r="G330" s="209"/>
      <c r="H330" s="213">
        <v>26.272</v>
      </c>
      <c r="I330" s="214"/>
      <c r="J330" s="209"/>
      <c r="K330" s="209"/>
      <c r="L330" s="215"/>
      <c r="M330" s="216"/>
      <c r="N330" s="217"/>
      <c r="O330" s="217"/>
      <c r="P330" s="217"/>
      <c r="Q330" s="217"/>
      <c r="R330" s="217"/>
      <c r="S330" s="217"/>
      <c r="T330" s="218"/>
      <c r="AT330" s="219" t="s">
        <v>264</v>
      </c>
      <c r="AU330" s="219" t="s">
        <v>90</v>
      </c>
      <c r="AV330" s="11" t="s">
        <v>90</v>
      </c>
      <c r="AW330" s="11" t="s">
        <v>45</v>
      </c>
      <c r="AX330" s="11" t="s">
        <v>81</v>
      </c>
      <c r="AY330" s="219" t="s">
        <v>256</v>
      </c>
    </row>
    <row r="331" spans="2:51" s="11" customFormat="1" ht="13.5">
      <c r="B331" s="208"/>
      <c r="C331" s="209"/>
      <c r="D331" s="210" t="s">
        <v>264</v>
      </c>
      <c r="E331" s="211" t="s">
        <v>38</v>
      </c>
      <c r="F331" s="212" t="s">
        <v>1843</v>
      </c>
      <c r="G331" s="209"/>
      <c r="H331" s="213">
        <v>33.215</v>
      </c>
      <c r="I331" s="214"/>
      <c r="J331" s="209"/>
      <c r="K331" s="209"/>
      <c r="L331" s="215"/>
      <c r="M331" s="216"/>
      <c r="N331" s="217"/>
      <c r="O331" s="217"/>
      <c r="P331" s="217"/>
      <c r="Q331" s="217"/>
      <c r="R331" s="217"/>
      <c r="S331" s="217"/>
      <c r="T331" s="218"/>
      <c r="AT331" s="219" t="s">
        <v>264</v>
      </c>
      <c r="AU331" s="219" t="s">
        <v>90</v>
      </c>
      <c r="AV331" s="11" t="s">
        <v>90</v>
      </c>
      <c r="AW331" s="11" t="s">
        <v>45</v>
      </c>
      <c r="AX331" s="11" t="s">
        <v>81</v>
      </c>
      <c r="AY331" s="219" t="s">
        <v>256</v>
      </c>
    </row>
    <row r="332" spans="2:51" s="14" customFormat="1" ht="13.5">
      <c r="B332" s="250"/>
      <c r="C332" s="251"/>
      <c r="D332" s="210" t="s">
        <v>264</v>
      </c>
      <c r="E332" s="252" t="s">
        <v>38</v>
      </c>
      <c r="F332" s="253" t="s">
        <v>334</v>
      </c>
      <c r="G332" s="251"/>
      <c r="H332" s="254">
        <v>304.485</v>
      </c>
      <c r="I332" s="255"/>
      <c r="J332" s="251"/>
      <c r="K332" s="251"/>
      <c r="L332" s="256"/>
      <c r="M332" s="257"/>
      <c r="N332" s="258"/>
      <c r="O332" s="258"/>
      <c r="P332" s="258"/>
      <c r="Q332" s="258"/>
      <c r="R332" s="258"/>
      <c r="S332" s="258"/>
      <c r="T332" s="259"/>
      <c r="AT332" s="260" t="s">
        <v>264</v>
      </c>
      <c r="AU332" s="260" t="s">
        <v>90</v>
      </c>
      <c r="AV332" s="14" t="s">
        <v>131</v>
      </c>
      <c r="AW332" s="14" t="s">
        <v>45</v>
      </c>
      <c r="AX332" s="14" t="s">
        <v>81</v>
      </c>
      <c r="AY332" s="260" t="s">
        <v>256</v>
      </c>
    </row>
    <row r="333" spans="2:51" s="11" customFormat="1" ht="13.5">
      <c r="B333" s="208"/>
      <c r="C333" s="209"/>
      <c r="D333" s="210" t="s">
        <v>264</v>
      </c>
      <c r="E333" s="211" t="s">
        <v>38</v>
      </c>
      <c r="F333" s="212" t="s">
        <v>1847</v>
      </c>
      <c r="G333" s="209"/>
      <c r="H333" s="213">
        <v>-513.672</v>
      </c>
      <c r="I333" s="214"/>
      <c r="J333" s="209"/>
      <c r="K333" s="209"/>
      <c r="L333" s="215"/>
      <c r="M333" s="216"/>
      <c r="N333" s="217"/>
      <c r="O333" s="217"/>
      <c r="P333" s="217"/>
      <c r="Q333" s="217"/>
      <c r="R333" s="217"/>
      <c r="S333" s="217"/>
      <c r="T333" s="218"/>
      <c r="AT333" s="219" t="s">
        <v>264</v>
      </c>
      <c r="AU333" s="219" t="s">
        <v>90</v>
      </c>
      <c r="AV333" s="11" t="s">
        <v>90</v>
      </c>
      <c r="AW333" s="11" t="s">
        <v>45</v>
      </c>
      <c r="AX333" s="11" t="s">
        <v>81</v>
      </c>
      <c r="AY333" s="219" t="s">
        <v>256</v>
      </c>
    </row>
    <row r="334" spans="2:51" s="11" customFormat="1" ht="13.5">
      <c r="B334" s="208"/>
      <c r="C334" s="209"/>
      <c r="D334" s="210" t="s">
        <v>264</v>
      </c>
      <c r="E334" s="211" t="s">
        <v>38</v>
      </c>
      <c r="F334" s="212" t="s">
        <v>1848</v>
      </c>
      <c r="G334" s="209"/>
      <c r="H334" s="213">
        <v>-46.304</v>
      </c>
      <c r="I334" s="214"/>
      <c r="J334" s="209"/>
      <c r="K334" s="209"/>
      <c r="L334" s="215"/>
      <c r="M334" s="216"/>
      <c r="N334" s="217"/>
      <c r="O334" s="217"/>
      <c r="P334" s="217"/>
      <c r="Q334" s="217"/>
      <c r="R334" s="217"/>
      <c r="S334" s="217"/>
      <c r="T334" s="218"/>
      <c r="AT334" s="219" t="s">
        <v>264</v>
      </c>
      <c r="AU334" s="219" t="s">
        <v>90</v>
      </c>
      <c r="AV334" s="11" t="s">
        <v>90</v>
      </c>
      <c r="AW334" s="11" t="s">
        <v>45</v>
      </c>
      <c r="AX334" s="11" t="s">
        <v>81</v>
      </c>
      <c r="AY334" s="219" t="s">
        <v>256</v>
      </c>
    </row>
    <row r="335" spans="2:51" s="14" customFormat="1" ht="13.5">
      <c r="B335" s="250"/>
      <c r="C335" s="251"/>
      <c r="D335" s="210" t="s">
        <v>264</v>
      </c>
      <c r="E335" s="252" t="s">
        <v>38</v>
      </c>
      <c r="F335" s="253" t="s">
        <v>334</v>
      </c>
      <c r="G335" s="251"/>
      <c r="H335" s="254">
        <v>-559.976</v>
      </c>
      <c r="I335" s="255"/>
      <c r="J335" s="251"/>
      <c r="K335" s="251"/>
      <c r="L335" s="256"/>
      <c r="M335" s="257"/>
      <c r="N335" s="258"/>
      <c r="O335" s="258"/>
      <c r="P335" s="258"/>
      <c r="Q335" s="258"/>
      <c r="R335" s="258"/>
      <c r="S335" s="258"/>
      <c r="T335" s="259"/>
      <c r="AT335" s="260" t="s">
        <v>264</v>
      </c>
      <c r="AU335" s="260" t="s">
        <v>90</v>
      </c>
      <c r="AV335" s="14" t="s">
        <v>131</v>
      </c>
      <c r="AW335" s="14" t="s">
        <v>45</v>
      </c>
      <c r="AX335" s="14" t="s">
        <v>81</v>
      </c>
      <c r="AY335" s="260" t="s">
        <v>256</v>
      </c>
    </row>
    <row r="336" spans="2:51" s="11" customFormat="1" ht="13.5">
      <c r="B336" s="208"/>
      <c r="C336" s="209"/>
      <c r="D336" s="210" t="s">
        <v>264</v>
      </c>
      <c r="E336" s="211" t="s">
        <v>38</v>
      </c>
      <c r="F336" s="212" t="s">
        <v>1868</v>
      </c>
      <c r="G336" s="209"/>
      <c r="H336" s="213">
        <v>287.035</v>
      </c>
      <c r="I336" s="214"/>
      <c r="J336" s="209"/>
      <c r="K336" s="209"/>
      <c r="L336" s="215"/>
      <c r="M336" s="216"/>
      <c r="N336" s="217"/>
      <c r="O336" s="217"/>
      <c r="P336" s="217"/>
      <c r="Q336" s="217"/>
      <c r="R336" s="217"/>
      <c r="S336" s="217"/>
      <c r="T336" s="218"/>
      <c r="AT336" s="219" t="s">
        <v>264</v>
      </c>
      <c r="AU336" s="219" t="s">
        <v>90</v>
      </c>
      <c r="AV336" s="11" t="s">
        <v>90</v>
      </c>
      <c r="AW336" s="11" t="s">
        <v>45</v>
      </c>
      <c r="AX336" s="11" t="s">
        <v>81</v>
      </c>
      <c r="AY336" s="219" t="s">
        <v>256</v>
      </c>
    </row>
    <row r="337" spans="2:51" s="12" customFormat="1" ht="13.5">
      <c r="B337" s="220"/>
      <c r="C337" s="221"/>
      <c r="D337" s="222" t="s">
        <v>264</v>
      </c>
      <c r="E337" s="223" t="s">
        <v>38</v>
      </c>
      <c r="F337" s="224" t="s">
        <v>266</v>
      </c>
      <c r="G337" s="221"/>
      <c r="H337" s="225">
        <v>2169.623</v>
      </c>
      <c r="I337" s="226"/>
      <c r="J337" s="221"/>
      <c r="K337" s="221"/>
      <c r="L337" s="227"/>
      <c r="M337" s="228"/>
      <c r="N337" s="229"/>
      <c r="O337" s="229"/>
      <c r="P337" s="229"/>
      <c r="Q337" s="229"/>
      <c r="R337" s="229"/>
      <c r="S337" s="229"/>
      <c r="T337" s="230"/>
      <c r="AT337" s="231" t="s">
        <v>264</v>
      </c>
      <c r="AU337" s="231" t="s">
        <v>90</v>
      </c>
      <c r="AV337" s="12" t="s">
        <v>262</v>
      </c>
      <c r="AW337" s="12" t="s">
        <v>45</v>
      </c>
      <c r="AX337" s="12" t="s">
        <v>25</v>
      </c>
      <c r="AY337" s="231" t="s">
        <v>256</v>
      </c>
    </row>
    <row r="338" spans="2:65" s="1" customFormat="1" ht="31.5" customHeight="1">
      <c r="B338" s="42"/>
      <c r="C338" s="196" t="s">
        <v>523</v>
      </c>
      <c r="D338" s="196" t="s">
        <v>258</v>
      </c>
      <c r="E338" s="197" t="s">
        <v>1869</v>
      </c>
      <c r="F338" s="198" t="s">
        <v>1870</v>
      </c>
      <c r="G338" s="199" t="s">
        <v>372</v>
      </c>
      <c r="H338" s="200">
        <v>215.55</v>
      </c>
      <c r="I338" s="201"/>
      <c r="J338" s="202">
        <f>ROUND(I338*H338,2)</f>
        <v>0</v>
      </c>
      <c r="K338" s="198" t="s">
        <v>38</v>
      </c>
      <c r="L338" s="62"/>
      <c r="M338" s="203" t="s">
        <v>38</v>
      </c>
      <c r="N338" s="204" t="s">
        <v>52</v>
      </c>
      <c r="O338" s="43"/>
      <c r="P338" s="205">
        <f>O338*H338</f>
        <v>0</v>
      </c>
      <c r="Q338" s="205">
        <v>0</v>
      </c>
      <c r="R338" s="205">
        <f>Q338*H338</f>
        <v>0</v>
      </c>
      <c r="S338" s="205">
        <v>0</v>
      </c>
      <c r="T338" s="206">
        <f>S338*H338</f>
        <v>0</v>
      </c>
      <c r="AR338" s="24" t="s">
        <v>262</v>
      </c>
      <c r="AT338" s="24" t="s">
        <v>258</v>
      </c>
      <c r="AU338" s="24" t="s">
        <v>90</v>
      </c>
      <c r="AY338" s="24" t="s">
        <v>256</v>
      </c>
      <c r="BE338" s="207">
        <f>IF(N338="základní",J338,0)</f>
        <v>0</v>
      </c>
      <c r="BF338" s="207">
        <f>IF(N338="snížená",J338,0)</f>
        <v>0</v>
      </c>
      <c r="BG338" s="207">
        <f>IF(N338="zákl. přenesená",J338,0)</f>
        <v>0</v>
      </c>
      <c r="BH338" s="207">
        <f>IF(N338="sníž. přenesená",J338,0)</f>
        <v>0</v>
      </c>
      <c r="BI338" s="207">
        <f>IF(N338="nulová",J338,0)</f>
        <v>0</v>
      </c>
      <c r="BJ338" s="24" t="s">
        <v>25</v>
      </c>
      <c r="BK338" s="207">
        <f>ROUND(I338*H338,2)</f>
        <v>0</v>
      </c>
      <c r="BL338" s="24" t="s">
        <v>262</v>
      </c>
      <c r="BM338" s="24" t="s">
        <v>1871</v>
      </c>
    </row>
    <row r="339" spans="2:51" s="11" customFormat="1" ht="13.5">
      <c r="B339" s="208"/>
      <c r="C339" s="209"/>
      <c r="D339" s="210" t="s">
        <v>264</v>
      </c>
      <c r="E339" s="211" t="s">
        <v>38</v>
      </c>
      <c r="F339" s="212" t="s">
        <v>1872</v>
      </c>
      <c r="G339" s="209"/>
      <c r="H339" s="213">
        <v>215.55</v>
      </c>
      <c r="I339" s="214"/>
      <c r="J339" s="209"/>
      <c r="K339" s="209"/>
      <c r="L339" s="215"/>
      <c r="M339" s="216"/>
      <c r="N339" s="217"/>
      <c r="O339" s="217"/>
      <c r="P339" s="217"/>
      <c r="Q339" s="217"/>
      <c r="R339" s="217"/>
      <c r="S339" s="217"/>
      <c r="T339" s="218"/>
      <c r="AT339" s="219" t="s">
        <v>264</v>
      </c>
      <c r="AU339" s="219" t="s">
        <v>90</v>
      </c>
      <c r="AV339" s="11" t="s">
        <v>90</v>
      </c>
      <c r="AW339" s="11" t="s">
        <v>45</v>
      </c>
      <c r="AX339" s="11" t="s">
        <v>81</v>
      </c>
      <c r="AY339" s="219" t="s">
        <v>256</v>
      </c>
    </row>
    <row r="340" spans="2:51" s="12" customFormat="1" ht="13.5">
      <c r="B340" s="220"/>
      <c r="C340" s="221"/>
      <c r="D340" s="222" t="s">
        <v>264</v>
      </c>
      <c r="E340" s="223" t="s">
        <v>38</v>
      </c>
      <c r="F340" s="224" t="s">
        <v>266</v>
      </c>
      <c r="G340" s="221"/>
      <c r="H340" s="225">
        <v>215.55</v>
      </c>
      <c r="I340" s="226"/>
      <c r="J340" s="221"/>
      <c r="K340" s="221"/>
      <c r="L340" s="227"/>
      <c r="M340" s="228"/>
      <c r="N340" s="229"/>
      <c r="O340" s="229"/>
      <c r="P340" s="229"/>
      <c r="Q340" s="229"/>
      <c r="R340" s="229"/>
      <c r="S340" s="229"/>
      <c r="T340" s="230"/>
      <c r="AT340" s="231" t="s">
        <v>264</v>
      </c>
      <c r="AU340" s="231" t="s">
        <v>90</v>
      </c>
      <c r="AV340" s="12" t="s">
        <v>262</v>
      </c>
      <c r="AW340" s="12" t="s">
        <v>45</v>
      </c>
      <c r="AX340" s="12" t="s">
        <v>25</v>
      </c>
      <c r="AY340" s="231" t="s">
        <v>256</v>
      </c>
    </row>
    <row r="341" spans="2:65" s="1" customFormat="1" ht="22.5" customHeight="1">
      <c r="B341" s="42"/>
      <c r="C341" s="196" t="s">
        <v>528</v>
      </c>
      <c r="D341" s="196" t="s">
        <v>258</v>
      </c>
      <c r="E341" s="197" t="s">
        <v>667</v>
      </c>
      <c r="F341" s="198" t="s">
        <v>668</v>
      </c>
      <c r="G341" s="199" t="s">
        <v>129</v>
      </c>
      <c r="H341" s="200">
        <v>1119.952</v>
      </c>
      <c r="I341" s="201"/>
      <c r="J341" s="202">
        <f>ROUND(I341*H341,2)</f>
        <v>0</v>
      </c>
      <c r="K341" s="198" t="s">
        <v>261</v>
      </c>
      <c r="L341" s="62"/>
      <c r="M341" s="203" t="s">
        <v>38</v>
      </c>
      <c r="N341" s="204" t="s">
        <v>52</v>
      </c>
      <c r="O341" s="43"/>
      <c r="P341" s="205">
        <f>O341*H341</f>
        <v>0</v>
      </c>
      <c r="Q341" s="205">
        <v>0.000121</v>
      </c>
      <c r="R341" s="205">
        <f>Q341*H341</f>
        <v>0.135514192</v>
      </c>
      <c r="S341" s="205">
        <v>0</v>
      </c>
      <c r="T341" s="206">
        <f>S341*H341</f>
        <v>0</v>
      </c>
      <c r="AR341" s="24" t="s">
        <v>262</v>
      </c>
      <c r="AT341" s="24" t="s">
        <v>258</v>
      </c>
      <c r="AU341" s="24" t="s">
        <v>90</v>
      </c>
      <c r="AY341" s="24" t="s">
        <v>256</v>
      </c>
      <c r="BE341" s="207">
        <f>IF(N341="základní",J341,0)</f>
        <v>0</v>
      </c>
      <c r="BF341" s="207">
        <f>IF(N341="snížená",J341,0)</f>
        <v>0</v>
      </c>
      <c r="BG341" s="207">
        <f>IF(N341="zákl. přenesená",J341,0)</f>
        <v>0</v>
      </c>
      <c r="BH341" s="207">
        <f>IF(N341="sníž. přenesená",J341,0)</f>
        <v>0</v>
      </c>
      <c r="BI341" s="207">
        <f>IF(N341="nulová",J341,0)</f>
        <v>0</v>
      </c>
      <c r="BJ341" s="24" t="s">
        <v>25</v>
      </c>
      <c r="BK341" s="207">
        <f>ROUND(I341*H341,2)</f>
        <v>0</v>
      </c>
      <c r="BL341" s="24" t="s">
        <v>262</v>
      </c>
      <c r="BM341" s="24" t="s">
        <v>1873</v>
      </c>
    </row>
    <row r="342" spans="2:47" s="1" customFormat="1" ht="40.5">
      <c r="B342" s="42"/>
      <c r="C342" s="64"/>
      <c r="D342" s="210" t="s">
        <v>351</v>
      </c>
      <c r="E342" s="64"/>
      <c r="F342" s="243" t="s">
        <v>670</v>
      </c>
      <c r="G342" s="64"/>
      <c r="H342" s="64"/>
      <c r="I342" s="166"/>
      <c r="J342" s="64"/>
      <c r="K342" s="64"/>
      <c r="L342" s="62"/>
      <c r="M342" s="244"/>
      <c r="N342" s="43"/>
      <c r="O342" s="43"/>
      <c r="P342" s="43"/>
      <c r="Q342" s="43"/>
      <c r="R342" s="43"/>
      <c r="S342" s="43"/>
      <c r="T342" s="79"/>
      <c r="AT342" s="24" t="s">
        <v>351</v>
      </c>
      <c r="AU342" s="24" t="s">
        <v>90</v>
      </c>
    </row>
    <row r="343" spans="2:51" s="11" customFormat="1" ht="13.5">
      <c r="B343" s="208"/>
      <c r="C343" s="209"/>
      <c r="D343" s="222" t="s">
        <v>264</v>
      </c>
      <c r="E343" s="271" t="s">
        <v>38</v>
      </c>
      <c r="F343" s="248" t="s">
        <v>1874</v>
      </c>
      <c r="G343" s="209"/>
      <c r="H343" s="249">
        <v>1119.952</v>
      </c>
      <c r="I343" s="214"/>
      <c r="J343" s="209"/>
      <c r="K343" s="209"/>
      <c r="L343" s="215"/>
      <c r="M343" s="216"/>
      <c r="N343" s="217"/>
      <c r="O343" s="217"/>
      <c r="P343" s="217"/>
      <c r="Q343" s="217"/>
      <c r="R343" s="217"/>
      <c r="S343" s="217"/>
      <c r="T343" s="218"/>
      <c r="AT343" s="219" t="s">
        <v>264</v>
      </c>
      <c r="AU343" s="219" t="s">
        <v>90</v>
      </c>
      <c r="AV343" s="11" t="s">
        <v>90</v>
      </c>
      <c r="AW343" s="11" t="s">
        <v>45</v>
      </c>
      <c r="AX343" s="11" t="s">
        <v>25</v>
      </c>
      <c r="AY343" s="219" t="s">
        <v>256</v>
      </c>
    </row>
    <row r="344" spans="2:65" s="1" customFormat="1" ht="22.5" customHeight="1">
      <c r="B344" s="42"/>
      <c r="C344" s="196" t="s">
        <v>535</v>
      </c>
      <c r="D344" s="196" t="s">
        <v>258</v>
      </c>
      <c r="E344" s="197" t="s">
        <v>673</v>
      </c>
      <c r="F344" s="198" t="s">
        <v>674</v>
      </c>
      <c r="G344" s="199" t="s">
        <v>129</v>
      </c>
      <c r="H344" s="200">
        <v>2223.511</v>
      </c>
      <c r="I344" s="201"/>
      <c r="J344" s="202">
        <f>ROUND(I344*H344,2)</f>
        <v>0</v>
      </c>
      <c r="K344" s="198" t="s">
        <v>261</v>
      </c>
      <c r="L344" s="62"/>
      <c r="M344" s="203" t="s">
        <v>38</v>
      </c>
      <c r="N344" s="204" t="s">
        <v>52</v>
      </c>
      <c r="O344" s="43"/>
      <c r="P344" s="205">
        <f>O344*H344</f>
        <v>0</v>
      </c>
      <c r="Q344" s="205">
        <v>0</v>
      </c>
      <c r="R344" s="205">
        <f>Q344*H344</f>
        <v>0</v>
      </c>
      <c r="S344" s="205">
        <v>0</v>
      </c>
      <c r="T344" s="206">
        <f>S344*H344</f>
        <v>0</v>
      </c>
      <c r="AR344" s="24" t="s">
        <v>262</v>
      </c>
      <c r="AT344" s="24" t="s">
        <v>258</v>
      </c>
      <c r="AU344" s="24" t="s">
        <v>90</v>
      </c>
      <c r="AY344" s="24" t="s">
        <v>256</v>
      </c>
      <c r="BE344" s="207">
        <f>IF(N344="základní",J344,0)</f>
        <v>0</v>
      </c>
      <c r="BF344" s="207">
        <f>IF(N344="snížená",J344,0)</f>
        <v>0</v>
      </c>
      <c r="BG344" s="207">
        <f>IF(N344="zákl. přenesená",J344,0)</f>
        <v>0</v>
      </c>
      <c r="BH344" s="207">
        <f>IF(N344="sníž. přenesená",J344,0)</f>
        <v>0</v>
      </c>
      <c r="BI344" s="207">
        <f>IF(N344="nulová",J344,0)</f>
        <v>0</v>
      </c>
      <c r="BJ344" s="24" t="s">
        <v>25</v>
      </c>
      <c r="BK344" s="207">
        <f>ROUND(I344*H344,2)</f>
        <v>0</v>
      </c>
      <c r="BL344" s="24" t="s">
        <v>262</v>
      </c>
      <c r="BM344" s="24" t="s">
        <v>1875</v>
      </c>
    </row>
    <row r="345" spans="2:47" s="1" customFormat="1" ht="54">
      <c r="B345" s="42"/>
      <c r="C345" s="64"/>
      <c r="D345" s="210" t="s">
        <v>351</v>
      </c>
      <c r="E345" s="64"/>
      <c r="F345" s="243" t="s">
        <v>676</v>
      </c>
      <c r="G345" s="64"/>
      <c r="H345" s="64"/>
      <c r="I345" s="166"/>
      <c r="J345" s="64"/>
      <c r="K345" s="64"/>
      <c r="L345" s="62"/>
      <c r="M345" s="244"/>
      <c r="N345" s="43"/>
      <c r="O345" s="43"/>
      <c r="P345" s="43"/>
      <c r="Q345" s="43"/>
      <c r="R345" s="43"/>
      <c r="S345" s="43"/>
      <c r="T345" s="79"/>
      <c r="AT345" s="24" t="s">
        <v>351</v>
      </c>
      <c r="AU345" s="24" t="s">
        <v>90</v>
      </c>
    </row>
    <row r="346" spans="2:51" s="13" customFormat="1" ht="13.5">
      <c r="B346" s="232"/>
      <c r="C346" s="233"/>
      <c r="D346" s="210" t="s">
        <v>264</v>
      </c>
      <c r="E346" s="234" t="s">
        <v>38</v>
      </c>
      <c r="F346" s="235" t="s">
        <v>1822</v>
      </c>
      <c r="G346" s="233"/>
      <c r="H346" s="236" t="s">
        <v>38</v>
      </c>
      <c r="I346" s="237"/>
      <c r="J346" s="233"/>
      <c r="K346" s="233"/>
      <c r="L346" s="238"/>
      <c r="M346" s="239"/>
      <c r="N346" s="240"/>
      <c r="O346" s="240"/>
      <c r="P346" s="240"/>
      <c r="Q346" s="240"/>
      <c r="R346" s="240"/>
      <c r="S346" s="240"/>
      <c r="T346" s="241"/>
      <c r="AT346" s="242" t="s">
        <v>264</v>
      </c>
      <c r="AU346" s="242" t="s">
        <v>90</v>
      </c>
      <c r="AV346" s="13" t="s">
        <v>25</v>
      </c>
      <c r="AW346" s="13" t="s">
        <v>45</v>
      </c>
      <c r="AX346" s="13" t="s">
        <v>81</v>
      </c>
      <c r="AY346" s="242" t="s">
        <v>256</v>
      </c>
    </row>
    <row r="347" spans="2:51" s="11" customFormat="1" ht="13.5">
      <c r="B347" s="208"/>
      <c r="C347" s="209"/>
      <c r="D347" s="210" t="s">
        <v>264</v>
      </c>
      <c r="E347" s="211" t="s">
        <v>38</v>
      </c>
      <c r="F347" s="212" t="s">
        <v>1823</v>
      </c>
      <c r="G347" s="209"/>
      <c r="H347" s="213">
        <v>50.04</v>
      </c>
      <c r="I347" s="214"/>
      <c r="J347" s="209"/>
      <c r="K347" s="209"/>
      <c r="L347" s="215"/>
      <c r="M347" s="216"/>
      <c r="N347" s="217"/>
      <c r="O347" s="217"/>
      <c r="P347" s="217"/>
      <c r="Q347" s="217"/>
      <c r="R347" s="217"/>
      <c r="S347" s="217"/>
      <c r="T347" s="218"/>
      <c r="AT347" s="219" t="s">
        <v>264</v>
      </c>
      <c r="AU347" s="219" t="s">
        <v>90</v>
      </c>
      <c r="AV347" s="11" t="s">
        <v>90</v>
      </c>
      <c r="AW347" s="11" t="s">
        <v>45</v>
      </c>
      <c r="AX347" s="11" t="s">
        <v>81</v>
      </c>
      <c r="AY347" s="219" t="s">
        <v>256</v>
      </c>
    </row>
    <row r="348" spans="2:51" s="11" customFormat="1" ht="13.5">
      <c r="B348" s="208"/>
      <c r="C348" s="209"/>
      <c r="D348" s="210" t="s">
        <v>264</v>
      </c>
      <c r="E348" s="211" t="s">
        <v>38</v>
      </c>
      <c r="F348" s="212" t="s">
        <v>1824</v>
      </c>
      <c r="G348" s="209"/>
      <c r="H348" s="213">
        <v>233.28</v>
      </c>
      <c r="I348" s="214"/>
      <c r="J348" s="209"/>
      <c r="K348" s="209"/>
      <c r="L348" s="215"/>
      <c r="M348" s="216"/>
      <c r="N348" s="217"/>
      <c r="O348" s="217"/>
      <c r="P348" s="217"/>
      <c r="Q348" s="217"/>
      <c r="R348" s="217"/>
      <c r="S348" s="217"/>
      <c r="T348" s="218"/>
      <c r="AT348" s="219" t="s">
        <v>264</v>
      </c>
      <c r="AU348" s="219" t="s">
        <v>90</v>
      </c>
      <c r="AV348" s="11" t="s">
        <v>90</v>
      </c>
      <c r="AW348" s="11" t="s">
        <v>45</v>
      </c>
      <c r="AX348" s="11" t="s">
        <v>81</v>
      </c>
      <c r="AY348" s="219" t="s">
        <v>256</v>
      </c>
    </row>
    <row r="349" spans="2:51" s="11" customFormat="1" ht="13.5">
      <c r="B349" s="208"/>
      <c r="C349" s="209"/>
      <c r="D349" s="210" t="s">
        <v>264</v>
      </c>
      <c r="E349" s="211" t="s">
        <v>38</v>
      </c>
      <c r="F349" s="212" t="s">
        <v>1825</v>
      </c>
      <c r="G349" s="209"/>
      <c r="H349" s="213">
        <v>165.55</v>
      </c>
      <c r="I349" s="214"/>
      <c r="J349" s="209"/>
      <c r="K349" s="209"/>
      <c r="L349" s="215"/>
      <c r="M349" s="216"/>
      <c r="N349" s="217"/>
      <c r="O349" s="217"/>
      <c r="P349" s="217"/>
      <c r="Q349" s="217"/>
      <c r="R349" s="217"/>
      <c r="S349" s="217"/>
      <c r="T349" s="218"/>
      <c r="AT349" s="219" t="s">
        <v>264</v>
      </c>
      <c r="AU349" s="219" t="s">
        <v>90</v>
      </c>
      <c r="AV349" s="11" t="s">
        <v>90</v>
      </c>
      <c r="AW349" s="11" t="s">
        <v>45</v>
      </c>
      <c r="AX349" s="11" t="s">
        <v>81</v>
      </c>
      <c r="AY349" s="219" t="s">
        <v>256</v>
      </c>
    </row>
    <row r="350" spans="2:51" s="11" customFormat="1" ht="13.5">
      <c r="B350" s="208"/>
      <c r="C350" s="209"/>
      <c r="D350" s="210" t="s">
        <v>264</v>
      </c>
      <c r="E350" s="211" t="s">
        <v>38</v>
      </c>
      <c r="F350" s="212" t="s">
        <v>1826</v>
      </c>
      <c r="G350" s="209"/>
      <c r="H350" s="213">
        <v>318.06</v>
      </c>
      <c r="I350" s="214"/>
      <c r="J350" s="209"/>
      <c r="K350" s="209"/>
      <c r="L350" s="215"/>
      <c r="M350" s="216"/>
      <c r="N350" s="217"/>
      <c r="O350" s="217"/>
      <c r="P350" s="217"/>
      <c r="Q350" s="217"/>
      <c r="R350" s="217"/>
      <c r="S350" s="217"/>
      <c r="T350" s="218"/>
      <c r="AT350" s="219" t="s">
        <v>264</v>
      </c>
      <c r="AU350" s="219" t="s">
        <v>90</v>
      </c>
      <c r="AV350" s="11" t="s">
        <v>90</v>
      </c>
      <c r="AW350" s="11" t="s">
        <v>45</v>
      </c>
      <c r="AX350" s="11" t="s">
        <v>81</v>
      </c>
      <c r="AY350" s="219" t="s">
        <v>256</v>
      </c>
    </row>
    <row r="351" spans="2:51" s="11" customFormat="1" ht="13.5">
      <c r="B351" s="208"/>
      <c r="C351" s="209"/>
      <c r="D351" s="210" t="s">
        <v>264</v>
      </c>
      <c r="E351" s="211" t="s">
        <v>38</v>
      </c>
      <c r="F351" s="212" t="s">
        <v>1827</v>
      </c>
      <c r="G351" s="209"/>
      <c r="H351" s="213">
        <v>107.03</v>
      </c>
      <c r="I351" s="214"/>
      <c r="J351" s="209"/>
      <c r="K351" s="209"/>
      <c r="L351" s="215"/>
      <c r="M351" s="216"/>
      <c r="N351" s="217"/>
      <c r="O351" s="217"/>
      <c r="P351" s="217"/>
      <c r="Q351" s="217"/>
      <c r="R351" s="217"/>
      <c r="S351" s="217"/>
      <c r="T351" s="218"/>
      <c r="AT351" s="219" t="s">
        <v>264</v>
      </c>
      <c r="AU351" s="219" t="s">
        <v>90</v>
      </c>
      <c r="AV351" s="11" t="s">
        <v>90</v>
      </c>
      <c r="AW351" s="11" t="s">
        <v>45</v>
      </c>
      <c r="AX351" s="11" t="s">
        <v>81</v>
      </c>
      <c r="AY351" s="219" t="s">
        <v>256</v>
      </c>
    </row>
    <row r="352" spans="2:51" s="11" customFormat="1" ht="13.5">
      <c r="B352" s="208"/>
      <c r="C352" s="209"/>
      <c r="D352" s="210" t="s">
        <v>264</v>
      </c>
      <c r="E352" s="211" t="s">
        <v>38</v>
      </c>
      <c r="F352" s="212" t="s">
        <v>1828</v>
      </c>
      <c r="G352" s="209"/>
      <c r="H352" s="213">
        <v>15.257</v>
      </c>
      <c r="I352" s="214"/>
      <c r="J352" s="209"/>
      <c r="K352" s="209"/>
      <c r="L352" s="215"/>
      <c r="M352" s="216"/>
      <c r="N352" s="217"/>
      <c r="O352" s="217"/>
      <c r="P352" s="217"/>
      <c r="Q352" s="217"/>
      <c r="R352" s="217"/>
      <c r="S352" s="217"/>
      <c r="T352" s="218"/>
      <c r="AT352" s="219" t="s">
        <v>264</v>
      </c>
      <c r="AU352" s="219" t="s">
        <v>90</v>
      </c>
      <c r="AV352" s="11" t="s">
        <v>90</v>
      </c>
      <c r="AW352" s="11" t="s">
        <v>45</v>
      </c>
      <c r="AX352" s="11" t="s">
        <v>81</v>
      </c>
      <c r="AY352" s="219" t="s">
        <v>256</v>
      </c>
    </row>
    <row r="353" spans="2:51" s="14" customFormat="1" ht="13.5">
      <c r="B353" s="250"/>
      <c r="C353" s="251"/>
      <c r="D353" s="210" t="s">
        <v>264</v>
      </c>
      <c r="E353" s="252" t="s">
        <v>38</v>
      </c>
      <c r="F353" s="253" t="s">
        <v>334</v>
      </c>
      <c r="G353" s="251"/>
      <c r="H353" s="254">
        <v>889.217</v>
      </c>
      <c r="I353" s="255"/>
      <c r="J353" s="251"/>
      <c r="K353" s="251"/>
      <c r="L353" s="256"/>
      <c r="M353" s="257"/>
      <c r="N353" s="258"/>
      <c r="O353" s="258"/>
      <c r="P353" s="258"/>
      <c r="Q353" s="258"/>
      <c r="R353" s="258"/>
      <c r="S353" s="258"/>
      <c r="T353" s="259"/>
      <c r="AT353" s="260" t="s">
        <v>264</v>
      </c>
      <c r="AU353" s="260" t="s">
        <v>90</v>
      </c>
      <c r="AV353" s="14" t="s">
        <v>131</v>
      </c>
      <c r="AW353" s="14" t="s">
        <v>45</v>
      </c>
      <c r="AX353" s="14" t="s">
        <v>81</v>
      </c>
      <c r="AY353" s="260" t="s">
        <v>256</v>
      </c>
    </row>
    <row r="354" spans="2:51" s="13" customFormat="1" ht="13.5">
      <c r="B354" s="232"/>
      <c r="C354" s="233"/>
      <c r="D354" s="210" t="s">
        <v>264</v>
      </c>
      <c r="E354" s="234" t="s">
        <v>38</v>
      </c>
      <c r="F354" s="235" t="s">
        <v>1829</v>
      </c>
      <c r="G354" s="233"/>
      <c r="H354" s="236" t="s">
        <v>38</v>
      </c>
      <c r="I354" s="237"/>
      <c r="J354" s="233"/>
      <c r="K354" s="233"/>
      <c r="L354" s="238"/>
      <c r="M354" s="239"/>
      <c r="N354" s="240"/>
      <c r="O354" s="240"/>
      <c r="P354" s="240"/>
      <c r="Q354" s="240"/>
      <c r="R354" s="240"/>
      <c r="S354" s="240"/>
      <c r="T354" s="241"/>
      <c r="AT354" s="242" t="s">
        <v>264</v>
      </c>
      <c r="AU354" s="242" t="s">
        <v>90</v>
      </c>
      <c r="AV354" s="13" t="s">
        <v>25</v>
      </c>
      <c r="AW354" s="13" t="s">
        <v>45</v>
      </c>
      <c r="AX354" s="13" t="s">
        <v>81</v>
      </c>
      <c r="AY354" s="242" t="s">
        <v>256</v>
      </c>
    </row>
    <row r="355" spans="2:51" s="11" customFormat="1" ht="13.5">
      <c r="B355" s="208"/>
      <c r="C355" s="209"/>
      <c r="D355" s="210" t="s">
        <v>264</v>
      </c>
      <c r="E355" s="211" t="s">
        <v>38</v>
      </c>
      <c r="F355" s="212" t="s">
        <v>1828</v>
      </c>
      <c r="G355" s="209"/>
      <c r="H355" s="213">
        <v>15.257</v>
      </c>
      <c r="I355" s="214"/>
      <c r="J355" s="209"/>
      <c r="K355" s="209"/>
      <c r="L355" s="215"/>
      <c r="M355" s="216"/>
      <c r="N355" s="217"/>
      <c r="O355" s="217"/>
      <c r="P355" s="217"/>
      <c r="Q355" s="217"/>
      <c r="R355" s="217"/>
      <c r="S355" s="217"/>
      <c r="T355" s="218"/>
      <c r="AT355" s="219" t="s">
        <v>264</v>
      </c>
      <c r="AU355" s="219" t="s">
        <v>90</v>
      </c>
      <c r="AV355" s="11" t="s">
        <v>90</v>
      </c>
      <c r="AW355" s="11" t="s">
        <v>45</v>
      </c>
      <c r="AX355" s="11" t="s">
        <v>81</v>
      </c>
      <c r="AY355" s="219" t="s">
        <v>256</v>
      </c>
    </row>
    <row r="356" spans="2:51" s="11" customFormat="1" ht="13.5">
      <c r="B356" s="208"/>
      <c r="C356" s="209"/>
      <c r="D356" s="210" t="s">
        <v>264</v>
      </c>
      <c r="E356" s="211" t="s">
        <v>38</v>
      </c>
      <c r="F356" s="212" t="s">
        <v>1827</v>
      </c>
      <c r="G356" s="209"/>
      <c r="H356" s="213">
        <v>107.03</v>
      </c>
      <c r="I356" s="214"/>
      <c r="J356" s="209"/>
      <c r="K356" s="209"/>
      <c r="L356" s="215"/>
      <c r="M356" s="216"/>
      <c r="N356" s="217"/>
      <c r="O356" s="217"/>
      <c r="P356" s="217"/>
      <c r="Q356" s="217"/>
      <c r="R356" s="217"/>
      <c r="S356" s="217"/>
      <c r="T356" s="218"/>
      <c r="AT356" s="219" t="s">
        <v>264</v>
      </c>
      <c r="AU356" s="219" t="s">
        <v>90</v>
      </c>
      <c r="AV356" s="11" t="s">
        <v>90</v>
      </c>
      <c r="AW356" s="11" t="s">
        <v>45</v>
      </c>
      <c r="AX356" s="11" t="s">
        <v>81</v>
      </c>
      <c r="AY356" s="219" t="s">
        <v>256</v>
      </c>
    </row>
    <row r="357" spans="2:51" s="11" customFormat="1" ht="13.5">
      <c r="B357" s="208"/>
      <c r="C357" s="209"/>
      <c r="D357" s="210" t="s">
        <v>264</v>
      </c>
      <c r="E357" s="211" t="s">
        <v>38</v>
      </c>
      <c r="F357" s="212" t="s">
        <v>1830</v>
      </c>
      <c r="G357" s="209"/>
      <c r="H357" s="213">
        <v>756.54</v>
      </c>
      <c r="I357" s="214"/>
      <c r="J357" s="209"/>
      <c r="K357" s="209"/>
      <c r="L357" s="215"/>
      <c r="M357" s="216"/>
      <c r="N357" s="217"/>
      <c r="O357" s="217"/>
      <c r="P357" s="217"/>
      <c r="Q357" s="217"/>
      <c r="R357" s="217"/>
      <c r="S357" s="217"/>
      <c r="T357" s="218"/>
      <c r="AT357" s="219" t="s">
        <v>264</v>
      </c>
      <c r="AU357" s="219" t="s">
        <v>90</v>
      </c>
      <c r="AV357" s="11" t="s">
        <v>90</v>
      </c>
      <c r="AW357" s="11" t="s">
        <v>45</v>
      </c>
      <c r="AX357" s="11" t="s">
        <v>81</v>
      </c>
      <c r="AY357" s="219" t="s">
        <v>256</v>
      </c>
    </row>
    <row r="358" spans="2:51" s="11" customFormat="1" ht="13.5">
      <c r="B358" s="208"/>
      <c r="C358" s="209"/>
      <c r="D358" s="210" t="s">
        <v>264</v>
      </c>
      <c r="E358" s="211" t="s">
        <v>38</v>
      </c>
      <c r="F358" s="212" t="s">
        <v>1831</v>
      </c>
      <c r="G358" s="209"/>
      <c r="H358" s="213">
        <v>54.67</v>
      </c>
      <c r="I358" s="214"/>
      <c r="J358" s="209"/>
      <c r="K358" s="209"/>
      <c r="L358" s="215"/>
      <c r="M358" s="216"/>
      <c r="N358" s="217"/>
      <c r="O358" s="217"/>
      <c r="P358" s="217"/>
      <c r="Q358" s="217"/>
      <c r="R358" s="217"/>
      <c r="S358" s="217"/>
      <c r="T358" s="218"/>
      <c r="AT358" s="219" t="s">
        <v>264</v>
      </c>
      <c r="AU358" s="219" t="s">
        <v>90</v>
      </c>
      <c r="AV358" s="11" t="s">
        <v>90</v>
      </c>
      <c r="AW358" s="11" t="s">
        <v>45</v>
      </c>
      <c r="AX358" s="11" t="s">
        <v>81</v>
      </c>
      <c r="AY358" s="219" t="s">
        <v>256</v>
      </c>
    </row>
    <row r="359" spans="2:51" s="11" customFormat="1" ht="13.5">
      <c r="B359" s="208"/>
      <c r="C359" s="209"/>
      <c r="D359" s="210" t="s">
        <v>264</v>
      </c>
      <c r="E359" s="211" t="s">
        <v>38</v>
      </c>
      <c r="F359" s="212" t="s">
        <v>1832</v>
      </c>
      <c r="G359" s="209"/>
      <c r="H359" s="213">
        <v>11.16</v>
      </c>
      <c r="I359" s="214"/>
      <c r="J359" s="209"/>
      <c r="K359" s="209"/>
      <c r="L359" s="215"/>
      <c r="M359" s="216"/>
      <c r="N359" s="217"/>
      <c r="O359" s="217"/>
      <c r="P359" s="217"/>
      <c r="Q359" s="217"/>
      <c r="R359" s="217"/>
      <c r="S359" s="217"/>
      <c r="T359" s="218"/>
      <c r="AT359" s="219" t="s">
        <v>264</v>
      </c>
      <c r="AU359" s="219" t="s">
        <v>90</v>
      </c>
      <c r="AV359" s="11" t="s">
        <v>90</v>
      </c>
      <c r="AW359" s="11" t="s">
        <v>45</v>
      </c>
      <c r="AX359" s="11" t="s">
        <v>81</v>
      </c>
      <c r="AY359" s="219" t="s">
        <v>256</v>
      </c>
    </row>
    <row r="360" spans="2:51" s="14" customFormat="1" ht="13.5">
      <c r="B360" s="250"/>
      <c r="C360" s="251"/>
      <c r="D360" s="210" t="s">
        <v>264</v>
      </c>
      <c r="E360" s="252" t="s">
        <v>38</v>
      </c>
      <c r="F360" s="253" t="s">
        <v>334</v>
      </c>
      <c r="G360" s="251"/>
      <c r="H360" s="254">
        <v>944.657</v>
      </c>
      <c r="I360" s="255"/>
      <c r="J360" s="251"/>
      <c r="K360" s="251"/>
      <c r="L360" s="256"/>
      <c r="M360" s="257"/>
      <c r="N360" s="258"/>
      <c r="O360" s="258"/>
      <c r="P360" s="258"/>
      <c r="Q360" s="258"/>
      <c r="R360" s="258"/>
      <c r="S360" s="258"/>
      <c r="T360" s="259"/>
      <c r="AT360" s="260" t="s">
        <v>264</v>
      </c>
      <c r="AU360" s="260" t="s">
        <v>90</v>
      </c>
      <c r="AV360" s="14" t="s">
        <v>131</v>
      </c>
      <c r="AW360" s="14" t="s">
        <v>45</v>
      </c>
      <c r="AX360" s="14" t="s">
        <v>81</v>
      </c>
      <c r="AY360" s="260" t="s">
        <v>256</v>
      </c>
    </row>
    <row r="361" spans="2:51" s="13" customFormat="1" ht="13.5">
      <c r="B361" s="232"/>
      <c r="C361" s="233"/>
      <c r="D361" s="210" t="s">
        <v>264</v>
      </c>
      <c r="E361" s="234" t="s">
        <v>38</v>
      </c>
      <c r="F361" s="235" t="s">
        <v>1833</v>
      </c>
      <c r="G361" s="233"/>
      <c r="H361" s="236" t="s">
        <v>38</v>
      </c>
      <c r="I361" s="237"/>
      <c r="J361" s="233"/>
      <c r="K361" s="233"/>
      <c r="L361" s="238"/>
      <c r="M361" s="239"/>
      <c r="N361" s="240"/>
      <c r="O361" s="240"/>
      <c r="P361" s="240"/>
      <c r="Q361" s="240"/>
      <c r="R361" s="240"/>
      <c r="S361" s="240"/>
      <c r="T361" s="241"/>
      <c r="AT361" s="242" t="s">
        <v>264</v>
      </c>
      <c r="AU361" s="242" t="s">
        <v>90</v>
      </c>
      <c r="AV361" s="13" t="s">
        <v>25</v>
      </c>
      <c r="AW361" s="13" t="s">
        <v>45</v>
      </c>
      <c r="AX361" s="13" t="s">
        <v>81</v>
      </c>
      <c r="AY361" s="242" t="s">
        <v>256</v>
      </c>
    </row>
    <row r="362" spans="2:51" s="11" customFormat="1" ht="13.5">
      <c r="B362" s="208"/>
      <c r="C362" s="209"/>
      <c r="D362" s="210" t="s">
        <v>264</v>
      </c>
      <c r="E362" s="211" t="s">
        <v>38</v>
      </c>
      <c r="F362" s="212" t="s">
        <v>1834</v>
      </c>
      <c r="G362" s="209"/>
      <c r="H362" s="213">
        <v>174.96</v>
      </c>
      <c r="I362" s="214"/>
      <c r="J362" s="209"/>
      <c r="K362" s="209"/>
      <c r="L362" s="215"/>
      <c r="M362" s="216"/>
      <c r="N362" s="217"/>
      <c r="O362" s="217"/>
      <c r="P362" s="217"/>
      <c r="Q362" s="217"/>
      <c r="R362" s="217"/>
      <c r="S362" s="217"/>
      <c r="T362" s="218"/>
      <c r="AT362" s="219" t="s">
        <v>264</v>
      </c>
      <c r="AU362" s="219" t="s">
        <v>90</v>
      </c>
      <c r="AV362" s="11" t="s">
        <v>90</v>
      </c>
      <c r="AW362" s="11" t="s">
        <v>45</v>
      </c>
      <c r="AX362" s="11" t="s">
        <v>81</v>
      </c>
      <c r="AY362" s="219" t="s">
        <v>256</v>
      </c>
    </row>
    <row r="363" spans="2:51" s="11" customFormat="1" ht="13.5">
      <c r="B363" s="208"/>
      <c r="C363" s="209"/>
      <c r="D363" s="210" t="s">
        <v>264</v>
      </c>
      <c r="E363" s="211" t="s">
        <v>38</v>
      </c>
      <c r="F363" s="212" t="s">
        <v>1835</v>
      </c>
      <c r="G363" s="209"/>
      <c r="H363" s="213">
        <v>26.04</v>
      </c>
      <c r="I363" s="214"/>
      <c r="J363" s="209"/>
      <c r="K363" s="209"/>
      <c r="L363" s="215"/>
      <c r="M363" s="216"/>
      <c r="N363" s="217"/>
      <c r="O363" s="217"/>
      <c r="P363" s="217"/>
      <c r="Q363" s="217"/>
      <c r="R363" s="217"/>
      <c r="S363" s="217"/>
      <c r="T363" s="218"/>
      <c r="AT363" s="219" t="s">
        <v>264</v>
      </c>
      <c r="AU363" s="219" t="s">
        <v>90</v>
      </c>
      <c r="AV363" s="11" t="s">
        <v>90</v>
      </c>
      <c r="AW363" s="11" t="s">
        <v>45</v>
      </c>
      <c r="AX363" s="11" t="s">
        <v>81</v>
      </c>
      <c r="AY363" s="219" t="s">
        <v>256</v>
      </c>
    </row>
    <row r="364" spans="2:51" s="11" customFormat="1" ht="13.5">
      <c r="B364" s="208"/>
      <c r="C364" s="209"/>
      <c r="D364" s="210" t="s">
        <v>264</v>
      </c>
      <c r="E364" s="211" t="s">
        <v>38</v>
      </c>
      <c r="F364" s="212" t="s">
        <v>1836</v>
      </c>
      <c r="G364" s="209"/>
      <c r="H364" s="213">
        <v>79.065</v>
      </c>
      <c r="I364" s="214"/>
      <c r="J364" s="209"/>
      <c r="K364" s="209"/>
      <c r="L364" s="215"/>
      <c r="M364" s="216"/>
      <c r="N364" s="217"/>
      <c r="O364" s="217"/>
      <c r="P364" s="217"/>
      <c r="Q364" s="217"/>
      <c r="R364" s="217"/>
      <c r="S364" s="217"/>
      <c r="T364" s="218"/>
      <c r="AT364" s="219" t="s">
        <v>264</v>
      </c>
      <c r="AU364" s="219" t="s">
        <v>90</v>
      </c>
      <c r="AV364" s="11" t="s">
        <v>90</v>
      </c>
      <c r="AW364" s="11" t="s">
        <v>45</v>
      </c>
      <c r="AX364" s="11" t="s">
        <v>81</v>
      </c>
      <c r="AY364" s="219" t="s">
        <v>256</v>
      </c>
    </row>
    <row r="365" spans="2:51" s="11" customFormat="1" ht="13.5">
      <c r="B365" s="208"/>
      <c r="C365" s="209"/>
      <c r="D365" s="210" t="s">
        <v>264</v>
      </c>
      <c r="E365" s="211" t="s">
        <v>38</v>
      </c>
      <c r="F365" s="212" t="s">
        <v>1837</v>
      </c>
      <c r="G365" s="209"/>
      <c r="H365" s="213">
        <v>24.14</v>
      </c>
      <c r="I365" s="214"/>
      <c r="J365" s="209"/>
      <c r="K365" s="209"/>
      <c r="L365" s="215"/>
      <c r="M365" s="216"/>
      <c r="N365" s="217"/>
      <c r="O365" s="217"/>
      <c r="P365" s="217"/>
      <c r="Q365" s="217"/>
      <c r="R365" s="217"/>
      <c r="S365" s="217"/>
      <c r="T365" s="218"/>
      <c r="AT365" s="219" t="s">
        <v>264</v>
      </c>
      <c r="AU365" s="219" t="s">
        <v>90</v>
      </c>
      <c r="AV365" s="11" t="s">
        <v>90</v>
      </c>
      <c r="AW365" s="11" t="s">
        <v>45</v>
      </c>
      <c r="AX365" s="11" t="s">
        <v>81</v>
      </c>
      <c r="AY365" s="219" t="s">
        <v>256</v>
      </c>
    </row>
    <row r="366" spans="2:51" s="14" customFormat="1" ht="13.5">
      <c r="B366" s="250"/>
      <c r="C366" s="251"/>
      <c r="D366" s="210" t="s">
        <v>264</v>
      </c>
      <c r="E366" s="252" t="s">
        <v>38</v>
      </c>
      <c r="F366" s="253" t="s">
        <v>334</v>
      </c>
      <c r="G366" s="251"/>
      <c r="H366" s="254">
        <v>304.205</v>
      </c>
      <c r="I366" s="255"/>
      <c r="J366" s="251"/>
      <c r="K366" s="251"/>
      <c r="L366" s="256"/>
      <c r="M366" s="257"/>
      <c r="N366" s="258"/>
      <c r="O366" s="258"/>
      <c r="P366" s="258"/>
      <c r="Q366" s="258"/>
      <c r="R366" s="258"/>
      <c r="S366" s="258"/>
      <c r="T366" s="259"/>
      <c r="AT366" s="260" t="s">
        <v>264</v>
      </c>
      <c r="AU366" s="260" t="s">
        <v>90</v>
      </c>
      <c r="AV366" s="14" t="s">
        <v>131</v>
      </c>
      <c r="AW366" s="14" t="s">
        <v>45</v>
      </c>
      <c r="AX366" s="14" t="s">
        <v>81</v>
      </c>
      <c r="AY366" s="260" t="s">
        <v>256</v>
      </c>
    </row>
    <row r="367" spans="2:51" s="13" customFormat="1" ht="13.5">
      <c r="B367" s="232"/>
      <c r="C367" s="233"/>
      <c r="D367" s="210" t="s">
        <v>264</v>
      </c>
      <c r="E367" s="234" t="s">
        <v>38</v>
      </c>
      <c r="F367" s="235" t="s">
        <v>1838</v>
      </c>
      <c r="G367" s="233"/>
      <c r="H367" s="236" t="s">
        <v>38</v>
      </c>
      <c r="I367" s="237"/>
      <c r="J367" s="233"/>
      <c r="K367" s="233"/>
      <c r="L367" s="238"/>
      <c r="M367" s="239"/>
      <c r="N367" s="240"/>
      <c r="O367" s="240"/>
      <c r="P367" s="240"/>
      <c r="Q367" s="240"/>
      <c r="R367" s="240"/>
      <c r="S367" s="240"/>
      <c r="T367" s="241"/>
      <c r="AT367" s="242" t="s">
        <v>264</v>
      </c>
      <c r="AU367" s="242" t="s">
        <v>90</v>
      </c>
      <c r="AV367" s="13" t="s">
        <v>25</v>
      </c>
      <c r="AW367" s="13" t="s">
        <v>45</v>
      </c>
      <c r="AX367" s="13" t="s">
        <v>81</v>
      </c>
      <c r="AY367" s="242" t="s">
        <v>256</v>
      </c>
    </row>
    <row r="368" spans="2:51" s="11" customFormat="1" ht="13.5">
      <c r="B368" s="208"/>
      <c r="C368" s="209"/>
      <c r="D368" s="210" t="s">
        <v>264</v>
      </c>
      <c r="E368" s="211" t="s">
        <v>38</v>
      </c>
      <c r="F368" s="212" t="s">
        <v>1839</v>
      </c>
      <c r="G368" s="209"/>
      <c r="H368" s="213">
        <v>28.397</v>
      </c>
      <c r="I368" s="214"/>
      <c r="J368" s="209"/>
      <c r="K368" s="209"/>
      <c r="L368" s="215"/>
      <c r="M368" s="216"/>
      <c r="N368" s="217"/>
      <c r="O368" s="217"/>
      <c r="P368" s="217"/>
      <c r="Q368" s="217"/>
      <c r="R368" s="217"/>
      <c r="S368" s="217"/>
      <c r="T368" s="218"/>
      <c r="AT368" s="219" t="s">
        <v>264</v>
      </c>
      <c r="AU368" s="219" t="s">
        <v>90</v>
      </c>
      <c r="AV368" s="11" t="s">
        <v>90</v>
      </c>
      <c r="AW368" s="11" t="s">
        <v>45</v>
      </c>
      <c r="AX368" s="11" t="s">
        <v>81</v>
      </c>
      <c r="AY368" s="219" t="s">
        <v>256</v>
      </c>
    </row>
    <row r="369" spans="2:51" s="11" customFormat="1" ht="13.5">
      <c r="B369" s="208"/>
      <c r="C369" s="209"/>
      <c r="D369" s="210" t="s">
        <v>264</v>
      </c>
      <c r="E369" s="211" t="s">
        <v>38</v>
      </c>
      <c r="F369" s="212" t="s">
        <v>1840</v>
      </c>
      <c r="G369" s="209"/>
      <c r="H369" s="213">
        <v>28.911</v>
      </c>
      <c r="I369" s="214"/>
      <c r="J369" s="209"/>
      <c r="K369" s="209"/>
      <c r="L369" s="215"/>
      <c r="M369" s="216"/>
      <c r="N369" s="217"/>
      <c r="O369" s="217"/>
      <c r="P369" s="217"/>
      <c r="Q369" s="217"/>
      <c r="R369" s="217"/>
      <c r="S369" s="217"/>
      <c r="T369" s="218"/>
      <c r="AT369" s="219" t="s">
        <v>264</v>
      </c>
      <c r="AU369" s="219" t="s">
        <v>90</v>
      </c>
      <c r="AV369" s="11" t="s">
        <v>90</v>
      </c>
      <c r="AW369" s="11" t="s">
        <v>45</v>
      </c>
      <c r="AX369" s="11" t="s">
        <v>81</v>
      </c>
      <c r="AY369" s="219" t="s">
        <v>256</v>
      </c>
    </row>
    <row r="370" spans="2:51" s="11" customFormat="1" ht="13.5">
      <c r="B370" s="208"/>
      <c r="C370" s="209"/>
      <c r="D370" s="210" t="s">
        <v>264</v>
      </c>
      <c r="E370" s="211" t="s">
        <v>38</v>
      </c>
      <c r="F370" s="212" t="s">
        <v>1841</v>
      </c>
      <c r="G370" s="209"/>
      <c r="H370" s="213">
        <v>33.6</v>
      </c>
      <c r="I370" s="214"/>
      <c r="J370" s="209"/>
      <c r="K370" s="209"/>
      <c r="L370" s="215"/>
      <c r="M370" s="216"/>
      <c r="N370" s="217"/>
      <c r="O370" s="217"/>
      <c r="P370" s="217"/>
      <c r="Q370" s="217"/>
      <c r="R370" s="217"/>
      <c r="S370" s="217"/>
      <c r="T370" s="218"/>
      <c r="AT370" s="219" t="s">
        <v>264</v>
      </c>
      <c r="AU370" s="219" t="s">
        <v>90</v>
      </c>
      <c r="AV370" s="11" t="s">
        <v>90</v>
      </c>
      <c r="AW370" s="11" t="s">
        <v>45</v>
      </c>
      <c r="AX370" s="11" t="s">
        <v>81</v>
      </c>
      <c r="AY370" s="219" t="s">
        <v>256</v>
      </c>
    </row>
    <row r="371" spans="2:51" s="11" customFormat="1" ht="13.5">
      <c r="B371" s="208"/>
      <c r="C371" s="209"/>
      <c r="D371" s="210" t="s">
        <v>264</v>
      </c>
      <c r="E371" s="211" t="s">
        <v>38</v>
      </c>
      <c r="F371" s="212" t="s">
        <v>1842</v>
      </c>
      <c r="G371" s="209"/>
      <c r="H371" s="213">
        <v>11.7</v>
      </c>
      <c r="I371" s="214"/>
      <c r="J371" s="209"/>
      <c r="K371" s="209"/>
      <c r="L371" s="215"/>
      <c r="M371" s="216"/>
      <c r="N371" s="217"/>
      <c r="O371" s="217"/>
      <c r="P371" s="217"/>
      <c r="Q371" s="217"/>
      <c r="R371" s="217"/>
      <c r="S371" s="217"/>
      <c r="T371" s="218"/>
      <c r="AT371" s="219" t="s">
        <v>264</v>
      </c>
      <c r="AU371" s="219" t="s">
        <v>90</v>
      </c>
      <c r="AV371" s="11" t="s">
        <v>90</v>
      </c>
      <c r="AW371" s="11" t="s">
        <v>45</v>
      </c>
      <c r="AX371" s="11" t="s">
        <v>81</v>
      </c>
      <c r="AY371" s="219" t="s">
        <v>256</v>
      </c>
    </row>
    <row r="372" spans="2:51" s="11" customFormat="1" ht="13.5">
      <c r="B372" s="208"/>
      <c r="C372" s="209"/>
      <c r="D372" s="210" t="s">
        <v>264</v>
      </c>
      <c r="E372" s="211" t="s">
        <v>38</v>
      </c>
      <c r="F372" s="212" t="s">
        <v>1843</v>
      </c>
      <c r="G372" s="209"/>
      <c r="H372" s="213">
        <v>33.215</v>
      </c>
      <c r="I372" s="214"/>
      <c r="J372" s="209"/>
      <c r="K372" s="209"/>
      <c r="L372" s="215"/>
      <c r="M372" s="216"/>
      <c r="N372" s="217"/>
      <c r="O372" s="217"/>
      <c r="P372" s="217"/>
      <c r="Q372" s="217"/>
      <c r="R372" s="217"/>
      <c r="S372" s="217"/>
      <c r="T372" s="218"/>
      <c r="AT372" s="219" t="s">
        <v>264</v>
      </c>
      <c r="AU372" s="219" t="s">
        <v>90</v>
      </c>
      <c r="AV372" s="11" t="s">
        <v>90</v>
      </c>
      <c r="AW372" s="11" t="s">
        <v>45</v>
      </c>
      <c r="AX372" s="11" t="s">
        <v>81</v>
      </c>
      <c r="AY372" s="219" t="s">
        <v>256</v>
      </c>
    </row>
    <row r="373" spans="2:51" s="11" customFormat="1" ht="13.5">
      <c r="B373" s="208"/>
      <c r="C373" s="209"/>
      <c r="D373" s="210" t="s">
        <v>264</v>
      </c>
      <c r="E373" s="211" t="s">
        <v>38</v>
      </c>
      <c r="F373" s="212" t="s">
        <v>1844</v>
      </c>
      <c r="G373" s="209"/>
      <c r="H373" s="213">
        <v>86.1</v>
      </c>
      <c r="I373" s="214"/>
      <c r="J373" s="209"/>
      <c r="K373" s="209"/>
      <c r="L373" s="215"/>
      <c r="M373" s="216"/>
      <c r="N373" s="217"/>
      <c r="O373" s="217"/>
      <c r="P373" s="217"/>
      <c r="Q373" s="217"/>
      <c r="R373" s="217"/>
      <c r="S373" s="217"/>
      <c r="T373" s="218"/>
      <c r="AT373" s="219" t="s">
        <v>264</v>
      </c>
      <c r="AU373" s="219" t="s">
        <v>90</v>
      </c>
      <c r="AV373" s="11" t="s">
        <v>90</v>
      </c>
      <c r="AW373" s="11" t="s">
        <v>45</v>
      </c>
      <c r="AX373" s="11" t="s">
        <v>81</v>
      </c>
      <c r="AY373" s="219" t="s">
        <v>256</v>
      </c>
    </row>
    <row r="374" spans="2:51" s="11" customFormat="1" ht="13.5">
      <c r="B374" s="208"/>
      <c r="C374" s="209"/>
      <c r="D374" s="210" t="s">
        <v>264</v>
      </c>
      <c r="E374" s="211" t="s">
        <v>38</v>
      </c>
      <c r="F374" s="212" t="s">
        <v>1845</v>
      </c>
      <c r="G374" s="209"/>
      <c r="H374" s="213">
        <v>23.075</v>
      </c>
      <c r="I374" s="214"/>
      <c r="J374" s="209"/>
      <c r="K374" s="209"/>
      <c r="L374" s="215"/>
      <c r="M374" s="216"/>
      <c r="N374" s="217"/>
      <c r="O374" s="217"/>
      <c r="P374" s="217"/>
      <c r="Q374" s="217"/>
      <c r="R374" s="217"/>
      <c r="S374" s="217"/>
      <c r="T374" s="218"/>
      <c r="AT374" s="219" t="s">
        <v>264</v>
      </c>
      <c r="AU374" s="219" t="s">
        <v>90</v>
      </c>
      <c r="AV374" s="11" t="s">
        <v>90</v>
      </c>
      <c r="AW374" s="11" t="s">
        <v>45</v>
      </c>
      <c r="AX374" s="11" t="s">
        <v>81</v>
      </c>
      <c r="AY374" s="219" t="s">
        <v>256</v>
      </c>
    </row>
    <row r="375" spans="2:51" s="11" customFormat="1" ht="13.5">
      <c r="B375" s="208"/>
      <c r="C375" s="209"/>
      <c r="D375" s="210" t="s">
        <v>264</v>
      </c>
      <c r="E375" s="211" t="s">
        <v>38</v>
      </c>
      <c r="F375" s="212" t="s">
        <v>1846</v>
      </c>
      <c r="G375" s="209"/>
      <c r="H375" s="213">
        <v>26.272</v>
      </c>
      <c r="I375" s="214"/>
      <c r="J375" s="209"/>
      <c r="K375" s="209"/>
      <c r="L375" s="215"/>
      <c r="M375" s="216"/>
      <c r="N375" s="217"/>
      <c r="O375" s="217"/>
      <c r="P375" s="217"/>
      <c r="Q375" s="217"/>
      <c r="R375" s="217"/>
      <c r="S375" s="217"/>
      <c r="T375" s="218"/>
      <c r="AT375" s="219" t="s">
        <v>264</v>
      </c>
      <c r="AU375" s="219" t="s">
        <v>90</v>
      </c>
      <c r="AV375" s="11" t="s">
        <v>90</v>
      </c>
      <c r="AW375" s="11" t="s">
        <v>45</v>
      </c>
      <c r="AX375" s="11" t="s">
        <v>81</v>
      </c>
      <c r="AY375" s="219" t="s">
        <v>256</v>
      </c>
    </row>
    <row r="376" spans="2:51" s="11" customFormat="1" ht="13.5">
      <c r="B376" s="208"/>
      <c r="C376" s="209"/>
      <c r="D376" s="210" t="s">
        <v>264</v>
      </c>
      <c r="E376" s="211" t="s">
        <v>38</v>
      </c>
      <c r="F376" s="212" t="s">
        <v>1843</v>
      </c>
      <c r="G376" s="209"/>
      <c r="H376" s="213">
        <v>33.215</v>
      </c>
      <c r="I376" s="214"/>
      <c r="J376" s="209"/>
      <c r="K376" s="209"/>
      <c r="L376" s="215"/>
      <c r="M376" s="216"/>
      <c r="N376" s="217"/>
      <c r="O376" s="217"/>
      <c r="P376" s="217"/>
      <c r="Q376" s="217"/>
      <c r="R376" s="217"/>
      <c r="S376" s="217"/>
      <c r="T376" s="218"/>
      <c r="AT376" s="219" t="s">
        <v>264</v>
      </c>
      <c r="AU376" s="219" t="s">
        <v>90</v>
      </c>
      <c r="AV376" s="11" t="s">
        <v>90</v>
      </c>
      <c r="AW376" s="11" t="s">
        <v>45</v>
      </c>
      <c r="AX376" s="11" t="s">
        <v>81</v>
      </c>
      <c r="AY376" s="219" t="s">
        <v>256</v>
      </c>
    </row>
    <row r="377" spans="2:51" s="14" customFormat="1" ht="13.5">
      <c r="B377" s="250"/>
      <c r="C377" s="251"/>
      <c r="D377" s="210" t="s">
        <v>264</v>
      </c>
      <c r="E377" s="252" t="s">
        <v>38</v>
      </c>
      <c r="F377" s="253" t="s">
        <v>334</v>
      </c>
      <c r="G377" s="251"/>
      <c r="H377" s="254">
        <v>304.485</v>
      </c>
      <c r="I377" s="255"/>
      <c r="J377" s="251"/>
      <c r="K377" s="251"/>
      <c r="L377" s="256"/>
      <c r="M377" s="257"/>
      <c r="N377" s="258"/>
      <c r="O377" s="258"/>
      <c r="P377" s="258"/>
      <c r="Q377" s="258"/>
      <c r="R377" s="258"/>
      <c r="S377" s="258"/>
      <c r="T377" s="259"/>
      <c r="AT377" s="260" t="s">
        <v>264</v>
      </c>
      <c r="AU377" s="260" t="s">
        <v>90</v>
      </c>
      <c r="AV377" s="14" t="s">
        <v>131</v>
      </c>
      <c r="AW377" s="14" t="s">
        <v>45</v>
      </c>
      <c r="AX377" s="14" t="s">
        <v>81</v>
      </c>
      <c r="AY377" s="260" t="s">
        <v>256</v>
      </c>
    </row>
    <row r="378" spans="2:51" s="11" customFormat="1" ht="13.5">
      <c r="B378" s="208"/>
      <c r="C378" s="209"/>
      <c r="D378" s="210" t="s">
        <v>264</v>
      </c>
      <c r="E378" s="211" t="s">
        <v>38</v>
      </c>
      <c r="F378" s="212" t="s">
        <v>1847</v>
      </c>
      <c r="G378" s="209"/>
      <c r="H378" s="213">
        <v>-513.672</v>
      </c>
      <c r="I378" s="214"/>
      <c r="J378" s="209"/>
      <c r="K378" s="209"/>
      <c r="L378" s="215"/>
      <c r="M378" s="216"/>
      <c r="N378" s="217"/>
      <c r="O378" s="217"/>
      <c r="P378" s="217"/>
      <c r="Q378" s="217"/>
      <c r="R378" s="217"/>
      <c r="S378" s="217"/>
      <c r="T378" s="218"/>
      <c r="AT378" s="219" t="s">
        <v>264</v>
      </c>
      <c r="AU378" s="219" t="s">
        <v>90</v>
      </c>
      <c r="AV378" s="11" t="s">
        <v>90</v>
      </c>
      <c r="AW378" s="11" t="s">
        <v>45</v>
      </c>
      <c r="AX378" s="11" t="s">
        <v>81</v>
      </c>
      <c r="AY378" s="219" t="s">
        <v>256</v>
      </c>
    </row>
    <row r="379" spans="2:51" s="11" customFormat="1" ht="13.5">
      <c r="B379" s="208"/>
      <c r="C379" s="209"/>
      <c r="D379" s="210" t="s">
        <v>264</v>
      </c>
      <c r="E379" s="211" t="s">
        <v>38</v>
      </c>
      <c r="F379" s="212" t="s">
        <v>1848</v>
      </c>
      <c r="G379" s="209"/>
      <c r="H379" s="213">
        <v>-46.304</v>
      </c>
      <c r="I379" s="214"/>
      <c r="J379" s="209"/>
      <c r="K379" s="209"/>
      <c r="L379" s="215"/>
      <c r="M379" s="216"/>
      <c r="N379" s="217"/>
      <c r="O379" s="217"/>
      <c r="P379" s="217"/>
      <c r="Q379" s="217"/>
      <c r="R379" s="217"/>
      <c r="S379" s="217"/>
      <c r="T379" s="218"/>
      <c r="AT379" s="219" t="s">
        <v>264</v>
      </c>
      <c r="AU379" s="219" t="s">
        <v>90</v>
      </c>
      <c r="AV379" s="11" t="s">
        <v>90</v>
      </c>
      <c r="AW379" s="11" t="s">
        <v>45</v>
      </c>
      <c r="AX379" s="11" t="s">
        <v>81</v>
      </c>
      <c r="AY379" s="219" t="s">
        <v>256</v>
      </c>
    </row>
    <row r="380" spans="2:51" s="14" customFormat="1" ht="13.5">
      <c r="B380" s="250"/>
      <c r="C380" s="251"/>
      <c r="D380" s="210" t="s">
        <v>264</v>
      </c>
      <c r="E380" s="252" t="s">
        <v>38</v>
      </c>
      <c r="F380" s="253" t="s">
        <v>334</v>
      </c>
      <c r="G380" s="251"/>
      <c r="H380" s="254">
        <v>-559.976</v>
      </c>
      <c r="I380" s="255"/>
      <c r="J380" s="251"/>
      <c r="K380" s="251"/>
      <c r="L380" s="256"/>
      <c r="M380" s="257"/>
      <c r="N380" s="258"/>
      <c r="O380" s="258"/>
      <c r="P380" s="258"/>
      <c r="Q380" s="258"/>
      <c r="R380" s="258"/>
      <c r="S380" s="258"/>
      <c r="T380" s="259"/>
      <c r="AT380" s="260" t="s">
        <v>264</v>
      </c>
      <c r="AU380" s="260" t="s">
        <v>90</v>
      </c>
      <c r="AV380" s="14" t="s">
        <v>131</v>
      </c>
      <c r="AW380" s="14" t="s">
        <v>45</v>
      </c>
      <c r="AX380" s="14" t="s">
        <v>81</v>
      </c>
      <c r="AY380" s="260" t="s">
        <v>256</v>
      </c>
    </row>
    <row r="381" spans="2:51" s="11" customFormat="1" ht="13.5">
      <c r="B381" s="208"/>
      <c r="C381" s="209"/>
      <c r="D381" s="210" t="s">
        <v>264</v>
      </c>
      <c r="E381" s="211" t="s">
        <v>38</v>
      </c>
      <c r="F381" s="212" t="s">
        <v>1868</v>
      </c>
      <c r="G381" s="209"/>
      <c r="H381" s="213">
        <v>287.035</v>
      </c>
      <c r="I381" s="214"/>
      <c r="J381" s="209"/>
      <c r="K381" s="209"/>
      <c r="L381" s="215"/>
      <c r="M381" s="216"/>
      <c r="N381" s="217"/>
      <c r="O381" s="217"/>
      <c r="P381" s="217"/>
      <c r="Q381" s="217"/>
      <c r="R381" s="217"/>
      <c r="S381" s="217"/>
      <c r="T381" s="218"/>
      <c r="AT381" s="219" t="s">
        <v>264</v>
      </c>
      <c r="AU381" s="219" t="s">
        <v>90</v>
      </c>
      <c r="AV381" s="11" t="s">
        <v>90</v>
      </c>
      <c r="AW381" s="11" t="s">
        <v>45</v>
      </c>
      <c r="AX381" s="11" t="s">
        <v>81</v>
      </c>
      <c r="AY381" s="219" t="s">
        <v>256</v>
      </c>
    </row>
    <row r="382" spans="2:51" s="13" customFormat="1" ht="13.5">
      <c r="B382" s="232"/>
      <c r="C382" s="233"/>
      <c r="D382" s="210" t="s">
        <v>264</v>
      </c>
      <c r="E382" s="234" t="s">
        <v>38</v>
      </c>
      <c r="F382" s="235" t="s">
        <v>1733</v>
      </c>
      <c r="G382" s="233"/>
      <c r="H382" s="236" t="s">
        <v>38</v>
      </c>
      <c r="I382" s="237"/>
      <c r="J382" s="233"/>
      <c r="K382" s="233"/>
      <c r="L382" s="238"/>
      <c r="M382" s="239"/>
      <c r="N382" s="240"/>
      <c r="O382" s="240"/>
      <c r="P382" s="240"/>
      <c r="Q382" s="240"/>
      <c r="R382" s="240"/>
      <c r="S382" s="240"/>
      <c r="T382" s="241"/>
      <c r="AT382" s="242" t="s">
        <v>264</v>
      </c>
      <c r="AU382" s="242" t="s">
        <v>90</v>
      </c>
      <c r="AV382" s="13" t="s">
        <v>25</v>
      </c>
      <c r="AW382" s="13" t="s">
        <v>45</v>
      </c>
      <c r="AX382" s="13" t="s">
        <v>81</v>
      </c>
      <c r="AY382" s="242" t="s">
        <v>256</v>
      </c>
    </row>
    <row r="383" spans="2:51" s="11" customFormat="1" ht="40.5">
      <c r="B383" s="208"/>
      <c r="C383" s="209"/>
      <c r="D383" s="210" t="s">
        <v>264</v>
      </c>
      <c r="E383" s="211" t="s">
        <v>38</v>
      </c>
      <c r="F383" s="212" t="s">
        <v>1864</v>
      </c>
      <c r="G383" s="209"/>
      <c r="H383" s="213">
        <v>53.888</v>
      </c>
      <c r="I383" s="214"/>
      <c r="J383" s="209"/>
      <c r="K383" s="209"/>
      <c r="L383" s="215"/>
      <c r="M383" s="216"/>
      <c r="N383" s="217"/>
      <c r="O383" s="217"/>
      <c r="P383" s="217"/>
      <c r="Q383" s="217"/>
      <c r="R383" s="217"/>
      <c r="S383" s="217"/>
      <c r="T383" s="218"/>
      <c r="AT383" s="219" t="s">
        <v>264</v>
      </c>
      <c r="AU383" s="219" t="s">
        <v>90</v>
      </c>
      <c r="AV383" s="11" t="s">
        <v>90</v>
      </c>
      <c r="AW383" s="11" t="s">
        <v>45</v>
      </c>
      <c r="AX383" s="11" t="s">
        <v>81</v>
      </c>
      <c r="AY383" s="219" t="s">
        <v>256</v>
      </c>
    </row>
    <row r="384" spans="2:51" s="11" customFormat="1" ht="13.5">
      <c r="B384" s="208"/>
      <c r="C384" s="209"/>
      <c r="D384" s="210" t="s">
        <v>264</v>
      </c>
      <c r="E384" s="211" t="s">
        <v>38</v>
      </c>
      <c r="F384" s="212" t="s">
        <v>38</v>
      </c>
      <c r="G384" s="209"/>
      <c r="H384" s="213">
        <v>0</v>
      </c>
      <c r="I384" s="214"/>
      <c r="J384" s="209"/>
      <c r="K384" s="209"/>
      <c r="L384" s="215"/>
      <c r="M384" s="216"/>
      <c r="N384" s="217"/>
      <c r="O384" s="217"/>
      <c r="P384" s="217"/>
      <c r="Q384" s="217"/>
      <c r="R384" s="217"/>
      <c r="S384" s="217"/>
      <c r="T384" s="218"/>
      <c r="AT384" s="219" t="s">
        <v>264</v>
      </c>
      <c r="AU384" s="219" t="s">
        <v>90</v>
      </c>
      <c r="AV384" s="11" t="s">
        <v>90</v>
      </c>
      <c r="AW384" s="11" t="s">
        <v>45</v>
      </c>
      <c r="AX384" s="11" t="s">
        <v>81</v>
      </c>
      <c r="AY384" s="219" t="s">
        <v>256</v>
      </c>
    </row>
    <row r="385" spans="2:51" s="11" customFormat="1" ht="13.5">
      <c r="B385" s="208"/>
      <c r="C385" s="209"/>
      <c r="D385" s="210" t="s">
        <v>264</v>
      </c>
      <c r="E385" s="211" t="s">
        <v>38</v>
      </c>
      <c r="F385" s="212" t="s">
        <v>38</v>
      </c>
      <c r="G385" s="209"/>
      <c r="H385" s="213">
        <v>0</v>
      </c>
      <c r="I385" s="214"/>
      <c r="J385" s="209"/>
      <c r="K385" s="209"/>
      <c r="L385" s="215"/>
      <c r="M385" s="216"/>
      <c r="N385" s="217"/>
      <c r="O385" s="217"/>
      <c r="P385" s="217"/>
      <c r="Q385" s="217"/>
      <c r="R385" s="217"/>
      <c r="S385" s="217"/>
      <c r="T385" s="218"/>
      <c r="AT385" s="219" t="s">
        <v>264</v>
      </c>
      <c r="AU385" s="219" t="s">
        <v>90</v>
      </c>
      <c r="AV385" s="11" t="s">
        <v>90</v>
      </c>
      <c r="AW385" s="11" t="s">
        <v>45</v>
      </c>
      <c r="AX385" s="11" t="s">
        <v>81</v>
      </c>
      <c r="AY385" s="219" t="s">
        <v>256</v>
      </c>
    </row>
    <row r="386" spans="2:51" s="11" customFormat="1" ht="13.5">
      <c r="B386" s="208"/>
      <c r="C386" s="209"/>
      <c r="D386" s="210" t="s">
        <v>264</v>
      </c>
      <c r="E386" s="211" t="s">
        <v>38</v>
      </c>
      <c r="F386" s="212" t="s">
        <v>38</v>
      </c>
      <c r="G386" s="209"/>
      <c r="H386" s="213">
        <v>0</v>
      </c>
      <c r="I386" s="214"/>
      <c r="J386" s="209"/>
      <c r="K386" s="209"/>
      <c r="L386" s="215"/>
      <c r="M386" s="216"/>
      <c r="N386" s="217"/>
      <c r="O386" s="217"/>
      <c r="P386" s="217"/>
      <c r="Q386" s="217"/>
      <c r="R386" s="217"/>
      <c r="S386" s="217"/>
      <c r="T386" s="218"/>
      <c r="AT386" s="219" t="s">
        <v>264</v>
      </c>
      <c r="AU386" s="219" t="s">
        <v>90</v>
      </c>
      <c r="AV386" s="11" t="s">
        <v>90</v>
      </c>
      <c r="AW386" s="11" t="s">
        <v>45</v>
      </c>
      <c r="AX386" s="11" t="s">
        <v>81</v>
      </c>
      <c r="AY386" s="219" t="s">
        <v>256</v>
      </c>
    </row>
    <row r="387" spans="2:51" s="12" customFormat="1" ht="13.5">
      <c r="B387" s="220"/>
      <c r="C387" s="221"/>
      <c r="D387" s="222" t="s">
        <v>264</v>
      </c>
      <c r="E387" s="223" t="s">
        <v>38</v>
      </c>
      <c r="F387" s="224" t="s">
        <v>266</v>
      </c>
      <c r="G387" s="221"/>
      <c r="H387" s="225">
        <v>2223.511</v>
      </c>
      <c r="I387" s="226"/>
      <c r="J387" s="221"/>
      <c r="K387" s="221"/>
      <c r="L387" s="227"/>
      <c r="M387" s="228"/>
      <c r="N387" s="229"/>
      <c r="O387" s="229"/>
      <c r="P387" s="229"/>
      <c r="Q387" s="229"/>
      <c r="R387" s="229"/>
      <c r="S387" s="229"/>
      <c r="T387" s="230"/>
      <c r="AT387" s="231" t="s">
        <v>264</v>
      </c>
      <c r="AU387" s="231" t="s">
        <v>90</v>
      </c>
      <c r="AV387" s="12" t="s">
        <v>262</v>
      </c>
      <c r="AW387" s="12" t="s">
        <v>45</v>
      </c>
      <c r="AX387" s="12" t="s">
        <v>25</v>
      </c>
      <c r="AY387" s="231" t="s">
        <v>256</v>
      </c>
    </row>
    <row r="388" spans="2:65" s="1" customFormat="1" ht="22.5" customHeight="1">
      <c r="B388" s="42"/>
      <c r="C388" s="196" t="s">
        <v>543</v>
      </c>
      <c r="D388" s="196" t="s">
        <v>258</v>
      </c>
      <c r="E388" s="197" t="s">
        <v>701</v>
      </c>
      <c r="F388" s="198" t="s">
        <v>702</v>
      </c>
      <c r="G388" s="199" t="s">
        <v>129</v>
      </c>
      <c r="H388" s="200">
        <v>84.115</v>
      </c>
      <c r="I388" s="201"/>
      <c r="J388" s="202">
        <f>ROUND(I388*H388,2)</f>
        <v>0</v>
      </c>
      <c r="K388" s="198" t="s">
        <v>261</v>
      </c>
      <c r="L388" s="62"/>
      <c r="M388" s="203" t="s">
        <v>38</v>
      </c>
      <c r="N388" s="204" t="s">
        <v>52</v>
      </c>
      <c r="O388" s="43"/>
      <c r="P388" s="205">
        <f>O388*H388</f>
        <v>0</v>
      </c>
      <c r="Q388" s="205">
        <v>0.27272</v>
      </c>
      <c r="R388" s="205">
        <f>Q388*H388</f>
        <v>22.9398428</v>
      </c>
      <c r="S388" s="205">
        <v>0</v>
      </c>
      <c r="T388" s="206">
        <f>S388*H388</f>
        <v>0</v>
      </c>
      <c r="AR388" s="24" t="s">
        <v>262</v>
      </c>
      <c r="AT388" s="24" t="s">
        <v>258</v>
      </c>
      <c r="AU388" s="24" t="s">
        <v>90</v>
      </c>
      <c r="AY388" s="24" t="s">
        <v>256</v>
      </c>
      <c r="BE388" s="207">
        <f>IF(N388="základní",J388,0)</f>
        <v>0</v>
      </c>
      <c r="BF388" s="207">
        <f>IF(N388="snížená",J388,0)</f>
        <v>0</v>
      </c>
      <c r="BG388" s="207">
        <f>IF(N388="zákl. přenesená",J388,0)</f>
        <v>0</v>
      </c>
      <c r="BH388" s="207">
        <f>IF(N388="sníž. přenesená",J388,0)</f>
        <v>0</v>
      </c>
      <c r="BI388" s="207">
        <f>IF(N388="nulová",J388,0)</f>
        <v>0</v>
      </c>
      <c r="BJ388" s="24" t="s">
        <v>25</v>
      </c>
      <c r="BK388" s="207">
        <f>ROUND(I388*H388,2)</f>
        <v>0</v>
      </c>
      <c r="BL388" s="24" t="s">
        <v>262</v>
      </c>
      <c r="BM388" s="24" t="s">
        <v>1876</v>
      </c>
    </row>
    <row r="389" spans="2:51" s="11" customFormat="1" ht="27">
      <c r="B389" s="208"/>
      <c r="C389" s="209"/>
      <c r="D389" s="210" t="s">
        <v>264</v>
      </c>
      <c r="E389" s="211" t="s">
        <v>38</v>
      </c>
      <c r="F389" s="212" t="s">
        <v>1877</v>
      </c>
      <c r="G389" s="209"/>
      <c r="H389" s="213">
        <v>84.115</v>
      </c>
      <c r="I389" s="214"/>
      <c r="J389" s="209"/>
      <c r="K389" s="209"/>
      <c r="L389" s="215"/>
      <c r="M389" s="216"/>
      <c r="N389" s="217"/>
      <c r="O389" s="217"/>
      <c r="P389" s="217"/>
      <c r="Q389" s="217"/>
      <c r="R389" s="217"/>
      <c r="S389" s="217"/>
      <c r="T389" s="218"/>
      <c r="AT389" s="219" t="s">
        <v>264</v>
      </c>
      <c r="AU389" s="219" t="s">
        <v>90</v>
      </c>
      <c r="AV389" s="11" t="s">
        <v>90</v>
      </c>
      <c r="AW389" s="11" t="s">
        <v>45</v>
      </c>
      <c r="AX389" s="11" t="s">
        <v>81</v>
      </c>
      <c r="AY389" s="219" t="s">
        <v>256</v>
      </c>
    </row>
    <row r="390" spans="2:51" s="12" customFormat="1" ht="13.5">
      <c r="B390" s="220"/>
      <c r="C390" s="221"/>
      <c r="D390" s="222" t="s">
        <v>264</v>
      </c>
      <c r="E390" s="223" t="s">
        <v>38</v>
      </c>
      <c r="F390" s="224" t="s">
        <v>266</v>
      </c>
      <c r="G390" s="221"/>
      <c r="H390" s="225">
        <v>84.115</v>
      </c>
      <c r="I390" s="226"/>
      <c r="J390" s="221"/>
      <c r="K390" s="221"/>
      <c r="L390" s="227"/>
      <c r="M390" s="228"/>
      <c r="N390" s="229"/>
      <c r="O390" s="229"/>
      <c r="P390" s="229"/>
      <c r="Q390" s="229"/>
      <c r="R390" s="229"/>
      <c r="S390" s="229"/>
      <c r="T390" s="230"/>
      <c r="AT390" s="231" t="s">
        <v>264</v>
      </c>
      <c r="AU390" s="231" t="s">
        <v>90</v>
      </c>
      <c r="AV390" s="12" t="s">
        <v>262</v>
      </c>
      <c r="AW390" s="12" t="s">
        <v>45</v>
      </c>
      <c r="AX390" s="12" t="s">
        <v>25</v>
      </c>
      <c r="AY390" s="231" t="s">
        <v>256</v>
      </c>
    </row>
    <row r="391" spans="2:65" s="1" customFormat="1" ht="22.5" customHeight="1">
      <c r="B391" s="42"/>
      <c r="C391" s="196" t="s">
        <v>548</v>
      </c>
      <c r="D391" s="196" t="s">
        <v>258</v>
      </c>
      <c r="E391" s="197" t="s">
        <v>622</v>
      </c>
      <c r="F391" s="198" t="s">
        <v>623</v>
      </c>
      <c r="G391" s="199" t="s">
        <v>372</v>
      </c>
      <c r="H391" s="200">
        <v>969.86</v>
      </c>
      <c r="I391" s="201"/>
      <c r="J391" s="202">
        <f>ROUND(I391*H391,2)</f>
        <v>0</v>
      </c>
      <c r="K391" s="198" t="s">
        <v>38</v>
      </c>
      <c r="L391" s="62"/>
      <c r="M391" s="203" t="s">
        <v>38</v>
      </c>
      <c r="N391" s="204" t="s">
        <v>52</v>
      </c>
      <c r="O391" s="43"/>
      <c r="P391" s="205">
        <f>O391*H391</f>
        <v>0</v>
      </c>
      <c r="Q391" s="205">
        <v>0.00025</v>
      </c>
      <c r="R391" s="205">
        <f>Q391*H391</f>
        <v>0.242465</v>
      </c>
      <c r="S391" s="205">
        <v>0</v>
      </c>
      <c r="T391" s="206">
        <f>S391*H391</f>
        <v>0</v>
      </c>
      <c r="AR391" s="24" t="s">
        <v>262</v>
      </c>
      <c r="AT391" s="24" t="s">
        <v>258</v>
      </c>
      <c r="AU391" s="24" t="s">
        <v>90</v>
      </c>
      <c r="AY391" s="24" t="s">
        <v>256</v>
      </c>
      <c r="BE391" s="207">
        <f>IF(N391="základní",J391,0)</f>
        <v>0</v>
      </c>
      <c r="BF391" s="207">
        <f>IF(N391="snížená",J391,0)</f>
        <v>0</v>
      </c>
      <c r="BG391" s="207">
        <f>IF(N391="zákl. přenesená",J391,0)</f>
        <v>0</v>
      </c>
      <c r="BH391" s="207">
        <f>IF(N391="sníž. přenesená",J391,0)</f>
        <v>0</v>
      </c>
      <c r="BI391" s="207">
        <f>IF(N391="nulová",J391,0)</f>
        <v>0</v>
      </c>
      <c r="BJ391" s="24" t="s">
        <v>25</v>
      </c>
      <c r="BK391" s="207">
        <f>ROUND(I391*H391,2)</f>
        <v>0</v>
      </c>
      <c r="BL391" s="24" t="s">
        <v>262</v>
      </c>
      <c r="BM391" s="24" t="s">
        <v>1878</v>
      </c>
    </row>
    <row r="392" spans="2:47" s="1" customFormat="1" ht="67.5">
      <c r="B392" s="42"/>
      <c r="C392" s="64"/>
      <c r="D392" s="210" t="s">
        <v>298</v>
      </c>
      <c r="E392" s="64"/>
      <c r="F392" s="243" t="s">
        <v>625</v>
      </c>
      <c r="G392" s="64"/>
      <c r="H392" s="64"/>
      <c r="I392" s="166"/>
      <c r="J392" s="64"/>
      <c r="K392" s="64"/>
      <c r="L392" s="62"/>
      <c r="M392" s="244"/>
      <c r="N392" s="43"/>
      <c r="O392" s="43"/>
      <c r="P392" s="43"/>
      <c r="Q392" s="43"/>
      <c r="R392" s="43"/>
      <c r="S392" s="43"/>
      <c r="T392" s="79"/>
      <c r="AT392" s="24" t="s">
        <v>298</v>
      </c>
      <c r="AU392" s="24" t="s">
        <v>90</v>
      </c>
    </row>
    <row r="393" spans="2:51" s="11" customFormat="1" ht="27">
      <c r="B393" s="208"/>
      <c r="C393" s="209"/>
      <c r="D393" s="210" t="s">
        <v>264</v>
      </c>
      <c r="E393" s="211" t="s">
        <v>38</v>
      </c>
      <c r="F393" s="212" t="s">
        <v>1879</v>
      </c>
      <c r="G393" s="209"/>
      <c r="H393" s="213">
        <v>319.6</v>
      </c>
      <c r="I393" s="214"/>
      <c r="J393" s="209"/>
      <c r="K393" s="209"/>
      <c r="L393" s="215"/>
      <c r="M393" s="216"/>
      <c r="N393" s="217"/>
      <c r="O393" s="217"/>
      <c r="P393" s="217"/>
      <c r="Q393" s="217"/>
      <c r="R393" s="217"/>
      <c r="S393" s="217"/>
      <c r="T393" s="218"/>
      <c r="AT393" s="219" t="s">
        <v>264</v>
      </c>
      <c r="AU393" s="219" t="s">
        <v>90</v>
      </c>
      <c r="AV393" s="11" t="s">
        <v>90</v>
      </c>
      <c r="AW393" s="11" t="s">
        <v>45</v>
      </c>
      <c r="AX393" s="11" t="s">
        <v>81</v>
      </c>
      <c r="AY393" s="219" t="s">
        <v>256</v>
      </c>
    </row>
    <row r="394" spans="2:51" s="11" customFormat="1" ht="27">
      <c r="B394" s="208"/>
      <c r="C394" s="209"/>
      <c r="D394" s="210" t="s">
        <v>264</v>
      </c>
      <c r="E394" s="211" t="s">
        <v>38</v>
      </c>
      <c r="F394" s="212" t="s">
        <v>1880</v>
      </c>
      <c r="G394" s="209"/>
      <c r="H394" s="213">
        <v>590.2</v>
      </c>
      <c r="I394" s="214"/>
      <c r="J394" s="209"/>
      <c r="K394" s="209"/>
      <c r="L394" s="215"/>
      <c r="M394" s="216"/>
      <c r="N394" s="217"/>
      <c r="O394" s="217"/>
      <c r="P394" s="217"/>
      <c r="Q394" s="217"/>
      <c r="R394" s="217"/>
      <c r="S394" s="217"/>
      <c r="T394" s="218"/>
      <c r="AT394" s="219" t="s">
        <v>264</v>
      </c>
      <c r="AU394" s="219" t="s">
        <v>90</v>
      </c>
      <c r="AV394" s="11" t="s">
        <v>90</v>
      </c>
      <c r="AW394" s="11" t="s">
        <v>45</v>
      </c>
      <c r="AX394" s="11" t="s">
        <v>81</v>
      </c>
      <c r="AY394" s="219" t="s">
        <v>256</v>
      </c>
    </row>
    <row r="395" spans="2:51" s="11" customFormat="1" ht="27">
      <c r="B395" s="208"/>
      <c r="C395" s="209"/>
      <c r="D395" s="210" t="s">
        <v>264</v>
      </c>
      <c r="E395" s="211" t="s">
        <v>38</v>
      </c>
      <c r="F395" s="212" t="s">
        <v>1881</v>
      </c>
      <c r="G395" s="209"/>
      <c r="H395" s="213">
        <v>60.06</v>
      </c>
      <c r="I395" s="214"/>
      <c r="J395" s="209"/>
      <c r="K395" s="209"/>
      <c r="L395" s="215"/>
      <c r="M395" s="216"/>
      <c r="N395" s="217"/>
      <c r="O395" s="217"/>
      <c r="P395" s="217"/>
      <c r="Q395" s="217"/>
      <c r="R395" s="217"/>
      <c r="S395" s="217"/>
      <c r="T395" s="218"/>
      <c r="AT395" s="219" t="s">
        <v>264</v>
      </c>
      <c r="AU395" s="219" t="s">
        <v>90</v>
      </c>
      <c r="AV395" s="11" t="s">
        <v>90</v>
      </c>
      <c r="AW395" s="11" t="s">
        <v>45</v>
      </c>
      <c r="AX395" s="11" t="s">
        <v>81</v>
      </c>
      <c r="AY395" s="219" t="s">
        <v>256</v>
      </c>
    </row>
    <row r="396" spans="2:51" s="12" customFormat="1" ht="13.5">
      <c r="B396" s="220"/>
      <c r="C396" s="221"/>
      <c r="D396" s="210" t="s">
        <v>264</v>
      </c>
      <c r="E396" s="245" t="s">
        <v>156</v>
      </c>
      <c r="F396" s="246" t="s">
        <v>266</v>
      </c>
      <c r="G396" s="221"/>
      <c r="H396" s="247">
        <v>969.86</v>
      </c>
      <c r="I396" s="226"/>
      <c r="J396" s="221"/>
      <c r="K396" s="221"/>
      <c r="L396" s="227"/>
      <c r="M396" s="228"/>
      <c r="N396" s="229"/>
      <c r="O396" s="229"/>
      <c r="P396" s="229"/>
      <c r="Q396" s="229"/>
      <c r="R396" s="229"/>
      <c r="S396" s="229"/>
      <c r="T396" s="230"/>
      <c r="AT396" s="231" t="s">
        <v>264</v>
      </c>
      <c r="AU396" s="231" t="s">
        <v>90</v>
      </c>
      <c r="AV396" s="12" t="s">
        <v>262</v>
      </c>
      <c r="AW396" s="12" t="s">
        <v>45</v>
      </c>
      <c r="AX396" s="12" t="s">
        <v>25</v>
      </c>
      <c r="AY396" s="231" t="s">
        <v>256</v>
      </c>
    </row>
    <row r="397" spans="2:51" s="11" customFormat="1" ht="13.5">
      <c r="B397" s="208"/>
      <c r="C397" s="209"/>
      <c r="D397" s="222" t="s">
        <v>264</v>
      </c>
      <c r="E397" s="271" t="s">
        <v>38</v>
      </c>
      <c r="F397" s="248" t="s">
        <v>1882</v>
      </c>
      <c r="G397" s="209"/>
      <c r="H397" s="249">
        <v>1939.72</v>
      </c>
      <c r="I397" s="214"/>
      <c r="J397" s="209"/>
      <c r="K397" s="209"/>
      <c r="L397" s="215"/>
      <c r="M397" s="216"/>
      <c r="N397" s="217"/>
      <c r="O397" s="217"/>
      <c r="P397" s="217"/>
      <c r="Q397" s="217"/>
      <c r="R397" s="217"/>
      <c r="S397" s="217"/>
      <c r="T397" s="218"/>
      <c r="AT397" s="219" t="s">
        <v>264</v>
      </c>
      <c r="AU397" s="219" t="s">
        <v>90</v>
      </c>
      <c r="AV397" s="11" t="s">
        <v>90</v>
      </c>
      <c r="AW397" s="11" t="s">
        <v>45</v>
      </c>
      <c r="AX397" s="11" t="s">
        <v>81</v>
      </c>
      <c r="AY397" s="219" t="s">
        <v>256</v>
      </c>
    </row>
    <row r="398" spans="2:65" s="1" customFormat="1" ht="22.5" customHeight="1">
      <c r="B398" s="42"/>
      <c r="C398" s="261" t="s">
        <v>554</v>
      </c>
      <c r="D398" s="261" t="s">
        <v>337</v>
      </c>
      <c r="E398" s="262" t="s">
        <v>630</v>
      </c>
      <c r="F398" s="263" t="s">
        <v>631</v>
      </c>
      <c r="G398" s="264" t="s">
        <v>372</v>
      </c>
      <c r="H398" s="265">
        <v>1066.846</v>
      </c>
      <c r="I398" s="266"/>
      <c r="J398" s="267">
        <f>ROUND(I398*H398,2)</f>
        <v>0</v>
      </c>
      <c r="K398" s="263" t="s">
        <v>261</v>
      </c>
      <c r="L398" s="268"/>
      <c r="M398" s="269" t="s">
        <v>38</v>
      </c>
      <c r="N398" s="270" t="s">
        <v>52</v>
      </c>
      <c r="O398" s="43"/>
      <c r="P398" s="205">
        <f>O398*H398</f>
        <v>0</v>
      </c>
      <c r="Q398" s="205">
        <v>0</v>
      </c>
      <c r="R398" s="205">
        <f>Q398*H398</f>
        <v>0</v>
      </c>
      <c r="S398" s="205">
        <v>0</v>
      </c>
      <c r="T398" s="206">
        <f>S398*H398</f>
        <v>0</v>
      </c>
      <c r="AR398" s="24" t="s">
        <v>183</v>
      </c>
      <c r="AT398" s="24" t="s">
        <v>337</v>
      </c>
      <c r="AU398" s="24" t="s">
        <v>90</v>
      </c>
      <c r="AY398" s="24" t="s">
        <v>256</v>
      </c>
      <c r="BE398" s="207">
        <f>IF(N398="základní",J398,0)</f>
        <v>0</v>
      </c>
      <c r="BF398" s="207">
        <f>IF(N398="snížená",J398,0)</f>
        <v>0</v>
      </c>
      <c r="BG398" s="207">
        <f>IF(N398="zákl. přenesená",J398,0)</f>
        <v>0</v>
      </c>
      <c r="BH398" s="207">
        <f>IF(N398="sníž. přenesená",J398,0)</f>
        <v>0</v>
      </c>
      <c r="BI398" s="207">
        <f>IF(N398="nulová",J398,0)</f>
        <v>0</v>
      </c>
      <c r="BJ398" s="24" t="s">
        <v>25</v>
      </c>
      <c r="BK398" s="207">
        <f>ROUND(I398*H398,2)</f>
        <v>0</v>
      </c>
      <c r="BL398" s="24" t="s">
        <v>262</v>
      </c>
      <c r="BM398" s="24" t="s">
        <v>1883</v>
      </c>
    </row>
    <row r="399" spans="2:51" s="11" customFormat="1" ht="13.5">
      <c r="B399" s="208"/>
      <c r="C399" s="209"/>
      <c r="D399" s="210" t="s">
        <v>264</v>
      </c>
      <c r="E399" s="211" t="s">
        <v>38</v>
      </c>
      <c r="F399" s="212" t="s">
        <v>633</v>
      </c>
      <c r="G399" s="209"/>
      <c r="H399" s="213">
        <v>1066.846</v>
      </c>
      <c r="I399" s="214"/>
      <c r="J399" s="209"/>
      <c r="K399" s="209"/>
      <c r="L399" s="215"/>
      <c r="M399" s="216"/>
      <c r="N399" s="217"/>
      <c r="O399" s="217"/>
      <c r="P399" s="217"/>
      <c r="Q399" s="217"/>
      <c r="R399" s="217"/>
      <c r="S399" s="217"/>
      <c r="T399" s="218"/>
      <c r="AT399" s="219" t="s">
        <v>264</v>
      </c>
      <c r="AU399" s="219" t="s">
        <v>90</v>
      </c>
      <c r="AV399" s="11" t="s">
        <v>90</v>
      </c>
      <c r="AW399" s="11" t="s">
        <v>45</v>
      </c>
      <c r="AX399" s="11" t="s">
        <v>81</v>
      </c>
      <c r="AY399" s="219" t="s">
        <v>256</v>
      </c>
    </row>
    <row r="400" spans="2:51" s="12" customFormat="1" ht="13.5">
      <c r="B400" s="220"/>
      <c r="C400" s="221"/>
      <c r="D400" s="222" t="s">
        <v>264</v>
      </c>
      <c r="E400" s="223" t="s">
        <v>38</v>
      </c>
      <c r="F400" s="224" t="s">
        <v>266</v>
      </c>
      <c r="G400" s="221"/>
      <c r="H400" s="225">
        <v>1066.846</v>
      </c>
      <c r="I400" s="226"/>
      <c r="J400" s="221"/>
      <c r="K400" s="221"/>
      <c r="L400" s="227"/>
      <c r="M400" s="228"/>
      <c r="N400" s="229"/>
      <c r="O400" s="229"/>
      <c r="P400" s="229"/>
      <c r="Q400" s="229"/>
      <c r="R400" s="229"/>
      <c r="S400" s="229"/>
      <c r="T400" s="230"/>
      <c r="AT400" s="231" t="s">
        <v>264</v>
      </c>
      <c r="AU400" s="231" t="s">
        <v>90</v>
      </c>
      <c r="AV400" s="12" t="s">
        <v>262</v>
      </c>
      <c r="AW400" s="12" t="s">
        <v>45</v>
      </c>
      <c r="AX400" s="12" t="s">
        <v>25</v>
      </c>
      <c r="AY400" s="231" t="s">
        <v>256</v>
      </c>
    </row>
    <row r="401" spans="2:65" s="1" customFormat="1" ht="22.5" customHeight="1">
      <c r="B401" s="42"/>
      <c r="C401" s="261" t="s">
        <v>560</v>
      </c>
      <c r="D401" s="261" t="s">
        <v>337</v>
      </c>
      <c r="E401" s="262" t="s">
        <v>636</v>
      </c>
      <c r="F401" s="263" t="s">
        <v>637</v>
      </c>
      <c r="G401" s="264" t="s">
        <v>372</v>
      </c>
      <c r="H401" s="265">
        <v>1066.846</v>
      </c>
      <c r="I401" s="266"/>
      <c r="J401" s="267">
        <f>ROUND(I401*H401,2)</f>
        <v>0</v>
      </c>
      <c r="K401" s="263" t="s">
        <v>261</v>
      </c>
      <c r="L401" s="268"/>
      <c r="M401" s="269" t="s">
        <v>38</v>
      </c>
      <c r="N401" s="270" t="s">
        <v>52</v>
      </c>
      <c r="O401" s="43"/>
      <c r="P401" s="205">
        <f>O401*H401</f>
        <v>0</v>
      </c>
      <c r="Q401" s="205">
        <v>0</v>
      </c>
      <c r="R401" s="205">
        <f>Q401*H401</f>
        <v>0</v>
      </c>
      <c r="S401" s="205">
        <v>0</v>
      </c>
      <c r="T401" s="206">
        <f>S401*H401</f>
        <v>0</v>
      </c>
      <c r="AR401" s="24" t="s">
        <v>183</v>
      </c>
      <c r="AT401" s="24" t="s">
        <v>337</v>
      </c>
      <c r="AU401" s="24" t="s">
        <v>90</v>
      </c>
      <c r="AY401" s="24" t="s">
        <v>256</v>
      </c>
      <c r="BE401" s="207">
        <f>IF(N401="základní",J401,0)</f>
        <v>0</v>
      </c>
      <c r="BF401" s="207">
        <f>IF(N401="snížená",J401,0)</f>
        <v>0</v>
      </c>
      <c r="BG401" s="207">
        <f>IF(N401="zákl. přenesená",J401,0)</f>
        <v>0</v>
      </c>
      <c r="BH401" s="207">
        <f>IF(N401="sníž. přenesená",J401,0)</f>
        <v>0</v>
      </c>
      <c r="BI401" s="207">
        <f>IF(N401="nulová",J401,0)</f>
        <v>0</v>
      </c>
      <c r="BJ401" s="24" t="s">
        <v>25</v>
      </c>
      <c r="BK401" s="207">
        <f>ROUND(I401*H401,2)</f>
        <v>0</v>
      </c>
      <c r="BL401" s="24" t="s">
        <v>262</v>
      </c>
      <c r="BM401" s="24" t="s">
        <v>1884</v>
      </c>
    </row>
    <row r="402" spans="2:51" s="11" customFormat="1" ht="13.5">
      <c r="B402" s="208"/>
      <c r="C402" s="209"/>
      <c r="D402" s="222" t="s">
        <v>264</v>
      </c>
      <c r="E402" s="271" t="s">
        <v>38</v>
      </c>
      <c r="F402" s="248" t="s">
        <v>633</v>
      </c>
      <c r="G402" s="209"/>
      <c r="H402" s="249">
        <v>1066.846</v>
      </c>
      <c r="I402" s="214"/>
      <c r="J402" s="209"/>
      <c r="K402" s="209"/>
      <c r="L402" s="215"/>
      <c r="M402" s="216"/>
      <c r="N402" s="217"/>
      <c r="O402" s="217"/>
      <c r="P402" s="217"/>
      <c r="Q402" s="217"/>
      <c r="R402" s="217"/>
      <c r="S402" s="217"/>
      <c r="T402" s="218"/>
      <c r="AT402" s="219" t="s">
        <v>264</v>
      </c>
      <c r="AU402" s="219" t="s">
        <v>90</v>
      </c>
      <c r="AV402" s="11" t="s">
        <v>90</v>
      </c>
      <c r="AW402" s="11" t="s">
        <v>45</v>
      </c>
      <c r="AX402" s="11" t="s">
        <v>25</v>
      </c>
      <c r="AY402" s="219" t="s">
        <v>256</v>
      </c>
    </row>
    <row r="403" spans="2:65" s="1" customFormat="1" ht="22.5" customHeight="1">
      <c r="B403" s="42"/>
      <c r="C403" s="196" t="s">
        <v>564</v>
      </c>
      <c r="D403" s="196" t="s">
        <v>258</v>
      </c>
      <c r="E403" s="197" t="s">
        <v>706</v>
      </c>
      <c r="F403" s="198" t="s">
        <v>707</v>
      </c>
      <c r="G403" s="199" t="s">
        <v>453</v>
      </c>
      <c r="H403" s="200">
        <v>1</v>
      </c>
      <c r="I403" s="201"/>
      <c r="J403" s="202">
        <f>ROUND(I403*H403,2)</f>
        <v>0</v>
      </c>
      <c r="K403" s="198" t="s">
        <v>38</v>
      </c>
      <c r="L403" s="62"/>
      <c r="M403" s="203" t="s">
        <v>38</v>
      </c>
      <c r="N403" s="204" t="s">
        <v>52</v>
      </c>
      <c r="O403" s="43"/>
      <c r="P403" s="205">
        <f>O403*H403</f>
        <v>0</v>
      </c>
      <c r="Q403" s="205">
        <v>0</v>
      </c>
      <c r="R403" s="205">
        <f>Q403*H403</f>
        <v>0</v>
      </c>
      <c r="S403" s="205">
        <v>0</v>
      </c>
      <c r="T403" s="206">
        <f>S403*H403</f>
        <v>0</v>
      </c>
      <c r="AR403" s="24" t="s">
        <v>262</v>
      </c>
      <c r="AT403" s="24" t="s">
        <v>258</v>
      </c>
      <c r="AU403" s="24" t="s">
        <v>90</v>
      </c>
      <c r="AY403" s="24" t="s">
        <v>256</v>
      </c>
      <c r="BE403" s="207">
        <f>IF(N403="základní",J403,0)</f>
        <v>0</v>
      </c>
      <c r="BF403" s="207">
        <f>IF(N403="snížená",J403,0)</f>
        <v>0</v>
      </c>
      <c r="BG403" s="207">
        <f>IF(N403="zákl. přenesená",J403,0)</f>
        <v>0</v>
      </c>
      <c r="BH403" s="207">
        <f>IF(N403="sníž. přenesená",J403,0)</f>
        <v>0</v>
      </c>
      <c r="BI403" s="207">
        <f>IF(N403="nulová",J403,0)</f>
        <v>0</v>
      </c>
      <c r="BJ403" s="24" t="s">
        <v>25</v>
      </c>
      <c r="BK403" s="207">
        <f>ROUND(I403*H403,2)</f>
        <v>0</v>
      </c>
      <c r="BL403" s="24" t="s">
        <v>262</v>
      </c>
      <c r="BM403" s="24" t="s">
        <v>1885</v>
      </c>
    </row>
    <row r="404" spans="2:65" s="1" customFormat="1" ht="22.5" customHeight="1">
      <c r="B404" s="42"/>
      <c r="C404" s="196" t="s">
        <v>582</v>
      </c>
      <c r="D404" s="196" t="s">
        <v>258</v>
      </c>
      <c r="E404" s="197" t="s">
        <v>710</v>
      </c>
      <c r="F404" s="198" t="s">
        <v>711</v>
      </c>
      <c r="G404" s="199" t="s">
        <v>453</v>
      </c>
      <c r="H404" s="200">
        <v>1</v>
      </c>
      <c r="I404" s="201"/>
      <c r="J404" s="202">
        <f>ROUND(I404*H404,2)</f>
        <v>0</v>
      </c>
      <c r="K404" s="198" t="s">
        <v>38</v>
      </c>
      <c r="L404" s="62"/>
      <c r="M404" s="203" t="s">
        <v>38</v>
      </c>
      <c r="N404" s="204" t="s">
        <v>52</v>
      </c>
      <c r="O404" s="43"/>
      <c r="P404" s="205">
        <f>O404*H404</f>
        <v>0</v>
      </c>
      <c r="Q404" s="205">
        <v>0</v>
      </c>
      <c r="R404" s="205">
        <f>Q404*H404</f>
        <v>0</v>
      </c>
      <c r="S404" s="205">
        <v>0</v>
      </c>
      <c r="T404" s="206">
        <f>S404*H404</f>
        <v>0</v>
      </c>
      <c r="AR404" s="24" t="s">
        <v>262</v>
      </c>
      <c r="AT404" s="24" t="s">
        <v>258</v>
      </c>
      <c r="AU404" s="24" t="s">
        <v>90</v>
      </c>
      <c r="AY404" s="24" t="s">
        <v>256</v>
      </c>
      <c r="BE404" s="207">
        <f>IF(N404="základní",J404,0)</f>
        <v>0</v>
      </c>
      <c r="BF404" s="207">
        <f>IF(N404="snížená",J404,0)</f>
        <v>0</v>
      </c>
      <c r="BG404" s="207">
        <f>IF(N404="zákl. přenesená",J404,0)</f>
        <v>0</v>
      </c>
      <c r="BH404" s="207">
        <f>IF(N404="sníž. přenesená",J404,0)</f>
        <v>0</v>
      </c>
      <c r="BI404" s="207">
        <f>IF(N404="nulová",J404,0)</f>
        <v>0</v>
      </c>
      <c r="BJ404" s="24" t="s">
        <v>25</v>
      </c>
      <c r="BK404" s="207">
        <f>ROUND(I404*H404,2)</f>
        <v>0</v>
      </c>
      <c r="BL404" s="24" t="s">
        <v>262</v>
      </c>
      <c r="BM404" s="24" t="s">
        <v>1886</v>
      </c>
    </row>
    <row r="405" spans="2:65" s="1" customFormat="1" ht="31.5" customHeight="1">
      <c r="B405" s="42"/>
      <c r="C405" s="196" t="s">
        <v>596</v>
      </c>
      <c r="D405" s="196" t="s">
        <v>258</v>
      </c>
      <c r="E405" s="197" t="s">
        <v>714</v>
      </c>
      <c r="F405" s="198" t="s">
        <v>715</v>
      </c>
      <c r="G405" s="199" t="s">
        <v>453</v>
      </c>
      <c r="H405" s="200">
        <v>9</v>
      </c>
      <c r="I405" s="201"/>
      <c r="J405" s="202">
        <f>ROUND(I405*H405,2)</f>
        <v>0</v>
      </c>
      <c r="K405" s="198" t="s">
        <v>38</v>
      </c>
      <c r="L405" s="62"/>
      <c r="M405" s="203" t="s">
        <v>38</v>
      </c>
      <c r="N405" s="204" t="s">
        <v>52</v>
      </c>
      <c r="O405" s="43"/>
      <c r="P405" s="205">
        <f>O405*H405</f>
        <v>0</v>
      </c>
      <c r="Q405" s="205">
        <v>0</v>
      </c>
      <c r="R405" s="205">
        <f>Q405*H405</f>
        <v>0</v>
      </c>
      <c r="S405" s="205">
        <v>0</v>
      </c>
      <c r="T405" s="206">
        <f>S405*H405</f>
        <v>0</v>
      </c>
      <c r="AR405" s="24" t="s">
        <v>262</v>
      </c>
      <c r="AT405" s="24" t="s">
        <v>258</v>
      </c>
      <c r="AU405" s="24" t="s">
        <v>90</v>
      </c>
      <c r="AY405" s="24" t="s">
        <v>256</v>
      </c>
      <c r="BE405" s="207">
        <f>IF(N405="základní",J405,0)</f>
        <v>0</v>
      </c>
      <c r="BF405" s="207">
        <f>IF(N405="snížená",J405,0)</f>
        <v>0</v>
      </c>
      <c r="BG405" s="207">
        <f>IF(N405="zákl. přenesená",J405,0)</f>
        <v>0</v>
      </c>
      <c r="BH405" s="207">
        <f>IF(N405="sníž. přenesená",J405,0)</f>
        <v>0</v>
      </c>
      <c r="BI405" s="207">
        <f>IF(N405="nulová",J405,0)</f>
        <v>0</v>
      </c>
      <c r="BJ405" s="24" t="s">
        <v>25</v>
      </c>
      <c r="BK405" s="207">
        <f>ROUND(I405*H405,2)</f>
        <v>0</v>
      </c>
      <c r="BL405" s="24" t="s">
        <v>262</v>
      </c>
      <c r="BM405" s="24" t="s">
        <v>1887</v>
      </c>
    </row>
    <row r="406" spans="2:51" s="11" customFormat="1" ht="13.5">
      <c r="B406" s="208"/>
      <c r="C406" s="209"/>
      <c r="D406" s="210" t="s">
        <v>264</v>
      </c>
      <c r="E406" s="211" t="s">
        <v>38</v>
      </c>
      <c r="F406" s="212" t="s">
        <v>717</v>
      </c>
      <c r="G406" s="209"/>
      <c r="H406" s="213">
        <v>9</v>
      </c>
      <c r="I406" s="214"/>
      <c r="J406" s="209"/>
      <c r="K406" s="209"/>
      <c r="L406" s="215"/>
      <c r="M406" s="216"/>
      <c r="N406" s="217"/>
      <c r="O406" s="217"/>
      <c r="P406" s="217"/>
      <c r="Q406" s="217"/>
      <c r="R406" s="217"/>
      <c r="S406" s="217"/>
      <c r="T406" s="218"/>
      <c r="AT406" s="219" t="s">
        <v>264</v>
      </c>
      <c r="AU406" s="219" t="s">
        <v>90</v>
      </c>
      <c r="AV406" s="11" t="s">
        <v>90</v>
      </c>
      <c r="AW406" s="11" t="s">
        <v>45</v>
      </c>
      <c r="AX406" s="11" t="s">
        <v>81</v>
      </c>
      <c r="AY406" s="219" t="s">
        <v>256</v>
      </c>
    </row>
    <row r="407" spans="2:51" s="12" customFormat="1" ht="13.5">
      <c r="B407" s="220"/>
      <c r="C407" s="221"/>
      <c r="D407" s="210" t="s">
        <v>264</v>
      </c>
      <c r="E407" s="245" t="s">
        <v>38</v>
      </c>
      <c r="F407" s="246" t="s">
        <v>266</v>
      </c>
      <c r="G407" s="221"/>
      <c r="H407" s="247">
        <v>9</v>
      </c>
      <c r="I407" s="226"/>
      <c r="J407" s="221"/>
      <c r="K407" s="221"/>
      <c r="L407" s="227"/>
      <c r="M407" s="228"/>
      <c r="N407" s="229"/>
      <c r="O407" s="229"/>
      <c r="P407" s="229"/>
      <c r="Q407" s="229"/>
      <c r="R407" s="229"/>
      <c r="S407" s="229"/>
      <c r="T407" s="230"/>
      <c r="AT407" s="231" t="s">
        <v>264</v>
      </c>
      <c r="AU407" s="231" t="s">
        <v>90</v>
      </c>
      <c r="AV407" s="12" t="s">
        <v>262</v>
      </c>
      <c r="AW407" s="12" t="s">
        <v>45</v>
      </c>
      <c r="AX407" s="12" t="s">
        <v>25</v>
      </c>
      <c r="AY407" s="231" t="s">
        <v>256</v>
      </c>
    </row>
    <row r="408" spans="2:63" s="10" customFormat="1" ht="29.85" customHeight="1">
      <c r="B408" s="179"/>
      <c r="C408" s="180"/>
      <c r="D408" s="193" t="s">
        <v>80</v>
      </c>
      <c r="E408" s="194" t="s">
        <v>183</v>
      </c>
      <c r="F408" s="194" t="s">
        <v>718</v>
      </c>
      <c r="G408" s="180"/>
      <c r="H408" s="180"/>
      <c r="I408" s="183"/>
      <c r="J408" s="195">
        <f>BK408</f>
        <v>0</v>
      </c>
      <c r="K408" s="180"/>
      <c r="L408" s="185"/>
      <c r="M408" s="186"/>
      <c r="N408" s="187"/>
      <c r="O408" s="187"/>
      <c r="P408" s="188">
        <f>SUM(P409:P411)</f>
        <v>0</v>
      </c>
      <c r="Q408" s="187"/>
      <c r="R408" s="188">
        <f>SUM(R409:R411)</f>
        <v>0.09738</v>
      </c>
      <c r="S408" s="187"/>
      <c r="T408" s="189">
        <f>SUM(T409:T411)</f>
        <v>0</v>
      </c>
      <c r="AR408" s="190" t="s">
        <v>25</v>
      </c>
      <c r="AT408" s="191" t="s">
        <v>80</v>
      </c>
      <c r="AU408" s="191" t="s">
        <v>25</v>
      </c>
      <c r="AY408" s="190" t="s">
        <v>256</v>
      </c>
      <c r="BK408" s="192">
        <f>SUM(BK409:BK411)</f>
        <v>0</v>
      </c>
    </row>
    <row r="409" spans="2:65" s="1" customFormat="1" ht="22.5" customHeight="1">
      <c r="B409" s="42"/>
      <c r="C409" s="196" t="s">
        <v>600</v>
      </c>
      <c r="D409" s="196" t="s">
        <v>258</v>
      </c>
      <c r="E409" s="197" t="s">
        <v>720</v>
      </c>
      <c r="F409" s="198" t="s">
        <v>721</v>
      </c>
      <c r="G409" s="199" t="s">
        <v>722</v>
      </c>
      <c r="H409" s="200">
        <v>2</v>
      </c>
      <c r="I409" s="201"/>
      <c r="J409" s="202">
        <f>ROUND(I409*H409,2)</f>
        <v>0</v>
      </c>
      <c r="K409" s="198" t="s">
        <v>38</v>
      </c>
      <c r="L409" s="62"/>
      <c r="M409" s="203" t="s">
        <v>38</v>
      </c>
      <c r="N409" s="204" t="s">
        <v>52</v>
      </c>
      <c r="O409" s="43"/>
      <c r="P409" s="205">
        <f>O409*H409</f>
        <v>0</v>
      </c>
      <c r="Q409" s="205">
        <v>0</v>
      </c>
      <c r="R409" s="205">
        <f>Q409*H409</f>
        <v>0</v>
      </c>
      <c r="S409" s="205">
        <v>0</v>
      </c>
      <c r="T409" s="206">
        <f>S409*H409</f>
        <v>0</v>
      </c>
      <c r="AR409" s="24" t="s">
        <v>262</v>
      </c>
      <c r="AT409" s="24" t="s">
        <v>258</v>
      </c>
      <c r="AU409" s="24" t="s">
        <v>90</v>
      </c>
      <c r="AY409" s="24" t="s">
        <v>256</v>
      </c>
      <c r="BE409" s="207">
        <f>IF(N409="základní",J409,0)</f>
        <v>0</v>
      </c>
      <c r="BF409" s="207">
        <f>IF(N409="snížená",J409,0)</f>
        <v>0</v>
      </c>
      <c r="BG409" s="207">
        <f>IF(N409="zákl. přenesená",J409,0)</f>
        <v>0</v>
      </c>
      <c r="BH409" s="207">
        <f>IF(N409="sníž. přenesená",J409,0)</f>
        <v>0</v>
      </c>
      <c r="BI409" s="207">
        <f>IF(N409="nulová",J409,0)</f>
        <v>0</v>
      </c>
      <c r="BJ409" s="24" t="s">
        <v>25</v>
      </c>
      <c r="BK409" s="207">
        <f>ROUND(I409*H409,2)</f>
        <v>0</v>
      </c>
      <c r="BL409" s="24" t="s">
        <v>262</v>
      </c>
      <c r="BM409" s="24" t="s">
        <v>1888</v>
      </c>
    </row>
    <row r="410" spans="2:65" s="1" customFormat="1" ht="44.25" customHeight="1">
      <c r="B410" s="42"/>
      <c r="C410" s="196" t="s">
        <v>606</v>
      </c>
      <c r="D410" s="196" t="s">
        <v>258</v>
      </c>
      <c r="E410" s="197" t="s">
        <v>734</v>
      </c>
      <c r="F410" s="198" t="s">
        <v>735</v>
      </c>
      <c r="G410" s="199" t="s">
        <v>736</v>
      </c>
      <c r="H410" s="200">
        <v>1</v>
      </c>
      <c r="I410" s="201"/>
      <c r="J410" s="202">
        <f>ROUND(I410*H410,2)</f>
        <v>0</v>
      </c>
      <c r="K410" s="198" t="s">
        <v>38</v>
      </c>
      <c r="L410" s="62"/>
      <c r="M410" s="203" t="s">
        <v>38</v>
      </c>
      <c r="N410" s="204" t="s">
        <v>52</v>
      </c>
      <c r="O410" s="43"/>
      <c r="P410" s="205">
        <f>O410*H410</f>
        <v>0</v>
      </c>
      <c r="Q410" s="205">
        <v>0</v>
      </c>
      <c r="R410" s="205">
        <f>Q410*H410</f>
        <v>0</v>
      </c>
      <c r="S410" s="205">
        <v>0</v>
      </c>
      <c r="T410" s="206">
        <f>S410*H410</f>
        <v>0</v>
      </c>
      <c r="AR410" s="24" t="s">
        <v>262</v>
      </c>
      <c r="AT410" s="24" t="s">
        <v>258</v>
      </c>
      <c r="AU410" s="24" t="s">
        <v>90</v>
      </c>
      <c r="AY410" s="24" t="s">
        <v>256</v>
      </c>
      <c r="BE410" s="207">
        <f>IF(N410="základní",J410,0)</f>
        <v>0</v>
      </c>
      <c r="BF410" s="207">
        <f>IF(N410="snížená",J410,0)</f>
        <v>0</v>
      </c>
      <c r="BG410" s="207">
        <f>IF(N410="zákl. přenesená",J410,0)</f>
        <v>0</v>
      </c>
      <c r="BH410" s="207">
        <f>IF(N410="sníž. přenesená",J410,0)</f>
        <v>0</v>
      </c>
      <c r="BI410" s="207">
        <f>IF(N410="nulová",J410,0)</f>
        <v>0</v>
      </c>
      <c r="BJ410" s="24" t="s">
        <v>25</v>
      </c>
      <c r="BK410" s="207">
        <f>ROUND(I410*H410,2)</f>
        <v>0</v>
      </c>
      <c r="BL410" s="24" t="s">
        <v>262</v>
      </c>
      <c r="BM410" s="24" t="s">
        <v>1889</v>
      </c>
    </row>
    <row r="411" spans="2:65" s="1" customFormat="1" ht="22.5" customHeight="1">
      <c r="B411" s="42"/>
      <c r="C411" s="196" t="s">
        <v>612</v>
      </c>
      <c r="D411" s="196" t="s">
        <v>258</v>
      </c>
      <c r="E411" s="197" t="s">
        <v>730</v>
      </c>
      <c r="F411" s="198" t="s">
        <v>731</v>
      </c>
      <c r="G411" s="199" t="s">
        <v>453</v>
      </c>
      <c r="H411" s="200">
        <v>9</v>
      </c>
      <c r="I411" s="201"/>
      <c r="J411" s="202">
        <f>ROUND(I411*H411,2)</f>
        <v>0</v>
      </c>
      <c r="K411" s="198" t="s">
        <v>38</v>
      </c>
      <c r="L411" s="62"/>
      <c r="M411" s="203" t="s">
        <v>38</v>
      </c>
      <c r="N411" s="204" t="s">
        <v>52</v>
      </c>
      <c r="O411" s="43"/>
      <c r="P411" s="205">
        <f>O411*H411</f>
        <v>0</v>
      </c>
      <c r="Q411" s="205">
        <v>0.01082</v>
      </c>
      <c r="R411" s="205">
        <f>Q411*H411</f>
        <v>0.09738</v>
      </c>
      <c r="S411" s="205">
        <v>0</v>
      </c>
      <c r="T411" s="206">
        <f>S411*H411</f>
        <v>0</v>
      </c>
      <c r="AR411" s="24" t="s">
        <v>262</v>
      </c>
      <c r="AT411" s="24" t="s">
        <v>258</v>
      </c>
      <c r="AU411" s="24" t="s">
        <v>90</v>
      </c>
      <c r="AY411" s="24" t="s">
        <v>256</v>
      </c>
      <c r="BE411" s="207">
        <f>IF(N411="základní",J411,0)</f>
        <v>0</v>
      </c>
      <c r="BF411" s="207">
        <f>IF(N411="snížená",J411,0)</f>
        <v>0</v>
      </c>
      <c r="BG411" s="207">
        <f>IF(N411="zákl. přenesená",J411,0)</f>
        <v>0</v>
      </c>
      <c r="BH411" s="207">
        <f>IF(N411="sníž. přenesená",J411,0)</f>
        <v>0</v>
      </c>
      <c r="BI411" s="207">
        <f>IF(N411="nulová",J411,0)</f>
        <v>0</v>
      </c>
      <c r="BJ411" s="24" t="s">
        <v>25</v>
      </c>
      <c r="BK411" s="207">
        <f>ROUND(I411*H411,2)</f>
        <v>0</v>
      </c>
      <c r="BL411" s="24" t="s">
        <v>262</v>
      </c>
      <c r="BM411" s="24" t="s">
        <v>1890</v>
      </c>
    </row>
    <row r="412" spans="2:63" s="10" customFormat="1" ht="29.85" customHeight="1">
      <c r="B412" s="179"/>
      <c r="C412" s="180"/>
      <c r="D412" s="193" t="s">
        <v>80</v>
      </c>
      <c r="E412" s="194" t="s">
        <v>301</v>
      </c>
      <c r="F412" s="194" t="s">
        <v>750</v>
      </c>
      <c r="G412" s="180"/>
      <c r="H412" s="180"/>
      <c r="I412" s="183"/>
      <c r="J412" s="195">
        <f>BK412</f>
        <v>0</v>
      </c>
      <c r="K412" s="180"/>
      <c r="L412" s="185"/>
      <c r="M412" s="186"/>
      <c r="N412" s="187"/>
      <c r="O412" s="187"/>
      <c r="P412" s="188">
        <f>SUM(P413:P577)</f>
        <v>0</v>
      </c>
      <c r="Q412" s="187"/>
      <c r="R412" s="188">
        <f>SUM(R413:R577)</f>
        <v>48.074390000000015</v>
      </c>
      <c r="S412" s="187"/>
      <c r="T412" s="189">
        <f>SUM(T413:T577)</f>
        <v>320.62914000000006</v>
      </c>
      <c r="AR412" s="190" t="s">
        <v>25</v>
      </c>
      <c r="AT412" s="191" t="s">
        <v>80</v>
      </c>
      <c r="AU412" s="191" t="s">
        <v>25</v>
      </c>
      <c r="AY412" s="190" t="s">
        <v>256</v>
      </c>
      <c r="BK412" s="192">
        <f>SUM(BK413:BK577)</f>
        <v>0</v>
      </c>
    </row>
    <row r="413" spans="2:65" s="1" customFormat="1" ht="22.5" customHeight="1">
      <c r="B413" s="42"/>
      <c r="C413" s="196" t="s">
        <v>617</v>
      </c>
      <c r="D413" s="196" t="s">
        <v>258</v>
      </c>
      <c r="E413" s="197" t="s">
        <v>1891</v>
      </c>
      <c r="F413" s="198" t="s">
        <v>1892</v>
      </c>
      <c r="G413" s="199" t="s">
        <v>129</v>
      </c>
      <c r="H413" s="200">
        <v>2442.564</v>
      </c>
      <c r="I413" s="201"/>
      <c r="J413" s="202">
        <f>ROUND(I413*H413,2)</f>
        <v>0</v>
      </c>
      <c r="K413" s="198" t="s">
        <v>261</v>
      </c>
      <c r="L413" s="62"/>
      <c r="M413" s="203" t="s">
        <v>38</v>
      </c>
      <c r="N413" s="204" t="s">
        <v>52</v>
      </c>
      <c r="O413" s="43"/>
      <c r="P413" s="205">
        <f>O413*H413</f>
        <v>0</v>
      </c>
      <c r="Q413" s="205">
        <v>0</v>
      </c>
      <c r="R413" s="205">
        <f>Q413*H413</f>
        <v>0</v>
      </c>
      <c r="S413" s="205">
        <v>0</v>
      </c>
      <c r="T413" s="206">
        <f>S413*H413</f>
        <v>0</v>
      </c>
      <c r="AR413" s="24" t="s">
        <v>262</v>
      </c>
      <c r="AT413" s="24" t="s">
        <v>258</v>
      </c>
      <c r="AU413" s="24" t="s">
        <v>90</v>
      </c>
      <c r="AY413" s="24" t="s">
        <v>256</v>
      </c>
      <c r="BE413" s="207">
        <f>IF(N413="základní",J413,0)</f>
        <v>0</v>
      </c>
      <c r="BF413" s="207">
        <f>IF(N413="snížená",J413,0)</f>
        <v>0</v>
      </c>
      <c r="BG413" s="207">
        <f>IF(N413="zákl. přenesená",J413,0)</f>
        <v>0</v>
      </c>
      <c r="BH413" s="207">
        <f>IF(N413="sníž. přenesená",J413,0)</f>
        <v>0</v>
      </c>
      <c r="BI413" s="207">
        <f>IF(N413="nulová",J413,0)</f>
        <v>0</v>
      </c>
      <c r="BJ413" s="24" t="s">
        <v>25</v>
      </c>
      <c r="BK413" s="207">
        <f>ROUND(I413*H413,2)</f>
        <v>0</v>
      </c>
      <c r="BL413" s="24" t="s">
        <v>262</v>
      </c>
      <c r="BM413" s="24" t="s">
        <v>1893</v>
      </c>
    </row>
    <row r="414" spans="2:51" s="13" customFormat="1" ht="13.5">
      <c r="B414" s="232"/>
      <c r="C414" s="233"/>
      <c r="D414" s="210" t="s">
        <v>264</v>
      </c>
      <c r="E414" s="234" t="s">
        <v>38</v>
      </c>
      <c r="F414" s="235" t="s">
        <v>1822</v>
      </c>
      <c r="G414" s="233"/>
      <c r="H414" s="236" t="s">
        <v>38</v>
      </c>
      <c r="I414" s="237"/>
      <c r="J414" s="233"/>
      <c r="K414" s="233"/>
      <c r="L414" s="238"/>
      <c r="M414" s="239"/>
      <c r="N414" s="240"/>
      <c r="O414" s="240"/>
      <c r="P414" s="240"/>
      <c r="Q414" s="240"/>
      <c r="R414" s="240"/>
      <c r="S414" s="240"/>
      <c r="T414" s="241"/>
      <c r="AT414" s="242" t="s">
        <v>264</v>
      </c>
      <c r="AU414" s="242" t="s">
        <v>90</v>
      </c>
      <c r="AV414" s="13" t="s">
        <v>25</v>
      </c>
      <c r="AW414" s="13" t="s">
        <v>45</v>
      </c>
      <c r="AX414" s="13" t="s">
        <v>81</v>
      </c>
      <c r="AY414" s="242" t="s">
        <v>256</v>
      </c>
    </row>
    <row r="415" spans="2:51" s="11" customFormat="1" ht="13.5">
      <c r="B415" s="208"/>
      <c r="C415" s="209"/>
      <c r="D415" s="210" t="s">
        <v>264</v>
      </c>
      <c r="E415" s="211" t="s">
        <v>38</v>
      </c>
      <c r="F415" s="212" t="s">
        <v>1823</v>
      </c>
      <c r="G415" s="209"/>
      <c r="H415" s="213">
        <v>50.04</v>
      </c>
      <c r="I415" s="214"/>
      <c r="J415" s="209"/>
      <c r="K415" s="209"/>
      <c r="L415" s="215"/>
      <c r="M415" s="216"/>
      <c r="N415" s="217"/>
      <c r="O415" s="217"/>
      <c r="P415" s="217"/>
      <c r="Q415" s="217"/>
      <c r="R415" s="217"/>
      <c r="S415" s="217"/>
      <c r="T415" s="218"/>
      <c r="AT415" s="219" t="s">
        <v>264</v>
      </c>
      <c r="AU415" s="219" t="s">
        <v>90</v>
      </c>
      <c r="AV415" s="11" t="s">
        <v>90</v>
      </c>
      <c r="AW415" s="11" t="s">
        <v>45</v>
      </c>
      <c r="AX415" s="11" t="s">
        <v>81</v>
      </c>
      <c r="AY415" s="219" t="s">
        <v>256</v>
      </c>
    </row>
    <row r="416" spans="2:51" s="11" customFormat="1" ht="13.5">
      <c r="B416" s="208"/>
      <c r="C416" s="209"/>
      <c r="D416" s="210" t="s">
        <v>264</v>
      </c>
      <c r="E416" s="211" t="s">
        <v>38</v>
      </c>
      <c r="F416" s="212" t="s">
        <v>1824</v>
      </c>
      <c r="G416" s="209"/>
      <c r="H416" s="213">
        <v>233.28</v>
      </c>
      <c r="I416" s="214"/>
      <c r="J416" s="209"/>
      <c r="K416" s="209"/>
      <c r="L416" s="215"/>
      <c r="M416" s="216"/>
      <c r="N416" s="217"/>
      <c r="O416" s="217"/>
      <c r="P416" s="217"/>
      <c r="Q416" s="217"/>
      <c r="R416" s="217"/>
      <c r="S416" s="217"/>
      <c r="T416" s="218"/>
      <c r="AT416" s="219" t="s">
        <v>264</v>
      </c>
      <c r="AU416" s="219" t="s">
        <v>90</v>
      </c>
      <c r="AV416" s="11" t="s">
        <v>90</v>
      </c>
      <c r="AW416" s="11" t="s">
        <v>45</v>
      </c>
      <c r="AX416" s="11" t="s">
        <v>81</v>
      </c>
      <c r="AY416" s="219" t="s">
        <v>256</v>
      </c>
    </row>
    <row r="417" spans="2:51" s="11" customFormat="1" ht="13.5">
      <c r="B417" s="208"/>
      <c r="C417" s="209"/>
      <c r="D417" s="210" t="s">
        <v>264</v>
      </c>
      <c r="E417" s="211" t="s">
        <v>38</v>
      </c>
      <c r="F417" s="212" t="s">
        <v>1825</v>
      </c>
      <c r="G417" s="209"/>
      <c r="H417" s="213">
        <v>165.55</v>
      </c>
      <c r="I417" s="214"/>
      <c r="J417" s="209"/>
      <c r="K417" s="209"/>
      <c r="L417" s="215"/>
      <c r="M417" s="216"/>
      <c r="N417" s="217"/>
      <c r="O417" s="217"/>
      <c r="P417" s="217"/>
      <c r="Q417" s="217"/>
      <c r="R417" s="217"/>
      <c r="S417" s="217"/>
      <c r="T417" s="218"/>
      <c r="AT417" s="219" t="s">
        <v>264</v>
      </c>
      <c r="AU417" s="219" t="s">
        <v>90</v>
      </c>
      <c r="AV417" s="11" t="s">
        <v>90</v>
      </c>
      <c r="AW417" s="11" t="s">
        <v>45</v>
      </c>
      <c r="AX417" s="11" t="s">
        <v>81</v>
      </c>
      <c r="AY417" s="219" t="s">
        <v>256</v>
      </c>
    </row>
    <row r="418" spans="2:51" s="11" customFormat="1" ht="13.5">
      <c r="B418" s="208"/>
      <c r="C418" s="209"/>
      <c r="D418" s="210" t="s">
        <v>264</v>
      </c>
      <c r="E418" s="211" t="s">
        <v>38</v>
      </c>
      <c r="F418" s="212" t="s">
        <v>1826</v>
      </c>
      <c r="G418" s="209"/>
      <c r="H418" s="213">
        <v>318.06</v>
      </c>
      <c r="I418" s="214"/>
      <c r="J418" s="209"/>
      <c r="K418" s="209"/>
      <c r="L418" s="215"/>
      <c r="M418" s="216"/>
      <c r="N418" s="217"/>
      <c r="O418" s="217"/>
      <c r="P418" s="217"/>
      <c r="Q418" s="217"/>
      <c r="R418" s="217"/>
      <c r="S418" s="217"/>
      <c r="T418" s="218"/>
      <c r="AT418" s="219" t="s">
        <v>264</v>
      </c>
      <c r="AU418" s="219" t="s">
        <v>90</v>
      </c>
      <c r="AV418" s="11" t="s">
        <v>90</v>
      </c>
      <c r="AW418" s="11" t="s">
        <v>45</v>
      </c>
      <c r="AX418" s="11" t="s">
        <v>81</v>
      </c>
      <c r="AY418" s="219" t="s">
        <v>256</v>
      </c>
    </row>
    <row r="419" spans="2:51" s="11" customFormat="1" ht="13.5">
      <c r="B419" s="208"/>
      <c r="C419" s="209"/>
      <c r="D419" s="210" t="s">
        <v>264</v>
      </c>
      <c r="E419" s="211" t="s">
        <v>38</v>
      </c>
      <c r="F419" s="212" t="s">
        <v>1827</v>
      </c>
      <c r="G419" s="209"/>
      <c r="H419" s="213">
        <v>107.03</v>
      </c>
      <c r="I419" s="214"/>
      <c r="J419" s="209"/>
      <c r="K419" s="209"/>
      <c r="L419" s="215"/>
      <c r="M419" s="216"/>
      <c r="N419" s="217"/>
      <c r="O419" s="217"/>
      <c r="P419" s="217"/>
      <c r="Q419" s="217"/>
      <c r="R419" s="217"/>
      <c r="S419" s="217"/>
      <c r="T419" s="218"/>
      <c r="AT419" s="219" t="s">
        <v>264</v>
      </c>
      <c r="AU419" s="219" t="s">
        <v>90</v>
      </c>
      <c r="AV419" s="11" t="s">
        <v>90</v>
      </c>
      <c r="AW419" s="11" t="s">
        <v>45</v>
      </c>
      <c r="AX419" s="11" t="s">
        <v>81</v>
      </c>
      <c r="AY419" s="219" t="s">
        <v>256</v>
      </c>
    </row>
    <row r="420" spans="2:51" s="11" customFormat="1" ht="13.5">
      <c r="B420" s="208"/>
      <c r="C420" s="209"/>
      <c r="D420" s="210" t="s">
        <v>264</v>
      </c>
      <c r="E420" s="211" t="s">
        <v>38</v>
      </c>
      <c r="F420" s="212" t="s">
        <v>1828</v>
      </c>
      <c r="G420" s="209"/>
      <c r="H420" s="213">
        <v>15.257</v>
      </c>
      <c r="I420" s="214"/>
      <c r="J420" s="209"/>
      <c r="K420" s="209"/>
      <c r="L420" s="215"/>
      <c r="M420" s="216"/>
      <c r="N420" s="217"/>
      <c r="O420" s="217"/>
      <c r="P420" s="217"/>
      <c r="Q420" s="217"/>
      <c r="R420" s="217"/>
      <c r="S420" s="217"/>
      <c r="T420" s="218"/>
      <c r="AT420" s="219" t="s">
        <v>264</v>
      </c>
      <c r="AU420" s="219" t="s">
        <v>90</v>
      </c>
      <c r="AV420" s="11" t="s">
        <v>90</v>
      </c>
      <c r="AW420" s="11" t="s">
        <v>45</v>
      </c>
      <c r="AX420" s="11" t="s">
        <v>81</v>
      </c>
      <c r="AY420" s="219" t="s">
        <v>256</v>
      </c>
    </row>
    <row r="421" spans="2:51" s="14" customFormat="1" ht="13.5">
      <c r="B421" s="250"/>
      <c r="C421" s="251"/>
      <c r="D421" s="210" t="s">
        <v>264</v>
      </c>
      <c r="E421" s="252" t="s">
        <v>38</v>
      </c>
      <c r="F421" s="253" t="s">
        <v>334</v>
      </c>
      <c r="G421" s="251"/>
      <c r="H421" s="254">
        <v>889.217</v>
      </c>
      <c r="I421" s="255"/>
      <c r="J421" s="251"/>
      <c r="K421" s="251"/>
      <c r="L421" s="256"/>
      <c r="M421" s="257"/>
      <c r="N421" s="258"/>
      <c r="O421" s="258"/>
      <c r="P421" s="258"/>
      <c r="Q421" s="258"/>
      <c r="R421" s="258"/>
      <c r="S421" s="258"/>
      <c r="T421" s="259"/>
      <c r="AT421" s="260" t="s">
        <v>264</v>
      </c>
      <c r="AU421" s="260" t="s">
        <v>90</v>
      </c>
      <c r="AV421" s="14" t="s">
        <v>131</v>
      </c>
      <c r="AW421" s="14" t="s">
        <v>45</v>
      </c>
      <c r="AX421" s="14" t="s">
        <v>81</v>
      </c>
      <c r="AY421" s="260" t="s">
        <v>256</v>
      </c>
    </row>
    <row r="422" spans="2:51" s="13" customFormat="1" ht="13.5">
      <c r="B422" s="232"/>
      <c r="C422" s="233"/>
      <c r="D422" s="210" t="s">
        <v>264</v>
      </c>
      <c r="E422" s="234" t="s">
        <v>38</v>
      </c>
      <c r="F422" s="235" t="s">
        <v>1829</v>
      </c>
      <c r="G422" s="233"/>
      <c r="H422" s="236" t="s">
        <v>38</v>
      </c>
      <c r="I422" s="237"/>
      <c r="J422" s="233"/>
      <c r="K422" s="233"/>
      <c r="L422" s="238"/>
      <c r="M422" s="239"/>
      <c r="N422" s="240"/>
      <c r="O422" s="240"/>
      <c r="P422" s="240"/>
      <c r="Q422" s="240"/>
      <c r="R422" s="240"/>
      <c r="S422" s="240"/>
      <c r="T422" s="241"/>
      <c r="AT422" s="242" t="s">
        <v>264</v>
      </c>
      <c r="AU422" s="242" t="s">
        <v>90</v>
      </c>
      <c r="AV422" s="13" t="s">
        <v>25</v>
      </c>
      <c r="AW422" s="13" t="s">
        <v>45</v>
      </c>
      <c r="AX422" s="13" t="s">
        <v>81</v>
      </c>
      <c r="AY422" s="242" t="s">
        <v>256</v>
      </c>
    </row>
    <row r="423" spans="2:51" s="11" customFormat="1" ht="13.5">
      <c r="B423" s="208"/>
      <c r="C423" s="209"/>
      <c r="D423" s="210" t="s">
        <v>264</v>
      </c>
      <c r="E423" s="211" t="s">
        <v>38</v>
      </c>
      <c r="F423" s="212" t="s">
        <v>1828</v>
      </c>
      <c r="G423" s="209"/>
      <c r="H423" s="213">
        <v>15.257</v>
      </c>
      <c r="I423" s="214"/>
      <c r="J423" s="209"/>
      <c r="K423" s="209"/>
      <c r="L423" s="215"/>
      <c r="M423" s="216"/>
      <c r="N423" s="217"/>
      <c r="O423" s="217"/>
      <c r="P423" s="217"/>
      <c r="Q423" s="217"/>
      <c r="R423" s="217"/>
      <c r="S423" s="217"/>
      <c r="T423" s="218"/>
      <c r="AT423" s="219" t="s">
        <v>264</v>
      </c>
      <c r="AU423" s="219" t="s">
        <v>90</v>
      </c>
      <c r="AV423" s="11" t="s">
        <v>90</v>
      </c>
      <c r="AW423" s="11" t="s">
        <v>45</v>
      </c>
      <c r="AX423" s="11" t="s">
        <v>81</v>
      </c>
      <c r="AY423" s="219" t="s">
        <v>256</v>
      </c>
    </row>
    <row r="424" spans="2:51" s="11" customFormat="1" ht="13.5">
      <c r="B424" s="208"/>
      <c r="C424" s="209"/>
      <c r="D424" s="210" t="s">
        <v>264</v>
      </c>
      <c r="E424" s="211" t="s">
        <v>38</v>
      </c>
      <c r="F424" s="212" t="s">
        <v>1827</v>
      </c>
      <c r="G424" s="209"/>
      <c r="H424" s="213">
        <v>107.03</v>
      </c>
      <c r="I424" s="214"/>
      <c r="J424" s="209"/>
      <c r="K424" s="209"/>
      <c r="L424" s="215"/>
      <c r="M424" s="216"/>
      <c r="N424" s="217"/>
      <c r="O424" s="217"/>
      <c r="P424" s="217"/>
      <c r="Q424" s="217"/>
      <c r="R424" s="217"/>
      <c r="S424" s="217"/>
      <c r="T424" s="218"/>
      <c r="AT424" s="219" t="s">
        <v>264</v>
      </c>
      <c r="AU424" s="219" t="s">
        <v>90</v>
      </c>
      <c r="AV424" s="11" t="s">
        <v>90</v>
      </c>
      <c r="AW424" s="11" t="s">
        <v>45</v>
      </c>
      <c r="AX424" s="11" t="s">
        <v>81</v>
      </c>
      <c r="AY424" s="219" t="s">
        <v>256</v>
      </c>
    </row>
    <row r="425" spans="2:51" s="11" customFormat="1" ht="13.5">
      <c r="B425" s="208"/>
      <c r="C425" s="209"/>
      <c r="D425" s="210" t="s">
        <v>264</v>
      </c>
      <c r="E425" s="211" t="s">
        <v>38</v>
      </c>
      <c r="F425" s="212" t="s">
        <v>1830</v>
      </c>
      <c r="G425" s="209"/>
      <c r="H425" s="213">
        <v>756.54</v>
      </c>
      <c r="I425" s="214"/>
      <c r="J425" s="209"/>
      <c r="K425" s="209"/>
      <c r="L425" s="215"/>
      <c r="M425" s="216"/>
      <c r="N425" s="217"/>
      <c r="O425" s="217"/>
      <c r="P425" s="217"/>
      <c r="Q425" s="217"/>
      <c r="R425" s="217"/>
      <c r="S425" s="217"/>
      <c r="T425" s="218"/>
      <c r="AT425" s="219" t="s">
        <v>264</v>
      </c>
      <c r="AU425" s="219" t="s">
        <v>90</v>
      </c>
      <c r="AV425" s="11" t="s">
        <v>90</v>
      </c>
      <c r="AW425" s="11" t="s">
        <v>45</v>
      </c>
      <c r="AX425" s="11" t="s">
        <v>81</v>
      </c>
      <c r="AY425" s="219" t="s">
        <v>256</v>
      </c>
    </row>
    <row r="426" spans="2:51" s="11" customFormat="1" ht="13.5">
      <c r="B426" s="208"/>
      <c r="C426" s="209"/>
      <c r="D426" s="210" t="s">
        <v>264</v>
      </c>
      <c r="E426" s="211" t="s">
        <v>38</v>
      </c>
      <c r="F426" s="212" t="s">
        <v>1831</v>
      </c>
      <c r="G426" s="209"/>
      <c r="H426" s="213">
        <v>54.67</v>
      </c>
      <c r="I426" s="214"/>
      <c r="J426" s="209"/>
      <c r="K426" s="209"/>
      <c r="L426" s="215"/>
      <c r="M426" s="216"/>
      <c r="N426" s="217"/>
      <c r="O426" s="217"/>
      <c r="P426" s="217"/>
      <c r="Q426" s="217"/>
      <c r="R426" s="217"/>
      <c r="S426" s="217"/>
      <c r="T426" s="218"/>
      <c r="AT426" s="219" t="s">
        <v>264</v>
      </c>
      <c r="AU426" s="219" t="s">
        <v>90</v>
      </c>
      <c r="AV426" s="11" t="s">
        <v>90</v>
      </c>
      <c r="AW426" s="11" t="s">
        <v>45</v>
      </c>
      <c r="AX426" s="11" t="s">
        <v>81</v>
      </c>
      <c r="AY426" s="219" t="s">
        <v>256</v>
      </c>
    </row>
    <row r="427" spans="2:51" s="11" customFormat="1" ht="13.5">
      <c r="B427" s="208"/>
      <c r="C427" s="209"/>
      <c r="D427" s="210" t="s">
        <v>264</v>
      </c>
      <c r="E427" s="211" t="s">
        <v>38</v>
      </c>
      <c r="F427" s="212" t="s">
        <v>1832</v>
      </c>
      <c r="G427" s="209"/>
      <c r="H427" s="213">
        <v>11.16</v>
      </c>
      <c r="I427" s="214"/>
      <c r="J427" s="209"/>
      <c r="K427" s="209"/>
      <c r="L427" s="215"/>
      <c r="M427" s="216"/>
      <c r="N427" s="217"/>
      <c r="O427" s="217"/>
      <c r="P427" s="217"/>
      <c r="Q427" s="217"/>
      <c r="R427" s="217"/>
      <c r="S427" s="217"/>
      <c r="T427" s="218"/>
      <c r="AT427" s="219" t="s">
        <v>264</v>
      </c>
      <c r="AU427" s="219" t="s">
        <v>90</v>
      </c>
      <c r="AV427" s="11" t="s">
        <v>90</v>
      </c>
      <c r="AW427" s="11" t="s">
        <v>45</v>
      </c>
      <c r="AX427" s="11" t="s">
        <v>81</v>
      </c>
      <c r="AY427" s="219" t="s">
        <v>256</v>
      </c>
    </row>
    <row r="428" spans="2:51" s="14" customFormat="1" ht="13.5">
      <c r="B428" s="250"/>
      <c r="C428" s="251"/>
      <c r="D428" s="210" t="s">
        <v>264</v>
      </c>
      <c r="E428" s="252" t="s">
        <v>38</v>
      </c>
      <c r="F428" s="253" t="s">
        <v>334</v>
      </c>
      <c r="G428" s="251"/>
      <c r="H428" s="254">
        <v>944.657</v>
      </c>
      <c r="I428" s="255"/>
      <c r="J428" s="251"/>
      <c r="K428" s="251"/>
      <c r="L428" s="256"/>
      <c r="M428" s="257"/>
      <c r="N428" s="258"/>
      <c r="O428" s="258"/>
      <c r="P428" s="258"/>
      <c r="Q428" s="258"/>
      <c r="R428" s="258"/>
      <c r="S428" s="258"/>
      <c r="T428" s="259"/>
      <c r="AT428" s="260" t="s">
        <v>264</v>
      </c>
      <c r="AU428" s="260" t="s">
        <v>90</v>
      </c>
      <c r="AV428" s="14" t="s">
        <v>131</v>
      </c>
      <c r="AW428" s="14" t="s">
        <v>45</v>
      </c>
      <c r="AX428" s="14" t="s">
        <v>81</v>
      </c>
      <c r="AY428" s="260" t="s">
        <v>256</v>
      </c>
    </row>
    <row r="429" spans="2:51" s="13" customFormat="1" ht="13.5">
      <c r="B429" s="232"/>
      <c r="C429" s="233"/>
      <c r="D429" s="210" t="s">
        <v>264</v>
      </c>
      <c r="E429" s="234" t="s">
        <v>38</v>
      </c>
      <c r="F429" s="235" t="s">
        <v>1833</v>
      </c>
      <c r="G429" s="233"/>
      <c r="H429" s="236" t="s">
        <v>38</v>
      </c>
      <c r="I429" s="237"/>
      <c r="J429" s="233"/>
      <c r="K429" s="233"/>
      <c r="L429" s="238"/>
      <c r="M429" s="239"/>
      <c r="N429" s="240"/>
      <c r="O429" s="240"/>
      <c r="P429" s="240"/>
      <c r="Q429" s="240"/>
      <c r="R429" s="240"/>
      <c r="S429" s="240"/>
      <c r="T429" s="241"/>
      <c r="AT429" s="242" t="s">
        <v>264</v>
      </c>
      <c r="AU429" s="242" t="s">
        <v>90</v>
      </c>
      <c r="AV429" s="13" t="s">
        <v>25</v>
      </c>
      <c r="AW429" s="13" t="s">
        <v>45</v>
      </c>
      <c r="AX429" s="13" t="s">
        <v>81</v>
      </c>
      <c r="AY429" s="242" t="s">
        <v>256</v>
      </c>
    </row>
    <row r="430" spans="2:51" s="11" customFormat="1" ht="13.5">
      <c r="B430" s="208"/>
      <c r="C430" s="209"/>
      <c r="D430" s="210" t="s">
        <v>264</v>
      </c>
      <c r="E430" s="211" t="s">
        <v>38</v>
      </c>
      <c r="F430" s="212" t="s">
        <v>1834</v>
      </c>
      <c r="G430" s="209"/>
      <c r="H430" s="213">
        <v>174.96</v>
      </c>
      <c r="I430" s="214"/>
      <c r="J430" s="209"/>
      <c r="K430" s="209"/>
      <c r="L430" s="215"/>
      <c r="M430" s="216"/>
      <c r="N430" s="217"/>
      <c r="O430" s="217"/>
      <c r="P430" s="217"/>
      <c r="Q430" s="217"/>
      <c r="R430" s="217"/>
      <c r="S430" s="217"/>
      <c r="T430" s="218"/>
      <c r="AT430" s="219" t="s">
        <v>264</v>
      </c>
      <c r="AU430" s="219" t="s">
        <v>90</v>
      </c>
      <c r="AV430" s="11" t="s">
        <v>90</v>
      </c>
      <c r="AW430" s="11" t="s">
        <v>45</v>
      </c>
      <c r="AX430" s="11" t="s">
        <v>81</v>
      </c>
      <c r="AY430" s="219" t="s">
        <v>256</v>
      </c>
    </row>
    <row r="431" spans="2:51" s="11" customFormat="1" ht="13.5">
      <c r="B431" s="208"/>
      <c r="C431" s="209"/>
      <c r="D431" s="210" t="s">
        <v>264</v>
      </c>
      <c r="E431" s="211" t="s">
        <v>38</v>
      </c>
      <c r="F431" s="212" t="s">
        <v>1835</v>
      </c>
      <c r="G431" s="209"/>
      <c r="H431" s="213">
        <v>26.04</v>
      </c>
      <c r="I431" s="214"/>
      <c r="J431" s="209"/>
      <c r="K431" s="209"/>
      <c r="L431" s="215"/>
      <c r="M431" s="216"/>
      <c r="N431" s="217"/>
      <c r="O431" s="217"/>
      <c r="P431" s="217"/>
      <c r="Q431" s="217"/>
      <c r="R431" s="217"/>
      <c r="S431" s="217"/>
      <c r="T431" s="218"/>
      <c r="AT431" s="219" t="s">
        <v>264</v>
      </c>
      <c r="AU431" s="219" t="s">
        <v>90</v>
      </c>
      <c r="AV431" s="11" t="s">
        <v>90</v>
      </c>
      <c r="AW431" s="11" t="s">
        <v>45</v>
      </c>
      <c r="AX431" s="11" t="s">
        <v>81</v>
      </c>
      <c r="AY431" s="219" t="s">
        <v>256</v>
      </c>
    </row>
    <row r="432" spans="2:51" s="11" customFormat="1" ht="13.5">
      <c r="B432" s="208"/>
      <c r="C432" s="209"/>
      <c r="D432" s="210" t="s">
        <v>264</v>
      </c>
      <c r="E432" s="211" t="s">
        <v>38</v>
      </c>
      <c r="F432" s="212" t="s">
        <v>1836</v>
      </c>
      <c r="G432" s="209"/>
      <c r="H432" s="213">
        <v>79.065</v>
      </c>
      <c r="I432" s="214"/>
      <c r="J432" s="209"/>
      <c r="K432" s="209"/>
      <c r="L432" s="215"/>
      <c r="M432" s="216"/>
      <c r="N432" s="217"/>
      <c r="O432" s="217"/>
      <c r="P432" s="217"/>
      <c r="Q432" s="217"/>
      <c r="R432" s="217"/>
      <c r="S432" s="217"/>
      <c r="T432" s="218"/>
      <c r="AT432" s="219" t="s">
        <v>264</v>
      </c>
      <c r="AU432" s="219" t="s">
        <v>90</v>
      </c>
      <c r="AV432" s="11" t="s">
        <v>90</v>
      </c>
      <c r="AW432" s="11" t="s">
        <v>45</v>
      </c>
      <c r="AX432" s="11" t="s">
        <v>81</v>
      </c>
      <c r="AY432" s="219" t="s">
        <v>256</v>
      </c>
    </row>
    <row r="433" spans="2:51" s="11" customFormat="1" ht="13.5">
      <c r="B433" s="208"/>
      <c r="C433" s="209"/>
      <c r="D433" s="210" t="s">
        <v>264</v>
      </c>
      <c r="E433" s="211" t="s">
        <v>38</v>
      </c>
      <c r="F433" s="212" t="s">
        <v>1837</v>
      </c>
      <c r="G433" s="209"/>
      <c r="H433" s="213">
        <v>24.14</v>
      </c>
      <c r="I433" s="214"/>
      <c r="J433" s="209"/>
      <c r="K433" s="209"/>
      <c r="L433" s="215"/>
      <c r="M433" s="216"/>
      <c r="N433" s="217"/>
      <c r="O433" s="217"/>
      <c r="P433" s="217"/>
      <c r="Q433" s="217"/>
      <c r="R433" s="217"/>
      <c r="S433" s="217"/>
      <c r="T433" s="218"/>
      <c r="AT433" s="219" t="s">
        <v>264</v>
      </c>
      <c r="AU433" s="219" t="s">
        <v>90</v>
      </c>
      <c r="AV433" s="11" t="s">
        <v>90</v>
      </c>
      <c r="AW433" s="11" t="s">
        <v>45</v>
      </c>
      <c r="AX433" s="11" t="s">
        <v>81</v>
      </c>
      <c r="AY433" s="219" t="s">
        <v>256</v>
      </c>
    </row>
    <row r="434" spans="2:51" s="14" customFormat="1" ht="13.5">
      <c r="B434" s="250"/>
      <c r="C434" s="251"/>
      <c r="D434" s="210" t="s">
        <v>264</v>
      </c>
      <c r="E434" s="252" t="s">
        <v>38</v>
      </c>
      <c r="F434" s="253" t="s">
        <v>334</v>
      </c>
      <c r="G434" s="251"/>
      <c r="H434" s="254">
        <v>304.205</v>
      </c>
      <c r="I434" s="255"/>
      <c r="J434" s="251"/>
      <c r="K434" s="251"/>
      <c r="L434" s="256"/>
      <c r="M434" s="257"/>
      <c r="N434" s="258"/>
      <c r="O434" s="258"/>
      <c r="P434" s="258"/>
      <c r="Q434" s="258"/>
      <c r="R434" s="258"/>
      <c r="S434" s="258"/>
      <c r="T434" s="259"/>
      <c r="AT434" s="260" t="s">
        <v>264</v>
      </c>
      <c r="AU434" s="260" t="s">
        <v>90</v>
      </c>
      <c r="AV434" s="14" t="s">
        <v>131</v>
      </c>
      <c r="AW434" s="14" t="s">
        <v>45</v>
      </c>
      <c r="AX434" s="14" t="s">
        <v>81</v>
      </c>
      <c r="AY434" s="260" t="s">
        <v>256</v>
      </c>
    </row>
    <row r="435" spans="2:51" s="13" customFormat="1" ht="13.5">
      <c r="B435" s="232"/>
      <c r="C435" s="233"/>
      <c r="D435" s="210" t="s">
        <v>264</v>
      </c>
      <c r="E435" s="234" t="s">
        <v>38</v>
      </c>
      <c r="F435" s="235" t="s">
        <v>1838</v>
      </c>
      <c r="G435" s="233"/>
      <c r="H435" s="236" t="s">
        <v>38</v>
      </c>
      <c r="I435" s="237"/>
      <c r="J435" s="233"/>
      <c r="K435" s="233"/>
      <c r="L435" s="238"/>
      <c r="M435" s="239"/>
      <c r="N435" s="240"/>
      <c r="O435" s="240"/>
      <c r="P435" s="240"/>
      <c r="Q435" s="240"/>
      <c r="R435" s="240"/>
      <c r="S435" s="240"/>
      <c r="T435" s="241"/>
      <c r="AT435" s="242" t="s">
        <v>264</v>
      </c>
      <c r="AU435" s="242" t="s">
        <v>90</v>
      </c>
      <c r="AV435" s="13" t="s">
        <v>25</v>
      </c>
      <c r="AW435" s="13" t="s">
        <v>45</v>
      </c>
      <c r="AX435" s="13" t="s">
        <v>81</v>
      </c>
      <c r="AY435" s="242" t="s">
        <v>256</v>
      </c>
    </row>
    <row r="436" spans="2:51" s="11" customFormat="1" ht="13.5">
      <c r="B436" s="208"/>
      <c r="C436" s="209"/>
      <c r="D436" s="210" t="s">
        <v>264</v>
      </c>
      <c r="E436" s="211" t="s">
        <v>38</v>
      </c>
      <c r="F436" s="212" t="s">
        <v>1839</v>
      </c>
      <c r="G436" s="209"/>
      <c r="H436" s="213">
        <v>28.397</v>
      </c>
      <c r="I436" s="214"/>
      <c r="J436" s="209"/>
      <c r="K436" s="209"/>
      <c r="L436" s="215"/>
      <c r="M436" s="216"/>
      <c r="N436" s="217"/>
      <c r="O436" s="217"/>
      <c r="P436" s="217"/>
      <c r="Q436" s="217"/>
      <c r="R436" s="217"/>
      <c r="S436" s="217"/>
      <c r="T436" s="218"/>
      <c r="AT436" s="219" t="s">
        <v>264</v>
      </c>
      <c r="AU436" s="219" t="s">
        <v>90</v>
      </c>
      <c r="AV436" s="11" t="s">
        <v>90</v>
      </c>
      <c r="AW436" s="11" t="s">
        <v>45</v>
      </c>
      <c r="AX436" s="11" t="s">
        <v>81</v>
      </c>
      <c r="AY436" s="219" t="s">
        <v>256</v>
      </c>
    </row>
    <row r="437" spans="2:51" s="11" customFormat="1" ht="13.5">
      <c r="B437" s="208"/>
      <c r="C437" s="209"/>
      <c r="D437" s="210" t="s">
        <v>264</v>
      </c>
      <c r="E437" s="211" t="s">
        <v>38</v>
      </c>
      <c r="F437" s="212" t="s">
        <v>1840</v>
      </c>
      <c r="G437" s="209"/>
      <c r="H437" s="213">
        <v>28.911</v>
      </c>
      <c r="I437" s="214"/>
      <c r="J437" s="209"/>
      <c r="K437" s="209"/>
      <c r="L437" s="215"/>
      <c r="M437" s="216"/>
      <c r="N437" s="217"/>
      <c r="O437" s="217"/>
      <c r="P437" s="217"/>
      <c r="Q437" s="217"/>
      <c r="R437" s="217"/>
      <c r="S437" s="217"/>
      <c r="T437" s="218"/>
      <c r="AT437" s="219" t="s">
        <v>264</v>
      </c>
      <c r="AU437" s="219" t="s">
        <v>90</v>
      </c>
      <c r="AV437" s="11" t="s">
        <v>90</v>
      </c>
      <c r="AW437" s="11" t="s">
        <v>45</v>
      </c>
      <c r="AX437" s="11" t="s">
        <v>81</v>
      </c>
      <c r="AY437" s="219" t="s">
        <v>256</v>
      </c>
    </row>
    <row r="438" spans="2:51" s="11" customFormat="1" ht="13.5">
      <c r="B438" s="208"/>
      <c r="C438" s="209"/>
      <c r="D438" s="210" t="s">
        <v>264</v>
      </c>
      <c r="E438" s="211" t="s">
        <v>38</v>
      </c>
      <c r="F438" s="212" t="s">
        <v>1841</v>
      </c>
      <c r="G438" s="209"/>
      <c r="H438" s="213">
        <v>33.6</v>
      </c>
      <c r="I438" s="214"/>
      <c r="J438" s="209"/>
      <c r="K438" s="209"/>
      <c r="L438" s="215"/>
      <c r="M438" s="216"/>
      <c r="N438" s="217"/>
      <c r="O438" s="217"/>
      <c r="P438" s="217"/>
      <c r="Q438" s="217"/>
      <c r="R438" s="217"/>
      <c r="S438" s="217"/>
      <c r="T438" s="218"/>
      <c r="AT438" s="219" t="s">
        <v>264</v>
      </c>
      <c r="AU438" s="219" t="s">
        <v>90</v>
      </c>
      <c r="AV438" s="11" t="s">
        <v>90</v>
      </c>
      <c r="AW438" s="11" t="s">
        <v>45</v>
      </c>
      <c r="AX438" s="11" t="s">
        <v>81</v>
      </c>
      <c r="AY438" s="219" t="s">
        <v>256</v>
      </c>
    </row>
    <row r="439" spans="2:51" s="11" customFormat="1" ht="13.5">
      <c r="B439" s="208"/>
      <c r="C439" s="209"/>
      <c r="D439" s="210" t="s">
        <v>264</v>
      </c>
      <c r="E439" s="211" t="s">
        <v>38</v>
      </c>
      <c r="F439" s="212" t="s">
        <v>1842</v>
      </c>
      <c r="G439" s="209"/>
      <c r="H439" s="213">
        <v>11.7</v>
      </c>
      <c r="I439" s="214"/>
      <c r="J439" s="209"/>
      <c r="K439" s="209"/>
      <c r="L439" s="215"/>
      <c r="M439" s="216"/>
      <c r="N439" s="217"/>
      <c r="O439" s="217"/>
      <c r="P439" s="217"/>
      <c r="Q439" s="217"/>
      <c r="R439" s="217"/>
      <c r="S439" s="217"/>
      <c r="T439" s="218"/>
      <c r="AT439" s="219" t="s">
        <v>264</v>
      </c>
      <c r="AU439" s="219" t="s">
        <v>90</v>
      </c>
      <c r="AV439" s="11" t="s">
        <v>90</v>
      </c>
      <c r="AW439" s="11" t="s">
        <v>45</v>
      </c>
      <c r="AX439" s="11" t="s">
        <v>81</v>
      </c>
      <c r="AY439" s="219" t="s">
        <v>256</v>
      </c>
    </row>
    <row r="440" spans="2:51" s="11" customFormat="1" ht="13.5">
      <c r="B440" s="208"/>
      <c r="C440" s="209"/>
      <c r="D440" s="210" t="s">
        <v>264</v>
      </c>
      <c r="E440" s="211" t="s">
        <v>38</v>
      </c>
      <c r="F440" s="212" t="s">
        <v>1843</v>
      </c>
      <c r="G440" s="209"/>
      <c r="H440" s="213">
        <v>33.215</v>
      </c>
      <c r="I440" s="214"/>
      <c r="J440" s="209"/>
      <c r="K440" s="209"/>
      <c r="L440" s="215"/>
      <c r="M440" s="216"/>
      <c r="N440" s="217"/>
      <c r="O440" s="217"/>
      <c r="P440" s="217"/>
      <c r="Q440" s="217"/>
      <c r="R440" s="217"/>
      <c r="S440" s="217"/>
      <c r="T440" s="218"/>
      <c r="AT440" s="219" t="s">
        <v>264</v>
      </c>
      <c r="AU440" s="219" t="s">
        <v>90</v>
      </c>
      <c r="AV440" s="11" t="s">
        <v>90</v>
      </c>
      <c r="AW440" s="11" t="s">
        <v>45</v>
      </c>
      <c r="AX440" s="11" t="s">
        <v>81</v>
      </c>
      <c r="AY440" s="219" t="s">
        <v>256</v>
      </c>
    </row>
    <row r="441" spans="2:51" s="11" customFormat="1" ht="13.5">
      <c r="B441" s="208"/>
      <c r="C441" s="209"/>
      <c r="D441" s="210" t="s">
        <v>264</v>
      </c>
      <c r="E441" s="211" t="s">
        <v>38</v>
      </c>
      <c r="F441" s="212" t="s">
        <v>1844</v>
      </c>
      <c r="G441" s="209"/>
      <c r="H441" s="213">
        <v>86.1</v>
      </c>
      <c r="I441" s="214"/>
      <c r="J441" s="209"/>
      <c r="K441" s="209"/>
      <c r="L441" s="215"/>
      <c r="M441" s="216"/>
      <c r="N441" s="217"/>
      <c r="O441" s="217"/>
      <c r="P441" s="217"/>
      <c r="Q441" s="217"/>
      <c r="R441" s="217"/>
      <c r="S441" s="217"/>
      <c r="T441" s="218"/>
      <c r="AT441" s="219" t="s">
        <v>264</v>
      </c>
      <c r="AU441" s="219" t="s">
        <v>90</v>
      </c>
      <c r="AV441" s="11" t="s">
        <v>90</v>
      </c>
      <c r="AW441" s="11" t="s">
        <v>45</v>
      </c>
      <c r="AX441" s="11" t="s">
        <v>81</v>
      </c>
      <c r="AY441" s="219" t="s">
        <v>256</v>
      </c>
    </row>
    <row r="442" spans="2:51" s="11" customFormat="1" ht="13.5">
      <c r="B442" s="208"/>
      <c r="C442" s="209"/>
      <c r="D442" s="210" t="s">
        <v>264</v>
      </c>
      <c r="E442" s="211" t="s">
        <v>38</v>
      </c>
      <c r="F442" s="212" t="s">
        <v>1845</v>
      </c>
      <c r="G442" s="209"/>
      <c r="H442" s="213">
        <v>23.075</v>
      </c>
      <c r="I442" s="214"/>
      <c r="J442" s="209"/>
      <c r="K442" s="209"/>
      <c r="L442" s="215"/>
      <c r="M442" s="216"/>
      <c r="N442" s="217"/>
      <c r="O442" s="217"/>
      <c r="P442" s="217"/>
      <c r="Q442" s="217"/>
      <c r="R442" s="217"/>
      <c r="S442" s="217"/>
      <c r="T442" s="218"/>
      <c r="AT442" s="219" t="s">
        <v>264</v>
      </c>
      <c r="AU442" s="219" t="s">
        <v>90</v>
      </c>
      <c r="AV442" s="11" t="s">
        <v>90</v>
      </c>
      <c r="AW442" s="11" t="s">
        <v>45</v>
      </c>
      <c r="AX442" s="11" t="s">
        <v>81</v>
      </c>
      <c r="AY442" s="219" t="s">
        <v>256</v>
      </c>
    </row>
    <row r="443" spans="2:51" s="11" customFormat="1" ht="13.5">
      <c r="B443" s="208"/>
      <c r="C443" s="209"/>
      <c r="D443" s="210" t="s">
        <v>264</v>
      </c>
      <c r="E443" s="211" t="s">
        <v>38</v>
      </c>
      <c r="F443" s="212" t="s">
        <v>1846</v>
      </c>
      <c r="G443" s="209"/>
      <c r="H443" s="213">
        <v>26.272</v>
      </c>
      <c r="I443" s="214"/>
      <c r="J443" s="209"/>
      <c r="K443" s="209"/>
      <c r="L443" s="215"/>
      <c r="M443" s="216"/>
      <c r="N443" s="217"/>
      <c r="O443" s="217"/>
      <c r="P443" s="217"/>
      <c r="Q443" s="217"/>
      <c r="R443" s="217"/>
      <c r="S443" s="217"/>
      <c r="T443" s="218"/>
      <c r="AT443" s="219" t="s">
        <v>264</v>
      </c>
      <c r="AU443" s="219" t="s">
        <v>90</v>
      </c>
      <c r="AV443" s="11" t="s">
        <v>90</v>
      </c>
      <c r="AW443" s="11" t="s">
        <v>45</v>
      </c>
      <c r="AX443" s="11" t="s">
        <v>81</v>
      </c>
      <c r="AY443" s="219" t="s">
        <v>256</v>
      </c>
    </row>
    <row r="444" spans="2:51" s="11" customFormat="1" ht="13.5">
      <c r="B444" s="208"/>
      <c r="C444" s="209"/>
      <c r="D444" s="210" t="s">
        <v>264</v>
      </c>
      <c r="E444" s="211" t="s">
        <v>38</v>
      </c>
      <c r="F444" s="212" t="s">
        <v>1843</v>
      </c>
      <c r="G444" s="209"/>
      <c r="H444" s="213">
        <v>33.215</v>
      </c>
      <c r="I444" s="214"/>
      <c r="J444" s="209"/>
      <c r="K444" s="209"/>
      <c r="L444" s="215"/>
      <c r="M444" s="216"/>
      <c r="N444" s="217"/>
      <c r="O444" s="217"/>
      <c r="P444" s="217"/>
      <c r="Q444" s="217"/>
      <c r="R444" s="217"/>
      <c r="S444" s="217"/>
      <c r="T444" s="218"/>
      <c r="AT444" s="219" t="s">
        <v>264</v>
      </c>
      <c r="AU444" s="219" t="s">
        <v>90</v>
      </c>
      <c r="AV444" s="11" t="s">
        <v>90</v>
      </c>
      <c r="AW444" s="11" t="s">
        <v>45</v>
      </c>
      <c r="AX444" s="11" t="s">
        <v>81</v>
      </c>
      <c r="AY444" s="219" t="s">
        <v>256</v>
      </c>
    </row>
    <row r="445" spans="2:51" s="14" customFormat="1" ht="13.5">
      <c r="B445" s="250"/>
      <c r="C445" s="251"/>
      <c r="D445" s="210" t="s">
        <v>264</v>
      </c>
      <c r="E445" s="252" t="s">
        <v>38</v>
      </c>
      <c r="F445" s="253" t="s">
        <v>334</v>
      </c>
      <c r="G445" s="251"/>
      <c r="H445" s="254">
        <v>304.485</v>
      </c>
      <c r="I445" s="255"/>
      <c r="J445" s="251"/>
      <c r="K445" s="251"/>
      <c r="L445" s="256"/>
      <c r="M445" s="257"/>
      <c r="N445" s="258"/>
      <c r="O445" s="258"/>
      <c r="P445" s="258"/>
      <c r="Q445" s="258"/>
      <c r="R445" s="258"/>
      <c r="S445" s="258"/>
      <c r="T445" s="259"/>
      <c r="AT445" s="260" t="s">
        <v>264</v>
      </c>
      <c r="AU445" s="260" t="s">
        <v>90</v>
      </c>
      <c r="AV445" s="14" t="s">
        <v>131</v>
      </c>
      <c r="AW445" s="14" t="s">
        <v>45</v>
      </c>
      <c r="AX445" s="14" t="s">
        <v>81</v>
      </c>
      <c r="AY445" s="260" t="s">
        <v>256</v>
      </c>
    </row>
    <row r="446" spans="2:51" s="12" customFormat="1" ht="13.5">
      <c r="B446" s="220"/>
      <c r="C446" s="221"/>
      <c r="D446" s="222" t="s">
        <v>264</v>
      </c>
      <c r="E446" s="223" t="s">
        <v>38</v>
      </c>
      <c r="F446" s="224" t="s">
        <v>266</v>
      </c>
      <c r="G446" s="221"/>
      <c r="H446" s="225">
        <v>2442.564</v>
      </c>
      <c r="I446" s="226"/>
      <c r="J446" s="221"/>
      <c r="K446" s="221"/>
      <c r="L446" s="227"/>
      <c r="M446" s="228"/>
      <c r="N446" s="229"/>
      <c r="O446" s="229"/>
      <c r="P446" s="229"/>
      <c r="Q446" s="229"/>
      <c r="R446" s="229"/>
      <c r="S446" s="229"/>
      <c r="T446" s="230"/>
      <c r="AT446" s="231" t="s">
        <v>264</v>
      </c>
      <c r="AU446" s="231" t="s">
        <v>90</v>
      </c>
      <c r="AV446" s="12" t="s">
        <v>262</v>
      </c>
      <c r="AW446" s="12" t="s">
        <v>45</v>
      </c>
      <c r="AX446" s="12" t="s">
        <v>25</v>
      </c>
      <c r="AY446" s="231" t="s">
        <v>256</v>
      </c>
    </row>
    <row r="447" spans="2:65" s="1" customFormat="1" ht="31.5" customHeight="1">
      <c r="B447" s="42"/>
      <c r="C447" s="196" t="s">
        <v>621</v>
      </c>
      <c r="D447" s="196" t="s">
        <v>258</v>
      </c>
      <c r="E447" s="197" t="s">
        <v>789</v>
      </c>
      <c r="F447" s="198" t="s">
        <v>790</v>
      </c>
      <c r="G447" s="199" t="s">
        <v>129</v>
      </c>
      <c r="H447" s="200">
        <v>439661.52</v>
      </c>
      <c r="I447" s="201"/>
      <c r="J447" s="202">
        <f>ROUND(I447*H447,2)</f>
        <v>0</v>
      </c>
      <c r="K447" s="198" t="s">
        <v>261</v>
      </c>
      <c r="L447" s="62"/>
      <c r="M447" s="203" t="s">
        <v>38</v>
      </c>
      <c r="N447" s="204" t="s">
        <v>52</v>
      </c>
      <c r="O447" s="43"/>
      <c r="P447" s="205">
        <f>O447*H447</f>
        <v>0</v>
      </c>
      <c r="Q447" s="205">
        <v>0</v>
      </c>
      <c r="R447" s="205">
        <f>Q447*H447</f>
        <v>0</v>
      </c>
      <c r="S447" s="205">
        <v>0</v>
      </c>
      <c r="T447" s="206">
        <f>S447*H447</f>
        <v>0</v>
      </c>
      <c r="AR447" s="24" t="s">
        <v>262</v>
      </c>
      <c r="AT447" s="24" t="s">
        <v>258</v>
      </c>
      <c r="AU447" s="24" t="s">
        <v>90</v>
      </c>
      <c r="AY447" s="24" t="s">
        <v>256</v>
      </c>
      <c r="BE447" s="207">
        <f>IF(N447="základní",J447,0)</f>
        <v>0</v>
      </c>
      <c r="BF447" s="207">
        <f>IF(N447="snížená",J447,0)</f>
        <v>0</v>
      </c>
      <c r="BG447" s="207">
        <f>IF(N447="zákl. přenesená",J447,0)</f>
        <v>0</v>
      </c>
      <c r="BH447" s="207">
        <f>IF(N447="sníž. přenesená",J447,0)</f>
        <v>0</v>
      </c>
      <c r="BI447" s="207">
        <f>IF(N447="nulová",J447,0)</f>
        <v>0</v>
      </c>
      <c r="BJ447" s="24" t="s">
        <v>25</v>
      </c>
      <c r="BK447" s="207">
        <f>ROUND(I447*H447,2)</f>
        <v>0</v>
      </c>
      <c r="BL447" s="24" t="s">
        <v>262</v>
      </c>
      <c r="BM447" s="24" t="s">
        <v>1894</v>
      </c>
    </row>
    <row r="448" spans="2:51" s="11" customFormat="1" ht="13.5">
      <c r="B448" s="208"/>
      <c r="C448" s="209"/>
      <c r="D448" s="222" t="s">
        <v>264</v>
      </c>
      <c r="E448" s="271" t="s">
        <v>38</v>
      </c>
      <c r="F448" s="248" t="s">
        <v>1895</v>
      </c>
      <c r="G448" s="209"/>
      <c r="H448" s="249">
        <v>439661.52</v>
      </c>
      <c r="I448" s="214"/>
      <c r="J448" s="209"/>
      <c r="K448" s="209"/>
      <c r="L448" s="215"/>
      <c r="M448" s="216"/>
      <c r="N448" s="217"/>
      <c r="O448" s="217"/>
      <c r="P448" s="217"/>
      <c r="Q448" s="217"/>
      <c r="R448" s="217"/>
      <c r="S448" s="217"/>
      <c r="T448" s="218"/>
      <c r="AT448" s="219" t="s">
        <v>264</v>
      </c>
      <c r="AU448" s="219" t="s">
        <v>90</v>
      </c>
      <c r="AV448" s="11" t="s">
        <v>90</v>
      </c>
      <c r="AW448" s="11" t="s">
        <v>45</v>
      </c>
      <c r="AX448" s="11" t="s">
        <v>25</v>
      </c>
      <c r="AY448" s="219" t="s">
        <v>256</v>
      </c>
    </row>
    <row r="449" spans="2:65" s="1" customFormat="1" ht="31.5" customHeight="1">
      <c r="B449" s="42"/>
      <c r="C449" s="196" t="s">
        <v>629</v>
      </c>
      <c r="D449" s="196" t="s">
        <v>258</v>
      </c>
      <c r="E449" s="197" t="s">
        <v>1896</v>
      </c>
      <c r="F449" s="198" t="s">
        <v>1897</v>
      </c>
      <c r="G449" s="199" t="s">
        <v>129</v>
      </c>
      <c r="H449" s="200">
        <v>2442.564</v>
      </c>
      <c r="I449" s="201"/>
      <c r="J449" s="202">
        <f>ROUND(I449*H449,2)</f>
        <v>0</v>
      </c>
      <c r="K449" s="198" t="s">
        <v>261</v>
      </c>
      <c r="L449" s="62"/>
      <c r="M449" s="203" t="s">
        <v>38</v>
      </c>
      <c r="N449" s="204" t="s">
        <v>52</v>
      </c>
      <c r="O449" s="43"/>
      <c r="P449" s="205">
        <f>O449*H449</f>
        <v>0</v>
      </c>
      <c r="Q449" s="205">
        <v>0</v>
      </c>
      <c r="R449" s="205">
        <f>Q449*H449</f>
        <v>0</v>
      </c>
      <c r="S449" s="205">
        <v>0</v>
      </c>
      <c r="T449" s="206">
        <f>S449*H449</f>
        <v>0</v>
      </c>
      <c r="AR449" s="24" t="s">
        <v>262</v>
      </c>
      <c r="AT449" s="24" t="s">
        <v>258</v>
      </c>
      <c r="AU449" s="24" t="s">
        <v>90</v>
      </c>
      <c r="AY449" s="24" t="s">
        <v>256</v>
      </c>
      <c r="BE449" s="207">
        <f>IF(N449="základní",J449,0)</f>
        <v>0</v>
      </c>
      <c r="BF449" s="207">
        <f>IF(N449="snížená",J449,0)</f>
        <v>0</v>
      </c>
      <c r="BG449" s="207">
        <f>IF(N449="zákl. přenesená",J449,0)</f>
        <v>0</v>
      </c>
      <c r="BH449" s="207">
        <f>IF(N449="sníž. přenesená",J449,0)</f>
        <v>0</v>
      </c>
      <c r="BI449" s="207">
        <f>IF(N449="nulová",J449,0)</f>
        <v>0</v>
      </c>
      <c r="BJ449" s="24" t="s">
        <v>25</v>
      </c>
      <c r="BK449" s="207">
        <f>ROUND(I449*H449,2)</f>
        <v>0</v>
      </c>
      <c r="BL449" s="24" t="s">
        <v>262</v>
      </c>
      <c r="BM449" s="24" t="s">
        <v>1898</v>
      </c>
    </row>
    <row r="450" spans="2:65" s="1" customFormat="1" ht="22.5" customHeight="1">
      <c r="B450" s="42"/>
      <c r="C450" s="196" t="s">
        <v>635</v>
      </c>
      <c r="D450" s="196" t="s">
        <v>258</v>
      </c>
      <c r="E450" s="197" t="s">
        <v>797</v>
      </c>
      <c r="F450" s="198" t="s">
        <v>798</v>
      </c>
      <c r="G450" s="199" t="s">
        <v>129</v>
      </c>
      <c r="H450" s="200">
        <v>2442.564</v>
      </c>
      <c r="I450" s="201"/>
      <c r="J450" s="202">
        <f>ROUND(I450*H450,2)</f>
        <v>0</v>
      </c>
      <c r="K450" s="198" t="s">
        <v>261</v>
      </c>
      <c r="L450" s="62"/>
      <c r="M450" s="203" t="s">
        <v>38</v>
      </c>
      <c r="N450" s="204" t="s">
        <v>52</v>
      </c>
      <c r="O450" s="43"/>
      <c r="P450" s="205">
        <f>O450*H450</f>
        <v>0</v>
      </c>
      <c r="Q450" s="205">
        <v>0</v>
      </c>
      <c r="R450" s="205">
        <f>Q450*H450</f>
        <v>0</v>
      </c>
      <c r="S450" s="205">
        <v>0</v>
      </c>
      <c r="T450" s="206">
        <f>S450*H450</f>
        <v>0</v>
      </c>
      <c r="AR450" s="24" t="s">
        <v>262</v>
      </c>
      <c r="AT450" s="24" t="s">
        <v>258</v>
      </c>
      <c r="AU450" s="24" t="s">
        <v>90</v>
      </c>
      <c r="AY450" s="24" t="s">
        <v>256</v>
      </c>
      <c r="BE450" s="207">
        <f>IF(N450="základní",J450,0)</f>
        <v>0</v>
      </c>
      <c r="BF450" s="207">
        <f>IF(N450="snížená",J450,0)</f>
        <v>0</v>
      </c>
      <c r="BG450" s="207">
        <f>IF(N450="zákl. přenesená",J450,0)</f>
        <v>0</v>
      </c>
      <c r="BH450" s="207">
        <f>IF(N450="sníž. přenesená",J450,0)</f>
        <v>0</v>
      </c>
      <c r="BI450" s="207">
        <f>IF(N450="nulová",J450,0)</f>
        <v>0</v>
      </c>
      <c r="BJ450" s="24" t="s">
        <v>25</v>
      </c>
      <c r="BK450" s="207">
        <f>ROUND(I450*H450,2)</f>
        <v>0</v>
      </c>
      <c r="BL450" s="24" t="s">
        <v>262</v>
      </c>
      <c r="BM450" s="24" t="s">
        <v>1899</v>
      </c>
    </row>
    <row r="451" spans="2:65" s="1" customFormat="1" ht="22.5" customHeight="1">
      <c r="B451" s="42"/>
      <c r="C451" s="196" t="s">
        <v>639</v>
      </c>
      <c r="D451" s="196" t="s">
        <v>258</v>
      </c>
      <c r="E451" s="197" t="s">
        <v>801</v>
      </c>
      <c r="F451" s="198" t="s">
        <v>802</v>
      </c>
      <c r="G451" s="199" t="s">
        <v>129</v>
      </c>
      <c r="H451" s="200">
        <v>439661.52</v>
      </c>
      <c r="I451" s="201"/>
      <c r="J451" s="202">
        <f>ROUND(I451*H451,2)</f>
        <v>0</v>
      </c>
      <c r="K451" s="198" t="s">
        <v>261</v>
      </c>
      <c r="L451" s="62"/>
      <c r="M451" s="203" t="s">
        <v>38</v>
      </c>
      <c r="N451" s="204" t="s">
        <v>52</v>
      </c>
      <c r="O451" s="43"/>
      <c r="P451" s="205">
        <f>O451*H451</f>
        <v>0</v>
      </c>
      <c r="Q451" s="205">
        <v>0</v>
      </c>
      <c r="R451" s="205">
        <f>Q451*H451</f>
        <v>0</v>
      </c>
      <c r="S451" s="205">
        <v>0</v>
      </c>
      <c r="T451" s="206">
        <f>S451*H451</f>
        <v>0</v>
      </c>
      <c r="AR451" s="24" t="s">
        <v>262</v>
      </c>
      <c r="AT451" s="24" t="s">
        <v>258</v>
      </c>
      <c r="AU451" s="24" t="s">
        <v>90</v>
      </c>
      <c r="AY451" s="24" t="s">
        <v>256</v>
      </c>
      <c r="BE451" s="207">
        <f>IF(N451="základní",J451,0)</f>
        <v>0</v>
      </c>
      <c r="BF451" s="207">
        <f>IF(N451="snížená",J451,0)</f>
        <v>0</v>
      </c>
      <c r="BG451" s="207">
        <f>IF(N451="zákl. přenesená",J451,0)</f>
        <v>0</v>
      </c>
      <c r="BH451" s="207">
        <f>IF(N451="sníž. přenesená",J451,0)</f>
        <v>0</v>
      </c>
      <c r="BI451" s="207">
        <f>IF(N451="nulová",J451,0)</f>
        <v>0</v>
      </c>
      <c r="BJ451" s="24" t="s">
        <v>25</v>
      </c>
      <c r="BK451" s="207">
        <f>ROUND(I451*H451,2)</f>
        <v>0</v>
      </c>
      <c r="BL451" s="24" t="s">
        <v>262</v>
      </c>
      <c r="BM451" s="24" t="s">
        <v>1900</v>
      </c>
    </row>
    <row r="452" spans="2:51" s="11" customFormat="1" ht="13.5">
      <c r="B452" s="208"/>
      <c r="C452" s="209"/>
      <c r="D452" s="210" t="s">
        <v>264</v>
      </c>
      <c r="E452" s="211" t="s">
        <v>38</v>
      </c>
      <c r="F452" s="212" t="s">
        <v>1895</v>
      </c>
      <c r="G452" s="209"/>
      <c r="H452" s="213">
        <v>439661.52</v>
      </c>
      <c r="I452" s="214"/>
      <c r="J452" s="209"/>
      <c r="K452" s="209"/>
      <c r="L452" s="215"/>
      <c r="M452" s="216"/>
      <c r="N452" s="217"/>
      <c r="O452" s="217"/>
      <c r="P452" s="217"/>
      <c r="Q452" s="217"/>
      <c r="R452" s="217"/>
      <c r="S452" s="217"/>
      <c r="T452" s="218"/>
      <c r="AT452" s="219" t="s">
        <v>264</v>
      </c>
      <c r="AU452" s="219" t="s">
        <v>90</v>
      </c>
      <c r="AV452" s="11" t="s">
        <v>90</v>
      </c>
      <c r="AW452" s="11" t="s">
        <v>45</v>
      </c>
      <c r="AX452" s="11" t="s">
        <v>81</v>
      </c>
      <c r="AY452" s="219" t="s">
        <v>256</v>
      </c>
    </row>
    <row r="453" spans="2:51" s="12" customFormat="1" ht="13.5">
      <c r="B453" s="220"/>
      <c r="C453" s="221"/>
      <c r="D453" s="222" t="s">
        <v>264</v>
      </c>
      <c r="E453" s="223" t="s">
        <v>38</v>
      </c>
      <c r="F453" s="224" t="s">
        <v>266</v>
      </c>
      <c r="G453" s="221"/>
      <c r="H453" s="225">
        <v>439661.52</v>
      </c>
      <c r="I453" s="226"/>
      <c r="J453" s="221"/>
      <c r="K453" s="221"/>
      <c r="L453" s="227"/>
      <c r="M453" s="228"/>
      <c r="N453" s="229"/>
      <c r="O453" s="229"/>
      <c r="P453" s="229"/>
      <c r="Q453" s="229"/>
      <c r="R453" s="229"/>
      <c r="S453" s="229"/>
      <c r="T453" s="230"/>
      <c r="AT453" s="231" t="s">
        <v>264</v>
      </c>
      <c r="AU453" s="231" t="s">
        <v>90</v>
      </c>
      <c r="AV453" s="12" t="s">
        <v>262</v>
      </c>
      <c r="AW453" s="12" t="s">
        <v>45</v>
      </c>
      <c r="AX453" s="12" t="s">
        <v>25</v>
      </c>
      <c r="AY453" s="231" t="s">
        <v>256</v>
      </c>
    </row>
    <row r="454" spans="2:65" s="1" customFormat="1" ht="22.5" customHeight="1">
      <c r="B454" s="42"/>
      <c r="C454" s="196" t="s">
        <v>643</v>
      </c>
      <c r="D454" s="196" t="s">
        <v>258</v>
      </c>
      <c r="E454" s="197" t="s">
        <v>805</v>
      </c>
      <c r="F454" s="198" t="s">
        <v>806</v>
      </c>
      <c r="G454" s="199" t="s">
        <v>129</v>
      </c>
      <c r="H454" s="200">
        <v>2442.564</v>
      </c>
      <c r="I454" s="201"/>
      <c r="J454" s="202">
        <f aca="true" t="shared" si="0" ref="J454:J459">ROUND(I454*H454,2)</f>
        <v>0</v>
      </c>
      <c r="K454" s="198" t="s">
        <v>261</v>
      </c>
      <c r="L454" s="62"/>
      <c r="M454" s="203" t="s">
        <v>38</v>
      </c>
      <c r="N454" s="204" t="s">
        <v>52</v>
      </c>
      <c r="O454" s="43"/>
      <c r="P454" s="205">
        <f aca="true" t="shared" si="1" ref="P454:P459">O454*H454</f>
        <v>0</v>
      </c>
      <c r="Q454" s="205">
        <v>0</v>
      </c>
      <c r="R454" s="205">
        <f aca="true" t="shared" si="2" ref="R454:R459">Q454*H454</f>
        <v>0</v>
      </c>
      <c r="S454" s="205">
        <v>0</v>
      </c>
      <c r="T454" s="206">
        <f aca="true" t="shared" si="3" ref="T454:T459">S454*H454</f>
        <v>0</v>
      </c>
      <c r="AR454" s="24" t="s">
        <v>262</v>
      </c>
      <c r="AT454" s="24" t="s">
        <v>258</v>
      </c>
      <c r="AU454" s="24" t="s">
        <v>90</v>
      </c>
      <c r="AY454" s="24" t="s">
        <v>256</v>
      </c>
      <c r="BE454" s="207">
        <f aca="true" t="shared" si="4" ref="BE454:BE459">IF(N454="základní",J454,0)</f>
        <v>0</v>
      </c>
      <c r="BF454" s="207">
        <f aca="true" t="shared" si="5" ref="BF454:BF459">IF(N454="snížená",J454,0)</f>
        <v>0</v>
      </c>
      <c r="BG454" s="207">
        <f aca="true" t="shared" si="6" ref="BG454:BG459">IF(N454="zákl. přenesená",J454,0)</f>
        <v>0</v>
      </c>
      <c r="BH454" s="207">
        <f aca="true" t="shared" si="7" ref="BH454:BH459">IF(N454="sníž. přenesená",J454,0)</f>
        <v>0</v>
      </c>
      <c r="BI454" s="207">
        <f aca="true" t="shared" si="8" ref="BI454:BI459">IF(N454="nulová",J454,0)</f>
        <v>0</v>
      </c>
      <c r="BJ454" s="24" t="s">
        <v>25</v>
      </c>
      <c r="BK454" s="207">
        <f aca="true" t="shared" si="9" ref="BK454:BK459">ROUND(I454*H454,2)</f>
        <v>0</v>
      </c>
      <c r="BL454" s="24" t="s">
        <v>262</v>
      </c>
      <c r="BM454" s="24" t="s">
        <v>1901</v>
      </c>
    </row>
    <row r="455" spans="2:65" s="1" customFormat="1" ht="22.5" customHeight="1">
      <c r="B455" s="42"/>
      <c r="C455" s="196" t="s">
        <v>649</v>
      </c>
      <c r="D455" s="196" t="s">
        <v>258</v>
      </c>
      <c r="E455" s="197" t="s">
        <v>809</v>
      </c>
      <c r="F455" s="198" t="s">
        <v>810</v>
      </c>
      <c r="G455" s="199" t="s">
        <v>453</v>
      </c>
      <c r="H455" s="200">
        <v>3</v>
      </c>
      <c r="I455" s="201"/>
      <c r="J455" s="202">
        <f t="shared" si="0"/>
        <v>0</v>
      </c>
      <c r="K455" s="198" t="s">
        <v>261</v>
      </c>
      <c r="L455" s="62"/>
      <c r="M455" s="203" t="s">
        <v>38</v>
      </c>
      <c r="N455" s="204" t="s">
        <v>52</v>
      </c>
      <c r="O455" s="43"/>
      <c r="P455" s="205">
        <f t="shared" si="1"/>
        <v>0</v>
      </c>
      <c r="Q455" s="205">
        <v>0</v>
      </c>
      <c r="R455" s="205">
        <f t="shared" si="2"/>
        <v>0</v>
      </c>
      <c r="S455" s="205">
        <v>0</v>
      </c>
      <c r="T455" s="206">
        <f t="shared" si="3"/>
        <v>0</v>
      </c>
      <c r="AR455" s="24" t="s">
        <v>262</v>
      </c>
      <c r="AT455" s="24" t="s">
        <v>258</v>
      </c>
      <c r="AU455" s="24" t="s">
        <v>90</v>
      </c>
      <c r="AY455" s="24" t="s">
        <v>256</v>
      </c>
      <c r="BE455" s="207">
        <f t="shared" si="4"/>
        <v>0</v>
      </c>
      <c r="BF455" s="207">
        <f t="shared" si="5"/>
        <v>0</v>
      </c>
      <c r="BG455" s="207">
        <f t="shared" si="6"/>
        <v>0</v>
      </c>
      <c r="BH455" s="207">
        <f t="shared" si="7"/>
        <v>0</v>
      </c>
      <c r="BI455" s="207">
        <f t="shared" si="8"/>
        <v>0</v>
      </c>
      <c r="BJ455" s="24" t="s">
        <v>25</v>
      </c>
      <c r="BK455" s="207">
        <f t="shared" si="9"/>
        <v>0</v>
      </c>
      <c r="BL455" s="24" t="s">
        <v>262</v>
      </c>
      <c r="BM455" s="24" t="s">
        <v>1902</v>
      </c>
    </row>
    <row r="456" spans="2:65" s="1" customFormat="1" ht="22.5" customHeight="1">
      <c r="B456" s="42"/>
      <c r="C456" s="196" t="s">
        <v>662</v>
      </c>
      <c r="D456" s="196" t="s">
        <v>258</v>
      </c>
      <c r="E456" s="197" t="s">
        <v>813</v>
      </c>
      <c r="F456" s="198" t="s">
        <v>814</v>
      </c>
      <c r="G456" s="199" t="s">
        <v>453</v>
      </c>
      <c r="H456" s="200">
        <v>180</v>
      </c>
      <c r="I456" s="201"/>
      <c r="J456" s="202">
        <f t="shared" si="0"/>
        <v>0</v>
      </c>
      <c r="K456" s="198" t="s">
        <v>261</v>
      </c>
      <c r="L456" s="62"/>
      <c r="M456" s="203" t="s">
        <v>38</v>
      </c>
      <c r="N456" s="204" t="s">
        <v>52</v>
      </c>
      <c r="O456" s="43"/>
      <c r="P456" s="205">
        <f t="shared" si="1"/>
        <v>0</v>
      </c>
      <c r="Q456" s="205">
        <v>0</v>
      </c>
      <c r="R456" s="205">
        <f t="shared" si="2"/>
        <v>0</v>
      </c>
      <c r="S456" s="205">
        <v>0</v>
      </c>
      <c r="T456" s="206">
        <f t="shared" si="3"/>
        <v>0</v>
      </c>
      <c r="AR456" s="24" t="s">
        <v>262</v>
      </c>
      <c r="AT456" s="24" t="s">
        <v>258</v>
      </c>
      <c r="AU456" s="24" t="s">
        <v>90</v>
      </c>
      <c r="AY456" s="24" t="s">
        <v>256</v>
      </c>
      <c r="BE456" s="207">
        <f t="shared" si="4"/>
        <v>0</v>
      </c>
      <c r="BF456" s="207">
        <f t="shared" si="5"/>
        <v>0</v>
      </c>
      <c r="BG456" s="207">
        <f t="shared" si="6"/>
        <v>0</v>
      </c>
      <c r="BH456" s="207">
        <f t="shared" si="7"/>
        <v>0</v>
      </c>
      <c r="BI456" s="207">
        <f t="shared" si="8"/>
        <v>0</v>
      </c>
      <c r="BJ456" s="24" t="s">
        <v>25</v>
      </c>
      <c r="BK456" s="207">
        <f t="shared" si="9"/>
        <v>0</v>
      </c>
      <c r="BL456" s="24" t="s">
        <v>262</v>
      </c>
      <c r="BM456" s="24" t="s">
        <v>1903</v>
      </c>
    </row>
    <row r="457" spans="2:65" s="1" customFormat="1" ht="22.5" customHeight="1">
      <c r="B457" s="42"/>
      <c r="C457" s="196" t="s">
        <v>666</v>
      </c>
      <c r="D457" s="196" t="s">
        <v>258</v>
      </c>
      <c r="E457" s="197" t="s">
        <v>817</v>
      </c>
      <c r="F457" s="198" t="s">
        <v>818</v>
      </c>
      <c r="G457" s="199" t="s">
        <v>453</v>
      </c>
      <c r="H457" s="200">
        <v>3</v>
      </c>
      <c r="I457" s="201"/>
      <c r="J457" s="202">
        <f t="shared" si="0"/>
        <v>0</v>
      </c>
      <c r="K457" s="198" t="s">
        <v>261</v>
      </c>
      <c r="L457" s="62"/>
      <c r="M457" s="203" t="s">
        <v>38</v>
      </c>
      <c r="N457" s="204" t="s">
        <v>52</v>
      </c>
      <c r="O457" s="43"/>
      <c r="P457" s="205">
        <f t="shared" si="1"/>
        <v>0</v>
      </c>
      <c r="Q457" s="205">
        <v>0</v>
      </c>
      <c r="R457" s="205">
        <f t="shared" si="2"/>
        <v>0</v>
      </c>
      <c r="S457" s="205">
        <v>0</v>
      </c>
      <c r="T457" s="206">
        <f t="shared" si="3"/>
        <v>0</v>
      </c>
      <c r="AR457" s="24" t="s">
        <v>262</v>
      </c>
      <c r="AT457" s="24" t="s">
        <v>258</v>
      </c>
      <c r="AU457" s="24" t="s">
        <v>90</v>
      </c>
      <c r="AY457" s="24" t="s">
        <v>256</v>
      </c>
      <c r="BE457" s="207">
        <f t="shared" si="4"/>
        <v>0</v>
      </c>
      <c r="BF457" s="207">
        <f t="shared" si="5"/>
        <v>0</v>
      </c>
      <c r="BG457" s="207">
        <f t="shared" si="6"/>
        <v>0</v>
      </c>
      <c r="BH457" s="207">
        <f t="shared" si="7"/>
        <v>0</v>
      </c>
      <c r="BI457" s="207">
        <f t="shared" si="8"/>
        <v>0</v>
      </c>
      <c r="BJ457" s="24" t="s">
        <v>25</v>
      </c>
      <c r="BK457" s="207">
        <f t="shared" si="9"/>
        <v>0</v>
      </c>
      <c r="BL457" s="24" t="s">
        <v>262</v>
      </c>
      <c r="BM457" s="24" t="s">
        <v>1904</v>
      </c>
    </row>
    <row r="458" spans="2:65" s="1" customFormat="1" ht="31.5" customHeight="1">
      <c r="B458" s="42"/>
      <c r="C458" s="196" t="s">
        <v>672</v>
      </c>
      <c r="D458" s="196" t="s">
        <v>258</v>
      </c>
      <c r="E458" s="197" t="s">
        <v>821</v>
      </c>
      <c r="F458" s="198" t="s">
        <v>822</v>
      </c>
      <c r="G458" s="199" t="s">
        <v>129</v>
      </c>
      <c r="H458" s="200">
        <v>250</v>
      </c>
      <c r="I458" s="201"/>
      <c r="J458" s="202">
        <f t="shared" si="0"/>
        <v>0</v>
      </c>
      <c r="K458" s="198" t="s">
        <v>261</v>
      </c>
      <c r="L458" s="62"/>
      <c r="M458" s="203" t="s">
        <v>38</v>
      </c>
      <c r="N458" s="204" t="s">
        <v>52</v>
      </c>
      <c r="O458" s="43"/>
      <c r="P458" s="205">
        <f t="shared" si="1"/>
        <v>0</v>
      </c>
      <c r="Q458" s="205">
        <v>0.00013</v>
      </c>
      <c r="R458" s="205">
        <f t="shared" si="2"/>
        <v>0.032499999999999994</v>
      </c>
      <c r="S458" s="205">
        <v>0</v>
      </c>
      <c r="T458" s="206">
        <f t="shared" si="3"/>
        <v>0</v>
      </c>
      <c r="AR458" s="24" t="s">
        <v>262</v>
      </c>
      <c r="AT458" s="24" t="s">
        <v>258</v>
      </c>
      <c r="AU458" s="24" t="s">
        <v>90</v>
      </c>
      <c r="AY458" s="24" t="s">
        <v>256</v>
      </c>
      <c r="BE458" s="207">
        <f t="shared" si="4"/>
        <v>0</v>
      </c>
      <c r="BF458" s="207">
        <f t="shared" si="5"/>
        <v>0</v>
      </c>
      <c r="BG458" s="207">
        <f t="shared" si="6"/>
        <v>0</v>
      </c>
      <c r="BH458" s="207">
        <f t="shared" si="7"/>
        <v>0</v>
      </c>
      <c r="BI458" s="207">
        <f t="shared" si="8"/>
        <v>0</v>
      </c>
      <c r="BJ458" s="24" t="s">
        <v>25</v>
      </c>
      <c r="BK458" s="207">
        <f t="shared" si="9"/>
        <v>0</v>
      </c>
      <c r="BL458" s="24" t="s">
        <v>262</v>
      </c>
      <c r="BM458" s="24" t="s">
        <v>1905</v>
      </c>
    </row>
    <row r="459" spans="2:65" s="1" customFormat="1" ht="22.5" customHeight="1">
      <c r="B459" s="42"/>
      <c r="C459" s="196" t="s">
        <v>677</v>
      </c>
      <c r="D459" s="196" t="s">
        <v>258</v>
      </c>
      <c r="E459" s="197" t="s">
        <v>825</v>
      </c>
      <c r="F459" s="198" t="s">
        <v>826</v>
      </c>
      <c r="G459" s="199" t="s">
        <v>129</v>
      </c>
      <c r="H459" s="200">
        <v>9258</v>
      </c>
      <c r="I459" s="201"/>
      <c r="J459" s="202">
        <f t="shared" si="0"/>
        <v>0</v>
      </c>
      <c r="K459" s="198" t="s">
        <v>261</v>
      </c>
      <c r="L459" s="62"/>
      <c r="M459" s="203" t="s">
        <v>38</v>
      </c>
      <c r="N459" s="204" t="s">
        <v>52</v>
      </c>
      <c r="O459" s="43"/>
      <c r="P459" s="205">
        <f t="shared" si="1"/>
        <v>0</v>
      </c>
      <c r="Q459" s="205">
        <v>4E-05</v>
      </c>
      <c r="R459" s="205">
        <f t="shared" si="2"/>
        <v>0.37032000000000004</v>
      </c>
      <c r="S459" s="205">
        <v>0</v>
      </c>
      <c r="T459" s="206">
        <f t="shared" si="3"/>
        <v>0</v>
      </c>
      <c r="AR459" s="24" t="s">
        <v>262</v>
      </c>
      <c r="AT459" s="24" t="s">
        <v>258</v>
      </c>
      <c r="AU459" s="24" t="s">
        <v>90</v>
      </c>
      <c r="AY459" s="24" t="s">
        <v>256</v>
      </c>
      <c r="BE459" s="207">
        <f t="shared" si="4"/>
        <v>0</v>
      </c>
      <c r="BF459" s="207">
        <f t="shared" si="5"/>
        <v>0</v>
      </c>
      <c r="BG459" s="207">
        <f t="shared" si="6"/>
        <v>0</v>
      </c>
      <c r="BH459" s="207">
        <f t="shared" si="7"/>
        <v>0</v>
      </c>
      <c r="BI459" s="207">
        <f t="shared" si="8"/>
        <v>0</v>
      </c>
      <c r="BJ459" s="24" t="s">
        <v>25</v>
      </c>
      <c r="BK459" s="207">
        <f t="shared" si="9"/>
        <v>0</v>
      </c>
      <c r="BL459" s="24" t="s">
        <v>262</v>
      </c>
      <c r="BM459" s="24" t="s">
        <v>1906</v>
      </c>
    </row>
    <row r="460" spans="2:51" s="11" customFormat="1" ht="13.5">
      <c r="B460" s="208"/>
      <c r="C460" s="209"/>
      <c r="D460" s="222" t="s">
        <v>264</v>
      </c>
      <c r="E460" s="271" t="s">
        <v>38</v>
      </c>
      <c r="F460" s="248" t="s">
        <v>1907</v>
      </c>
      <c r="G460" s="209"/>
      <c r="H460" s="249">
        <v>9258</v>
      </c>
      <c r="I460" s="214"/>
      <c r="J460" s="209"/>
      <c r="K460" s="209"/>
      <c r="L460" s="215"/>
      <c r="M460" s="216"/>
      <c r="N460" s="217"/>
      <c r="O460" s="217"/>
      <c r="P460" s="217"/>
      <c r="Q460" s="217"/>
      <c r="R460" s="217"/>
      <c r="S460" s="217"/>
      <c r="T460" s="218"/>
      <c r="AT460" s="219" t="s">
        <v>264</v>
      </c>
      <c r="AU460" s="219" t="s">
        <v>90</v>
      </c>
      <c r="AV460" s="11" t="s">
        <v>90</v>
      </c>
      <c r="AW460" s="11" t="s">
        <v>45</v>
      </c>
      <c r="AX460" s="11" t="s">
        <v>25</v>
      </c>
      <c r="AY460" s="219" t="s">
        <v>256</v>
      </c>
    </row>
    <row r="461" spans="2:65" s="1" customFormat="1" ht="22.5" customHeight="1">
      <c r="B461" s="42"/>
      <c r="C461" s="196" t="s">
        <v>682</v>
      </c>
      <c r="D461" s="196" t="s">
        <v>258</v>
      </c>
      <c r="E461" s="197" t="s">
        <v>1908</v>
      </c>
      <c r="F461" s="198" t="s">
        <v>836</v>
      </c>
      <c r="G461" s="199" t="s">
        <v>282</v>
      </c>
      <c r="H461" s="200">
        <v>98.712</v>
      </c>
      <c r="I461" s="201"/>
      <c r="J461" s="202">
        <f>ROUND(I461*H461,2)</f>
        <v>0</v>
      </c>
      <c r="K461" s="198" t="s">
        <v>38</v>
      </c>
      <c r="L461" s="62"/>
      <c r="M461" s="203" t="s">
        <v>38</v>
      </c>
      <c r="N461" s="204" t="s">
        <v>52</v>
      </c>
      <c r="O461" s="43"/>
      <c r="P461" s="205">
        <f>O461*H461</f>
        <v>0</v>
      </c>
      <c r="Q461" s="205">
        <v>0</v>
      </c>
      <c r="R461" s="205">
        <f>Q461*H461</f>
        <v>0</v>
      </c>
      <c r="S461" s="205">
        <v>2.1</v>
      </c>
      <c r="T461" s="206">
        <f>S461*H461</f>
        <v>207.29520000000002</v>
      </c>
      <c r="AR461" s="24" t="s">
        <v>262</v>
      </c>
      <c r="AT461" s="24" t="s">
        <v>258</v>
      </c>
      <c r="AU461" s="24" t="s">
        <v>90</v>
      </c>
      <c r="AY461" s="24" t="s">
        <v>256</v>
      </c>
      <c r="BE461" s="207">
        <f>IF(N461="základní",J461,0)</f>
        <v>0</v>
      </c>
      <c r="BF461" s="207">
        <f>IF(N461="snížená",J461,0)</f>
        <v>0</v>
      </c>
      <c r="BG461" s="207">
        <f>IF(N461="zákl. přenesená",J461,0)</f>
        <v>0</v>
      </c>
      <c r="BH461" s="207">
        <f>IF(N461="sníž. přenesená",J461,0)</f>
        <v>0</v>
      </c>
      <c r="BI461" s="207">
        <f>IF(N461="nulová",J461,0)</f>
        <v>0</v>
      </c>
      <c r="BJ461" s="24" t="s">
        <v>25</v>
      </c>
      <c r="BK461" s="207">
        <f>ROUND(I461*H461,2)</f>
        <v>0</v>
      </c>
      <c r="BL461" s="24" t="s">
        <v>262</v>
      </c>
      <c r="BM461" s="24" t="s">
        <v>1909</v>
      </c>
    </row>
    <row r="462" spans="2:51" s="11" customFormat="1" ht="13.5">
      <c r="B462" s="208"/>
      <c r="C462" s="209"/>
      <c r="D462" s="222" t="s">
        <v>264</v>
      </c>
      <c r="E462" s="271" t="s">
        <v>38</v>
      </c>
      <c r="F462" s="248" t="s">
        <v>1910</v>
      </c>
      <c r="G462" s="209"/>
      <c r="H462" s="249">
        <v>98.712</v>
      </c>
      <c r="I462" s="214"/>
      <c r="J462" s="209"/>
      <c r="K462" s="209"/>
      <c r="L462" s="215"/>
      <c r="M462" s="216"/>
      <c r="N462" s="217"/>
      <c r="O462" s="217"/>
      <c r="P462" s="217"/>
      <c r="Q462" s="217"/>
      <c r="R462" s="217"/>
      <c r="S462" s="217"/>
      <c r="T462" s="218"/>
      <c r="AT462" s="219" t="s">
        <v>264</v>
      </c>
      <c r="AU462" s="219" t="s">
        <v>90</v>
      </c>
      <c r="AV462" s="11" t="s">
        <v>90</v>
      </c>
      <c r="AW462" s="11" t="s">
        <v>45</v>
      </c>
      <c r="AX462" s="11" t="s">
        <v>25</v>
      </c>
      <c r="AY462" s="219" t="s">
        <v>256</v>
      </c>
    </row>
    <row r="463" spans="2:65" s="1" customFormat="1" ht="31.5" customHeight="1">
      <c r="B463" s="42"/>
      <c r="C463" s="196" t="s">
        <v>686</v>
      </c>
      <c r="D463" s="196" t="s">
        <v>258</v>
      </c>
      <c r="E463" s="197" t="s">
        <v>1911</v>
      </c>
      <c r="F463" s="198" t="s">
        <v>841</v>
      </c>
      <c r="G463" s="199" t="s">
        <v>282</v>
      </c>
      <c r="H463" s="200">
        <v>32.904</v>
      </c>
      <c r="I463" s="201"/>
      <c r="J463" s="202">
        <f>ROUND(I463*H463,2)</f>
        <v>0</v>
      </c>
      <c r="K463" s="198" t="s">
        <v>38</v>
      </c>
      <c r="L463" s="62"/>
      <c r="M463" s="203" t="s">
        <v>38</v>
      </c>
      <c r="N463" s="204" t="s">
        <v>52</v>
      </c>
      <c r="O463" s="43"/>
      <c r="P463" s="205">
        <f>O463*H463</f>
        <v>0</v>
      </c>
      <c r="Q463" s="205">
        <v>0</v>
      </c>
      <c r="R463" s="205">
        <f>Q463*H463</f>
        <v>0</v>
      </c>
      <c r="S463" s="205">
        <v>2.2</v>
      </c>
      <c r="T463" s="206">
        <f>S463*H463</f>
        <v>72.38880000000002</v>
      </c>
      <c r="AR463" s="24" t="s">
        <v>262</v>
      </c>
      <c r="AT463" s="24" t="s">
        <v>258</v>
      </c>
      <c r="AU463" s="24" t="s">
        <v>90</v>
      </c>
      <c r="AY463" s="24" t="s">
        <v>256</v>
      </c>
      <c r="BE463" s="207">
        <f>IF(N463="základní",J463,0)</f>
        <v>0</v>
      </c>
      <c r="BF463" s="207">
        <f>IF(N463="snížená",J463,0)</f>
        <v>0</v>
      </c>
      <c r="BG463" s="207">
        <f>IF(N463="zákl. přenesená",J463,0)</f>
        <v>0</v>
      </c>
      <c r="BH463" s="207">
        <f>IF(N463="sníž. přenesená",J463,0)</f>
        <v>0</v>
      </c>
      <c r="BI463" s="207">
        <f>IF(N463="nulová",J463,0)</f>
        <v>0</v>
      </c>
      <c r="BJ463" s="24" t="s">
        <v>25</v>
      </c>
      <c r="BK463" s="207">
        <f>ROUND(I463*H463,2)</f>
        <v>0</v>
      </c>
      <c r="BL463" s="24" t="s">
        <v>262</v>
      </c>
      <c r="BM463" s="24" t="s">
        <v>1912</v>
      </c>
    </row>
    <row r="464" spans="2:51" s="11" customFormat="1" ht="13.5">
      <c r="B464" s="208"/>
      <c r="C464" s="209"/>
      <c r="D464" s="222" t="s">
        <v>264</v>
      </c>
      <c r="E464" s="271" t="s">
        <v>38</v>
      </c>
      <c r="F464" s="248" t="s">
        <v>1913</v>
      </c>
      <c r="G464" s="209"/>
      <c r="H464" s="249">
        <v>32.904</v>
      </c>
      <c r="I464" s="214"/>
      <c r="J464" s="209"/>
      <c r="K464" s="209"/>
      <c r="L464" s="215"/>
      <c r="M464" s="216"/>
      <c r="N464" s="217"/>
      <c r="O464" s="217"/>
      <c r="P464" s="217"/>
      <c r="Q464" s="217"/>
      <c r="R464" s="217"/>
      <c r="S464" s="217"/>
      <c r="T464" s="218"/>
      <c r="AT464" s="219" t="s">
        <v>264</v>
      </c>
      <c r="AU464" s="219" t="s">
        <v>90</v>
      </c>
      <c r="AV464" s="11" t="s">
        <v>90</v>
      </c>
      <c r="AW464" s="11" t="s">
        <v>45</v>
      </c>
      <c r="AX464" s="11" t="s">
        <v>25</v>
      </c>
      <c r="AY464" s="219" t="s">
        <v>256</v>
      </c>
    </row>
    <row r="465" spans="2:65" s="1" customFormat="1" ht="31.5" customHeight="1">
      <c r="B465" s="42"/>
      <c r="C465" s="196" t="s">
        <v>690</v>
      </c>
      <c r="D465" s="196" t="s">
        <v>258</v>
      </c>
      <c r="E465" s="197" t="s">
        <v>1914</v>
      </c>
      <c r="F465" s="198" t="s">
        <v>1915</v>
      </c>
      <c r="G465" s="199" t="s">
        <v>360</v>
      </c>
      <c r="H465" s="200">
        <v>250</v>
      </c>
      <c r="I465" s="201"/>
      <c r="J465" s="202">
        <f>ROUND(I465*H465,2)</f>
        <v>0</v>
      </c>
      <c r="K465" s="198" t="s">
        <v>261</v>
      </c>
      <c r="L465" s="62"/>
      <c r="M465" s="203" t="s">
        <v>38</v>
      </c>
      <c r="N465" s="204" t="s">
        <v>52</v>
      </c>
      <c r="O465" s="43"/>
      <c r="P465" s="205">
        <f>O465*H465</f>
        <v>0</v>
      </c>
      <c r="Q465" s="205">
        <v>0</v>
      </c>
      <c r="R465" s="205">
        <f>Q465*H465</f>
        <v>0</v>
      </c>
      <c r="S465" s="205">
        <v>0</v>
      </c>
      <c r="T465" s="206">
        <f>S465*H465</f>
        <v>0</v>
      </c>
      <c r="AR465" s="24" t="s">
        <v>262</v>
      </c>
      <c r="AT465" s="24" t="s">
        <v>258</v>
      </c>
      <c r="AU465" s="24" t="s">
        <v>90</v>
      </c>
      <c r="AY465" s="24" t="s">
        <v>256</v>
      </c>
      <c r="BE465" s="207">
        <f>IF(N465="základní",J465,0)</f>
        <v>0</v>
      </c>
      <c r="BF465" s="207">
        <f>IF(N465="snížená",J465,0)</f>
        <v>0</v>
      </c>
      <c r="BG465" s="207">
        <f>IF(N465="zákl. přenesená",J465,0)</f>
        <v>0</v>
      </c>
      <c r="BH465" s="207">
        <f>IF(N465="sníž. přenesená",J465,0)</f>
        <v>0</v>
      </c>
      <c r="BI465" s="207">
        <f>IF(N465="nulová",J465,0)</f>
        <v>0</v>
      </c>
      <c r="BJ465" s="24" t="s">
        <v>25</v>
      </c>
      <c r="BK465" s="207">
        <f>ROUND(I465*H465,2)</f>
        <v>0</v>
      </c>
      <c r="BL465" s="24" t="s">
        <v>262</v>
      </c>
      <c r="BM465" s="24" t="s">
        <v>1916</v>
      </c>
    </row>
    <row r="466" spans="2:51" s="11" customFormat="1" ht="13.5">
      <c r="B466" s="208"/>
      <c r="C466" s="209"/>
      <c r="D466" s="222" t="s">
        <v>264</v>
      </c>
      <c r="E466" s="271" t="s">
        <v>38</v>
      </c>
      <c r="F466" s="248" t="s">
        <v>1546</v>
      </c>
      <c r="G466" s="209"/>
      <c r="H466" s="249">
        <v>250</v>
      </c>
      <c r="I466" s="214"/>
      <c r="J466" s="209"/>
      <c r="K466" s="209"/>
      <c r="L466" s="215"/>
      <c r="M466" s="216"/>
      <c r="N466" s="217"/>
      <c r="O466" s="217"/>
      <c r="P466" s="217"/>
      <c r="Q466" s="217"/>
      <c r="R466" s="217"/>
      <c r="S466" s="217"/>
      <c r="T466" s="218"/>
      <c r="AT466" s="219" t="s">
        <v>264</v>
      </c>
      <c r="AU466" s="219" t="s">
        <v>90</v>
      </c>
      <c r="AV466" s="11" t="s">
        <v>90</v>
      </c>
      <c r="AW466" s="11" t="s">
        <v>45</v>
      </c>
      <c r="AX466" s="11" t="s">
        <v>25</v>
      </c>
      <c r="AY466" s="219" t="s">
        <v>256</v>
      </c>
    </row>
    <row r="467" spans="2:65" s="1" customFormat="1" ht="22.5" customHeight="1">
      <c r="B467" s="42"/>
      <c r="C467" s="196" t="s">
        <v>694</v>
      </c>
      <c r="D467" s="196" t="s">
        <v>258</v>
      </c>
      <c r="E467" s="197" t="s">
        <v>1917</v>
      </c>
      <c r="F467" s="198" t="s">
        <v>1918</v>
      </c>
      <c r="G467" s="199" t="s">
        <v>722</v>
      </c>
      <c r="H467" s="200">
        <v>2</v>
      </c>
      <c r="I467" s="201"/>
      <c r="J467" s="202">
        <f>ROUND(I467*H467,2)</f>
        <v>0</v>
      </c>
      <c r="K467" s="198" t="s">
        <v>38</v>
      </c>
      <c r="L467" s="62"/>
      <c r="M467" s="203" t="s">
        <v>38</v>
      </c>
      <c r="N467" s="204" t="s">
        <v>52</v>
      </c>
      <c r="O467" s="43"/>
      <c r="P467" s="205">
        <f>O467*H467</f>
        <v>0</v>
      </c>
      <c r="Q467" s="205">
        <v>0</v>
      </c>
      <c r="R467" s="205">
        <f>Q467*H467</f>
        <v>0</v>
      </c>
      <c r="S467" s="205">
        <v>0</v>
      </c>
      <c r="T467" s="206">
        <f>S467*H467</f>
        <v>0</v>
      </c>
      <c r="AR467" s="24" t="s">
        <v>262</v>
      </c>
      <c r="AT467" s="24" t="s">
        <v>258</v>
      </c>
      <c r="AU467" s="24" t="s">
        <v>90</v>
      </c>
      <c r="AY467" s="24" t="s">
        <v>256</v>
      </c>
      <c r="BE467" s="207">
        <f>IF(N467="základní",J467,0)</f>
        <v>0</v>
      </c>
      <c r="BF467" s="207">
        <f>IF(N467="snížená",J467,0)</f>
        <v>0</v>
      </c>
      <c r="BG467" s="207">
        <f>IF(N467="zákl. přenesená",J467,0)</f>
        <v>0</v>
      </c>
      <c r="BH467" s="207">
        <f>IF(N467="sníž. přenesená",J467,0)</f>
        <v>0</v>
      </c>
      <c r="BI467" s="207">
        <f>IF(N467="nulová",J467,0)</f>
        <v>0</v>
      </c>
      <c r="BJ467" s="24" t="s">
        <v>25</v>
      </c>
      <c r="BK467" s="207">
        <f>ROUND(I467*H467,2)</f>
        <v>0</v>
      </c>
      <c r="BL467" s="24" t="s">
        <v>262</v>
      </c>
      <c r="BM467" s="24" t="s">
        <v>1919</v>
      </c>
    </row>
    <row r="468" spans="2:51" s="13" customFormat="1" ht="13.5">
      <c r="B468" s="232"/>
      <c r="C468" s="233"/>
      <c r="D468" s="210" t="s">
        <v>264</v>
      </c>
      <c r="E468" s="234" t="s">
        <v>38</v>
      </c>
      <c r="F468" s="235" t="s">
        <v>1311</v>
      </c>
      <c r="G468" s="233"/>
      <c r="H468" s="236" t="s">
        <v>38</v>
      </c>
      <c r="I468" s="237"/>
      <c r="J468" s="233"/>
      <c r="K468" s="233"/>
      <c r="L468" s="238"/>
      <c r="M468" s="239"/>
      <c r="N468" s="240"/>
      <c r="O468" s="240"/>
      <c r="P468" s="240"/>
      <c r="Q468" s="240"/>
      <c r="R468" s="240"/>
      <c r="S468" s="240"/>
      <c r="T468" s="241"/>
      <c r="AT468" s="242" t="s">
        <v>264</v>
      </c>
      <c r="AU468" s="242" t="s">
        <v>90</v>
      </c>
      <c r="AV468" s="13" t="s">
        <v>25</v>
      </c>
      <c r="AW468" s="13" t="s">
        <v>45</v>
      </c>
      <c r="AX468" s="13" t="s">
        <v>81</v>
      </c>
      <c r="AY468" s="242" t="s">
        <v>256</v>
      </c>
    </row>
    <row r="469" spans="2:51" s="11" customFormat="1" ht="13.5">
      <c r="B469" s="208"/>
      <c r="C469" s="209"/>
      <c r="D469" s="210" t="s">
        <v>264</v>
      </c>
      <c r="E469" s="211" t="s">
        <v>38</v>
      </c>
      <c r="F469" s="212" t="s">
        <v>1920</v>
      </c>
      <c r="G469" s="209"/>
      <c r="H469" s="213">
        <v>1</v>
      </c>
      <c r="I469" s="214"/>
      <c r="J469" s="209"/>
      <c r="K469" s="209"/>
      <c r="L469" s="215"/>
      <c r="M469" s="216"/>
      <c r="N469" s="217"/>
      <c r="O469" s="217"/>
      <c r="P469" s="217"/>
      <c r="Q469" s="217"/>
      <c r="R469" s="217"/>
      <c r="S469" s="217"/>
      <c r="T469" s="218"/>
      <c r="AT469" s="219" t="s">
        <v>264</v>
      </c>
      <c r="AU469" s="219" t="s">
        <v>90</v>
      </c>
      <c r="AV469" s="11" t="s">
        <v>90</v>
      </c>
      <c r="AW469" s="11" t="s">
        <v>45</v>
      </c>
      <c r="AX469" s="11" t="s">
        <v>81</v>
      </c>
      <c r="AY469" s="219" t="s">
        <v>256</v>
      </c>
    </row>
    <row r="470" spans="2:51" s="11" customFormat="1" ht="13.5">
      <c r="B470" s="208"/>
      <c r="C470" s="209"/>
      <c r="D470" s="210" t="s">
        <v>264</v>
      </c>
      <c r="E470" s="211" t="s">
        <v>38</v>
      </c>
      <c r="F470" s="212" t="s">
        <v>1921</v>
      </c>
      <c r="G470" s="209"/>
      <c r="H470" s="213">
        <v>1</v>
      </c>
      <c r="I470" s="214"/>
      <c r="J470" s="209"/>
      <c r="K470" s="209"/>
      <c r="L470" s="215"/>
      <c r="M470" s="216"/>
      <c r="N470" s="217"/>
      <c r="O470" s="217"/>
      <c r="P470" s="217"/>
      <c r="Q470" s="217"/>
      <c r="R470" s="217"/>
      <c r="S470" s="217"/>
      <c r="T470" s="218"/>
      <c r="AT470" s="219" t="s">
        <v>264</v>
      </c>
      <c r="AU470" s="219" t="s">
        <v>90</v>
      </c>
      <c r="AV470" s="11" t="s">
        <v>90</v>
      </c>
      <c r="AW470" s="11" t="s">
        <v>45</v>
      </c>
      <c r="AX470" s="11" t="s">
        <v>81</v>
      </c>
      <c r="AY470" s="219" t="s">
        <v>256</v>
      </c>
    </row>
    <row r="471" spans="2:51" s="12" customFormat="1" ht="13.5">
      <c r="B471" s="220"/>
      <c r="C471" s="221"/>
      <c r="D471" s="222" t="s">
        <v>264</v>
      </c>
      <c r="E471" s="223" t="s">
        <v>38</v>
      </c>
      <c r="F471" s="224" t="s">
        <v>266</v>
      </c>
      <c r="G471" s="221"/>
      <c r="H471" s="225">
        <v>2</v>
      </c>
      <c r="I471" s="226"/>
      <c r="J471" s="221"/>
      <c r="K471" s="221"/>
      <c r="L471" s="227"/>
      <c r="M471" s="228"/>
      <c r="N471" s="229"/>
      <c r="O471" s="229"/>
      <c r="P471" s="229"/>
      <c r="Q471" s="229"/>
      <c r="R471" s="229"/>
      <c r="S471" s="229"/>
      <c r="T471" s="230"/>
      <c r="AT471" s="231" t="s">
        <v>264</v>
      </c>
      <c r="AU471" s="231" t="s">
        <v>90</v>
      </c>
      <c r="AV471" s="12" t="s">
        <v>262</v>
      </c>
      <c r="AW471" s="12" t="s">
        <v>45</v>
      </c>
      <c r="AX471" s="12" t="s">
        <v>25</v>
      </c>
      <c r="AY471" s="231" t="s">
        <v>256</v>
      </c>
    </row>
    <row r="472" spans="2:65" s="1" customFormat="1" ht="22.5" customHeight="1">
      <c r="B472" s="42"/>
      <c r="C472" s="196" t="s">
        <v>700</v>
      </c>
      <c r="D472" s="196" t="s">
        <v>258</v>
      </c>
      <c r="E472" s="197" t="s">
        <v>1922</v>
      </c>
      <c r="F472" s="198" t="s">
        <v>1923</v>
      </c>
      <c r="G472" s="199" t="s">
        <v>722</v>
      </c>
      <c r="H472" s="200">
        <v>1</v>
      </c>
      <c r="I472" s="201"/>
      <c r="J472" s="202">
        <f>ROUND(I472*H472,2)</f>
        <v>0</v>
      </c>
      <c r="K472" s="198" t="s">
        <v>38</v>
      </c>
      <c r="L472" s="62"/>
      <c r="M472" s="203" t="s">
        <v>38</v>
      </c>
      <c r="N472" s="204" t="s">
        <v>52</v>
      </c>
      <c r="O472" s="43"/>
      <c r="P472" s="205">
        <f>O472*H472</f>
        <v>0</v>
      </c>
      <c r="Q472" s="205">
        <v>0</v>
      </c>
      <c r="R472" s="205">
        <f>Q472*H472</f>
        <v>0</v>
      </c>
      <c r="S472" s="205">
        <v>0</v>
      </c>
      <c r="T472" s="206">
        <f>S472*H472</f>
        <v>0</v>
      </c>
      <c r="AR472" s="24" t="s">
        <v>262</v>
      </c>
      <c r="AT472" s="24" t="s">
        <v>258</v>
      </c>
      <c r="AU472" s="24" t="s">
        <v>90</v>
      </c>
      <c r="AY472" s="24" t="s">
        <v>256</v>
      </c>
      <c r="BE472" s="207">
        <f>IF(N472="základní",J472,0)</f>
        <v>0</v>
      </c>
      <c r="BF472" s="207">
        <f>IF(N472="snížená",J472,0)</f>
        <v>0</v>
      </c>
      <c r="BG472" s="207">
        <f>IF(N472="zákl. přenesená",J472,0)</f>
        <v>0</v>
      </c>
      <c r="BH472" s="207">
        <f>IF(N472="sníž. přenesená",J472,0)</f>
        <v>0</v>
      </c>
      <c r="BI472" s="207">
        <f>IF(N472="nulová",J472,0)</f>
        <v>0</v>
      </c>
      <c r="BJ472" s="24" t="s">
        <v>25</v>
      </c>
      <c r="BK472" s="207">
        <f>ROUND(I472*H472,2)</f>
        <v>0</v>
      </c>
      <c r="BL472" s="24" t="s">
        <v>262</v>
      </c>
      <c r="BM472" s="24" t="s">
        <v>1924</v>
      </c>
    </row>
    <row r="473" spans="2:51" s="13" customFormat="1" ht="13.5">
      <c r="B473" s="232"/>
      <c r="C473" s="233"/>
      <c r="D473" s="210" t="s">
        <v>264</v>
      </c>
      <c r="E473" s="234" t="s">
        <v>38</v>
      </c>
      <c r="F473" s="235" t="s">
        <v>1925</v>
      </c>
      <c r="G473" s="233"/>
      <c r="H473" s="236" t="s">
        <v>38</v>
      </c>
      <c r="I473" s="237"/>
      <c r="J473" s="233"/>
      <c r="K473" s="233"/>
      <c r="L473" s="238"/>
      <c r="M473" s="239"/>
      <c r="N473" s="240"/>
      <c r="O473" s="240"/>
      <c r="P473" s="240"/>
      <c r="Q473" s="240"/>
      <c r="R473" s="240"/>
      <c r="S473" s="240"/>
      <c r="T473" s="241"/>
      <c r="AT473" s="242" t="s">
        <v>264</v>
      </c>
      <c r="AU473" s="242" t="s">
        <v>90</v>
      </c>
      <c r="AV473" s="13" t="s">
        <v>25</v>
      </c>
      <c r="AW473" s="13" t="s">
        <v>45</v>
      </c>
      <c r="AX473" s="13" t="s">
        <v>81</v>
      </c>
      <c r="AY473" s="242" t="s">
        <v>256</v>
      </c>
    </row>
    <row r="474" spans="2:51" s="11" customFormat="1" ht="13.5">
      <c r="B474" s="208"/>
      <c r="C474" s="209"/>
      <c r="D474" s="210" t="s">
        <v>264</v>
      </c>
      <c r="E474" s="211" t="s">
        <v>38</v>
      </c>
      <c r="F474" s="212" t="s">
        <v>1926</v>
      </c>
      <c r="G474" s="209"/>
      <c r="H474" s="213">
        <v>1</v>
      </c>
      <c r="I474" s="214"/>
      <c r="J474" s="209"/>
      <c r="K474" s="209"/>
      <c r="L474" s="215"/>
      <c r="M474" s="216"/>
      <c r="N474" s="217"/>
      <c r="O474" s="217"/>
      <c r="P474" s="217"/>
      <c r="Q474" s="217"/>
      <c r="R474" s="217"/>
      <c r="S474" s="217"/>
      <c r="T474" s="218"/>
      <c r="AT474" s="219" t="s">
        <v>264</v>
      </c>
      <c r="AU474" s="219" t="s">
        <v>90</v>
      </c>
      <c r="AV474" s="11" t="s">
        <v>90</v>
      </c>
      <c r="AW474" s="11" t="s">
        <v>45</v>
      </c>
      <c r="AX474" s="11" t="s">
        <v>81</v>
      </c>
      <c r="AY474" s="219" t="s">
        <v>256</v>
      </c>
    </row>
    <row r="475" spans="2:51" s="12" customFormat="1" ht="13.5">
      <c r="B475" s="220"/>
      <c r="C475" s="221"/>
      <c r="D475" s="222" t="s">
        <v>264</v>
      </c>
      <c r="E475" s="223" t="s">
        <v>38</v>
      </c>
      <c r="F475" s="224" t="s">
        <v>266</v>
      </c>
      <c r="G475" s="221"/>
      <c r="H475" s="225">
        <v>1</v>
      </c>
      <c r="I475" s="226"/>
      <c r="J475" s="221"/>
      <c r="K475" s="221"/>
      <c r="L475" s="227"/>
      <c r="M475" s="228"/>
      <c r="N475" s="229"/>
      <c r="O475" s="229"/>
      <c r="P475" s="229"/>
      <c r="Q475" s="229"/>
      <c r="R475" s="229"/>
      <c r="S475" s="229"/>
      <c r="T475" s="230"/>
      <c r="AT475" s="231" t="s">
        <v>264</v>
      </c>
      <c r="AU475" s="231" t="s">
        <v>90</v>
      </c>
      <c r="AV475" s="12" t="s">
        <v>262</v>
      </c>
      <c r="AW475" s="12" t="s">
        <v>45</v>
      </c>
      <c r="AX475" s="12" t="s">
        <v>25</v>
      </c>
      <c r="AY475" s="231" t="s">
        <v>256</v>
      </c>
    </row>
    <row r="476" spans="2:65" s="1" customFormat="1" ht="31.5" customHeight="1">
      <c r="B476" s="42"/>
      <c r="C476" s="196" t="s">
        <v>705</v>
      </c>
      <c r="D476" s="196" t="s">
        <v>258</v>
      </c>
      <c r="E476" s="197" t="s">
        <v>1927</v>
      </c>
      <c r="F476" s="198" t="s">
        <v>1928</v>
      </c>
      <c r="G476" s="199" t="s">
        <v>722</v>
      </c>
      <c r="H476" s="200">
        <v>1</v>
      </c>
      <c r="I476" s="201"/>
      <c r="J476" s="202">
        <f>ROUND(I476*H476,2)</f>
        <v>0</v>
      </c>
      <c r="K476" s="198" t="s">
        <v>38</v>
      </c>
      <c r="L476" s="62"/>
      <c r="M476" s="203" t="s">
        <v>38</v>
      </c>
      <c r="N476" s="204" t="s">
        <v>52</v>
      </c>
      <c r="O476" s="43"/>
      <c r="P476" s="205">
        <f>O476*H476</f>
        <v>0</v>
      </c>
      <c r="Q476" s="205">
        <v>0</v>
      </c>
      <c r="R476" s="205">
        <f>Q476*H476</f>
        <v>0</v>
      </c>
      <c r="S476" s="205">
        <v>0</v>
      </c>
      <c r="T476" s="206">
        <f>S476*H476</f>
        <v>0</v>
      </c>
      <c r="AR476" s="24" t="s">
        <v>262</v>
      </c>
      <c r="AT476" s="24" t="s">
        <v>258</v>
      </c>
      <c r="AU476" s="24" t="s">
        <v>90</v>
      </c>
      <c r="AY476" s="24" t="s">
        <v>256</v>
      </c>
      <c r="BE476" s="207">
        <f>IF(N476="základní",J476,0)</f>
        <v>0</v>
      </c>
      <c r="BF476" s="207">
        <f>IF(N476="snížená",J476,0)</f>
        <v>0</v>
      </c>
      <c r="BG476" s="207">
        <f>IF(N476="zákl. přenesená",J476,0)</f>
        <v>0</v>
      </c>
      <c r="BH476" s="207">
        <f>IF(N476="sníž. přenesená",J476,0)</f>
        <v>0</v>
      </c>
      <c r="BI476" s="207">
        <f>IF(N476="nulová",J476,0)</f>
        <v>0</v>
      </c>
      <c r="BJ476" s="24" t="s">
        <v>25</v>
      </c>
      <c r="BK476" s="207">
        <f>ROUND(I476*H476,2)</f>
        <v>0</v>
      </c>
      <c r="BL476" s="24" t="s">
        <v>262</v>
      </c>
      <c r="BM476" s="24" t="s">
        <v>1929</v>
      </c>
    </row>
    <row r="477" spans="2:51" s="13" customFormat="1" ht="13.5">
      <c r="B477" s="232"/>
      <c r="C477" s="233"/>
      <c r="D477" s="210" t="s">
        <v>264</v>
      </c>
      <c r="E477" s="234" t="s">
        <v>38</v>
      </c>
      <c r="F477" s="235" t="s">
        <v>1925</v>
      </c>
      <c r="G477" s="233"/>
      <c r="H477" s="236" t="s">
        <v>38</v>
      </c>
      <c r="I477" s="237"/>
      <c r="J477" s="233"/>
      <c r="K477" s="233"/>
      <c r="L477" s="238"/>
      <c r="M477" s="239"/>
      <c r="N477" s="240"/>
      <c r="O477" s="240"/>
      <c r="P477" s="240"/>
      <c r="Q477" s="240"/>
      <c r="R477" s="240"/>
      <c r="S477" s="240"/>
      <c r="T477" s="241"/>
      <c r="AT477" s="242" t="s">
        <v>264</v>
      </c>
      <c r="AU477" s="242" t="s">
        <v>90</v>
      </c>
      <c r="AV477" s="13" t="s">
        <v>25</v>
      </c>
      <c r="AW477" s="13" t="s">
        <v>45</v>
      </c>
      <c r="AX477" s="13" t="s">
        <v>81</v>
      </c>
      <c r="AY477" s="242" t="s">
        <v>256</v>
      </c>
    </row>
    <row r="478" spans="2:51" s="11" customFormat="1" ht="13.5">
      <c r="B478" s="208"/>
      <c r="C478" s="209"/>
      <c r="D478" s="210" t="s">
        <v>264</v>
      </c>
      <c r="E478" s="211" t="s">
        <v>38</v>
      </c>
      <c r="F478" s="212" t="s">
        <v>1930</v>
      </c>
      <c r="G478" s="209"/>
      <c r="H478" s="213">
        <v>1</v>
      </c>
      <c r="I478" s="214"/>
      <c r="J478" s="209"/>
      <c r="K478" s="209"/>
      <c r="L478" s="215"/>
      <c r="M478" s="216"/>
      <c r="N478" s="217"/>
      <c r="O478" s="217"/>
      <c r="P478" s="217"/>
      <c r="Q478" s="217"/>
      <c r="R478" s="217"/>
      <c r="S478" s="217"/>
      <c r="T478" s="218"/>
      <c r="AT478" s="219" t="s">
        <v>264</v>
      </c>
      <c r="AU478" s="219" t="s">
        <v>90</v>
      </c>
      <c r="AV478" s="11" t="s">
        <v>90</v>
      </c>
      <c r="AW478" s="11" t="s">
        <v>45</v>
      </c>
      <c r="AX478" s="11" t="s">
        <v>81</v>
      </c>
      <c r="AY478" s="219" t="s">
        <v>256</v>
      </c>
    </row>
    <row r="479" spans="2:51" s="12" customFormat="1" ht="13.5">
      <c r="B479" s="220"/>
      <c r="C479" s="221"/>
      <c r="D479" s="222" t="s">
        <v>264</v>
      </c>
      <c r="E479" s="223" t="s">
        <v>38</v>
      </c>
      <c r="F479" s="224" t="s">
        <v>266</v>
      </c>
      <c r="G479" s="221"/>
      <c r="H479" s="225">
        <v>1</v>
      </c>
      <c r="I479" s="226"/>
      <c r="J479" s="221"/>
      <c r="K479" s="221"/>
      <c r="L479" s="227"/>
      <c r="M479" s="228"/>
      <c r="N479" s="229"/>
      <c r="O479" s="229"/>
      <c r="P479" s="229"/>
      <c r="Q479" s="229"/>
      <c r="R479" s="229"/>
      <c r="S479" s="229"/>
      <c r="T479" s="230"/>
      <c r="AT479" s="231" t="s">
        <v>264</v>
      </c>
      <c r="AU479" s="231" t="s">
        <v>90</v>
      </c>
      <c r="AV479" s="12" t="s">
        <v>262</v>
      </c>
      <c r="AW479" s="12" t="s">
        <v>45</v>
      </c>
      <c r="AX479" s="12" t="s">
        <v>25</v>
      </c>
      <c r="AY479" s="231" t="s">
        <v>256</v>
      </c>
    </row>
    <row r="480" spans="2:65" s="1" customFormat="1" ht="22.5" customHeight="1">
      <c r="B480" s="42"/>
      <c r="C480" s="196" t="s">
        <v>709</v>
      </c>
      <c r="D480" s="196" t="s">
        <v>258</v>
      </c>
      <c r="E480" s="197" t="s">
        <v>1931</v>
      </c>
      <c r="F480" s="198" t="s">
        <v>1932</v>
      </c>
      <c r="G480" s="199" t="s">
        <v>722</v>
      </c>
      <c r="H480" s="200">
        <v>1</v>
      </c>
      <c r="I480" s="201"/>
      <c r="J480" s="202">
        <f>ROUND(I480*H480,2)</f>
        <v>0</v>
      </c>
      <c r="K480" s="198" t="s">
        <v>38</v>
      </c>
      <c r="L480" s="62"/>
      <c r="M480" s="203" t="s">
        <v>38</v>
      </c>
      <c r="N480" s="204" t="s">
        <v>52</v>
      </c>
      <c r="O480" s="43"/>
      <c r="P480" s="205">
        <f>O480*H480</f>
        <v>0</v>
      </c>
      <c r="Q480" s="205">
        <v>0</v>
      </c>
      <c r="R480" s="205">
        <f>Q480*H480</f>
        <v>0</v>
      </c>
      <c r="S480" s="205">
        <v>0</v>
      </c>
      <c r="T480" s="206">
        <f>S480*H480</f>
        <v>0</v>
      </c>
      <c r="AR480" s="24" t="s">
        <v>262</v>
      </c>
      <c r="AT480" s="24" t="s">
        <v>258</v>
      </c>
      <c r="AU480" s="24" t="s">
        <v>90</v>
      </c>
      <c r="AY480" s="24" t="s">
        <v>256</v>
      </c>
      <c r="BE480" s="207">
        <f>IF(N480="základní",J480,0)</f>
        <v>0</v>
      </c>
      <c r="BF480" s="207">
        <f>IF(N480="snížená",J480,0)</f>
        <v>0</v>
      </c>
      <c r="BG480" s="207">
        <f>IF(N480="zákl. přenesená",J480,0)</f>
        <v>0</v>
      </c>
      <c r="BH480" s="207">
        <f>IF(N480="sníž. přenesená",J480,0)</f>
        <v>0</v>
      </c>
      <c r="BI480" s="207">
        <f>IF(N480="nulová",J480,0)</f>
        <v>0</v>
      </c>
      <c r="BJ480" s="24" t="s">
        <v>25</v>
      </c>
      <c r="BK480" s="207">
        <f>ROUND(I480*H480,2)</f>
        <v>0</v>
      </c>
      <c r="BL480" s="24" t="s">
        <v>262</v>
      </c>
      <c r="BM480" s="24" t="s">
        <v>1933</v>
      </c>
    </row>
    <row r="481" spans="2:65" s="1" customFormat="1" ht="22.5" customHeight="1">
      <c r="B481" s="42"/>
      <c r="C481" s="196" t="s">
        <v>713</v>
      </c>
      <c r="D481" s="196" t="s">
        <v>258</v>
      </c>
      <c r="E481" s="197" t="s">
        <v>1934</v>
      </c>
      <c r="F481" s="198" t="s">
        <v>1935</v>
      </c>
      <c r="G481" s="199" t="s">
        <v>722</v>
      </c>
      <c r="H481" s="200">
        <v>1</v>
      </c>
      <c r="I481" s="201"/>
      <c r="J481" s="202">
        <f>ROUND(I481*H481,2)</f>
        <v>0</v>
      </c>
      <c r="K481" s="198" t="s">
        <v>38</v>
      </c>
      <c r="L481" s="62"/>
      <c r="M481" s="203" t="s">
        <v>38</v>
      </c>
      <c r="N481" s="204" t="s">
        <v>52</v>
      </c>
      <c r="O481" s="43"/>
      <c r="P481" s="205">
        <f>O481*H481</f>
        <v>0</v>
      </c>
      <c r="Q481" s="205">
        <v>0</v>
      </c>
      <c r="R481" s="205">
        <f>Q481*H481</f>
        <v>0</v>
      </c>
      <c r="S481" s="205">
        <v>0</v>
      </c>
      <c r="T481" s="206">
        <f>S481*H481</f>
        <v>0</v>
      </c>
      <c r="AR481" s="24" t="s">
        <v>262</v>
      </c>
      <c r="AT481" s="24" t="s">
        <v>258</v>
      </c>
      <c r="AU481" s="24" t="s">
        <v>90</v>
      </c>
      <c r="AY481" s="24" t="s">
        <v>256</v>
      </c>
      <c r="BE481" s="207">
        <f>IF(N481="základní",J481,0)</f>
        <v>0</v>
      </c>
      <c r="BF481" s="207">
        <f>IF(N481="snížená",J481,0)</f>
        <v>0</v>
      </c>
      <c r="BG481" s="207">
        <f>IF(N481="zákl. přenesená",J481,0)</f>
        <v>0</v>
      </c>
      <c r="BH481" s="207">
        <f>IF(N481="sníž. přenesená",J481,0)</f>
        <v>0</v>
      </c>
      <c r="BI481" s="207">
        <f>IF(N481="nulová",J481,0)</f>
        <v>0</v>
      </c>
      <c r="BJ481" s="24" t="s">
        <v>25</v>
      </c>
      <c r="BK481" s="207">
        <f>ROUND(I481*H481,2)</f>
        <v>0</v>
      </c>
      <c r="BL481" s="24" t="s">
        <v>262</v>
      </c>
      <c r="BM481" s="24" t="s">
        <v>1936</v>
      </c>
    </row>
    <row r="482" spans="2:65" s="1" customFormat="1" ht="22.5" customHeight="1">
      <c r="B482" s="42"/>
      <c r="C482" s="196" t="s">
        <v>719</v>
      </c>
      <c r="D482" s="196" t="s">
        <v>258</v>
      </c>
      <c r="E482" s="197" t="s">
        <v>1937</v>
      </c>
      <c r="F482" s="198" t="s">
        <v>1938</v>
      </c>
      <c r="G482" s="199" t="s">
        <v>722</v>
      </c>
      <c r="H482" s="200">
        <v>1</v>
      </c>
      <c r="I482" s="201"/>
      <c r="J482" s="202">
        <f>ROUND(I482*H482,2)</f>
        <v>0</v>
      </c>
      <c r="K482" s="198" t="s">
        <v>38</v>
      </c>
      <c r="L482" s="62"/>
      <c r="M482" s="203" t="s">
        <v>38</v>
      </c>
      <c r="N482" s="204" t="s">
        <v>52</v>
      </c>
      <c r="O482" s="43"/>
      <c r="P482" s="205">
        <f>O482*H482</f>
        <v>0</v>
      </c>
      <c r="Q482" s="205">
        <v>0</v>
      </c>
      <c r="R482" s="205">
        <f>Q482*H482</f>
        <v>0</v>
      </c>
      <c r="S482" s="205">
        <v>0</v>
      </c>
      <c r="T482" s="206">
        <f>S482*H482</f>
        <v>0</v>
      </c>
      <c r="AR482" s="24" t="s">
        <v>262</v>
      </c>
      <c r="AT482" s="24" t="s">
        <v>258</v>
      </c>
      <c r="AU482" s="24" t="s">
        <v>90</v>
      </c>
      <c r="AY482" s="24" t="s">
        <v>256</v>
      </c>
      <c r="BE482" s="207">
        <f>IF(N482="základní",J482,0)</f>
        <v>0</v>
      </c>
      <c r="BF482" s="207">
        <f>IF(N482="snížená",J482,0)</f>
        <v>0</v>
      </c>
      <c r="BG482" s="207">
        <f>IF(N482="zákl. přenesená",J482,0)</f>
        <v>0</v>
      </c>
      <c r="BH482" s="207">
        <f>IF(N482="sníž. přenesená",J482,0)</f>
        <v>0</v>
      </c>
      <c r="BI482" s="207">
        <f>IF(N482="nulová",J482,0)</f>
        <v>0</v>
      </c>
      <c r="BJ482" s="24" t="s">
        <v>25</v>
      </c>
      <c r="BK482" s="207">
        <f>ROUND(I482*H482,2)</f>
        <v>0</v>
      </c>
      <c r="BL482" s="24" t="s">
        <v>262</v>
      </c>
      <c r="BM482" s="24" t="s">
        <v>1939</v>
      </c>
    </row>
    <row r="483" spans="2:65" s="1" customFormat="1" ht="31.5" customHeight="1">
      <c r="B483" s="42"/>
      <c r="C483" s="196" t="s">
        <v>724</v>
      </c>
      <c r="D483" s="196" t="s">
        <v>258</v>
      </c>
      <c r="E483" s="197" t="s">
        <v>1940</v>
      </c>
      <c r="F483" s="198" t="s">
        <v>1941</v>
      </c>
      <c r="G483" s="199" t="s">
        <v>453</v>
      </c>
      <c r="H483" s="200">
        <v>1</v>
      </c>
      <c r="I483" s="201"/>
      <c r="J483" s="202">
        <f>ROUND(I483*H483,2)</f>
        <v>0</v>
      </c>
      <c r="K483" s="198" t="s">
        <v>38</v>
      </c>
      <c r="L483" s="62"/>
      <c r="M483" s="203" t="s">
        <v>38</v>
      </c>
      <c r="N483" s="204" t="s">
        <v>52</v>
      </c>
      <c r="O483" s="43"/>
      <c r="P483" s="205">
        <f>O483*H483</f>
        <v>0</v>
      </c>
      <c r="Q483" s="205">
        <v>0</v>
      </c>
      <c r="R483" s="205">
        <f>Q483*H483</f>
        <v>0</v>
      </c>
      <c r="S483" s="205">
        <v>0</v>
      </c>
      <c r="T483" s="206">
        <f>S483*H483</f>
        <v>0</v>
      </c>
      <c r="AR483" s="24" t="s">
        <v>262</v>
      </c>
      <c r="AT483" s="24" t="s">
        <v>258</v>
      </c>
      <c r="AU483" s="24" t="s">
        <v>90</v>
      </c>
      <c r="AY483" s="24" t="s">
        <v>256</v>
      </c>
      <c r="BE483" s="207">
        <f>IF(N483="základní",J483,0)</f>
        <v>0</v>
      </c>
      <c r="BF483" s="207">
        <f>IF(N483="snížená",J483,0)</f>
        <v>0</v>
      </c>
      <c r="BG483" s="207">
        <f>IF(N483="zákl. přenesená",J483,0)</f>
        <v>0</v>
      </c>
      <c r="BH483" s="207">
        <f>IF(N483="sníž. přenesená",J483,0)</f>
        <v>0</v>
      </c>
      <c r="BI483" s="207">
        <f>IF(N483="nulová",J483,0)</f>
        <v>0</v>
      </c>
      <c r="BJ483" s="24" t="s">
        <v>25</v>
      </c>
      <c r="BK483" s="207">
        <f>ROUND(I483*H483,2)</f>
        <v>0</v>
      </c>
      <c r="BL483" s="24" t="s">
        <v>262</v>
      </c>
      <c r="BM483" s="24" t="s">
        <v>1942</v>
      </c>
    </row>
    <row r="484" spans="2:51" s="11" customFormat="1" ht="13.5">
      <c r="B484" s="208"/>
      <c r="C484" s="209"/>
      <c r="D484" s="210" t="s">
        <v>264</v>
      </c>
      <c r="E484" s="211" t="s">
        <v>38</v>
      </c>
      <c r="F484" s="212" t="s">
        <v>1454</v>
      </c>
      <c r="G484" s="209"/>
      <c r="H484" s="213">
        <v>1</v>
      </c>
      <c r="I484" s="214"/>
      <c r="J484" s="209"/>
      <c r="K484" s="209"/>
      <c r="L484" s="215"/>
      <c r="M484" s="216"/>
      <c r="N484" s="217"/>
      <c r="O484" s="217"/>
      <c r="P484" s="217"/>
      <c r="Q484" s="217"/>
      <c r="R484" s="217"/>
      <c r="S484" s="217"/>
      <c r="T484" s="218"/>
      <c r="AT484" s="219" t="s">
        <v>264</v>
      </c>
      <c r="AU484" s="219" t="s">
        <v>90</v>
      </c>
      <c r="AV484" s="11" t="s">
        <v>90</v>
      </c>
      <c r="AW484" s="11" t="s">
        <v>45</v>
      </c>
      <c r="AX484" s="11" t="s">
        <v>81</v>
      </c>
      <c r="AY484" s="219" t="s">
        <v>256</v>
      </c>
    </row>
    <row r="485" spans="2:51" s="12" customFormat="1" ht="13.5">
      <c r="B485" s="220"/>
      <c r="C485" s="221"/>
      <c r="D485" s="222" t="s">
        <v>264</v>
      </c>
      <c r="E485" s="223" t="s">
        <v>38</v>
      </c>
      <c r="F485" s="224" t="s">
        <v>266</v>
      </c>
      <c r="G485" s="221"/>
      <c r="H485" s="225">
        <v>1</v>
      </c>
      <c r="I485" s="226"/>
      <c r="J485" s="221"/>
      <c r="K485" s="221"/>
      <c r="L485" s="227"/>
      <c r="M485" s="228"/>
      <c r="N485" s="229"/>
      <c r="O485" s="229"/>
      <c r="P485" s="229"/>
      <c r="Q485" s="229"/>
      <c r="R485" s="229"/>
      <c r="S485" s="229"/>
      <c r="T485" s="230"/>
      <c r="AT485" s="231" t="s">
        <v>264</v>
      </c>
      <c r="AU485" s="231" t="s">
        <v>90</v>
      </c>
      <c r="AV485" s="12" t="s">
        <v>262</v>
      </c>
      <c r="AW485" s="12" t="s">
        <v>45</v>
      </c>
      <c r="AX485" s="12" t="s">
        <v>25</v>
      </c>
      <c r="AY485" s="231" t="s">
        <v>256</v>
      </c>
    </row>
    <row r="486" spans="2:65" s="1" customFormat="1" ht="22.5" customHeight="1">
      <c r="B486" s="42"/>
      <c r="C486" s="196" t="s">
        <v>729</v>
      </c>
      <c r="D486" s="196" t="s">
        <v>258</v>
      </c>
      <c r="E486" s="197" t="s">
        <v>1943</v>
      </c>
      <c r="F486" s="198" t="s">
        <v>1944</v>
      </c>
      <c r="G486" s="199" t="s">
        <v>722</v>
      </c>
      <c r="H486" s="200">
        <v>1</v>
      </c>
      <c r="I486" s="201"/>
      <c r="J486" s="202">
        <f>ROUND(I486*H486,2)</f>
        <v>0</v>
      </c>
      <c r="K486" s="198" t="s">
        <v>38</v>
      </c>
      <c r="L486" s="62"/>
      <c r="M486" s="203" t="s">
        <v>38</v>
      </c>
      <c r="N486" s="204" t="s">
        <v>52</v>
      </c>
      <c r="O486" s="43"/>
      <c r="P486" s="205">
        <f>O486*H486</f>
        <v>0</v>
      </c>
      <c r="Q486" s="205">
        <v>0</v>
      </c>
      <c r="R486" s="205">
        <f>Q486*H486</f>
        <v>0</v>
      </c>
      <c r="S486" s="205">
        <v>0</v>
      </c>
      <c r="T486" s="206">
        <f>S486*H486</f>
        <v>0</v>
      </c>
      <c r="AR486" s="24" t="s">
        <v>262</v>
      </c>
      <c r="AT486" s="24" t="s">
        <v>258</v>
      </c>
      <c r="AU486" s="24" t="s">
        <v>90</v>
      </c>
      <c r="AY486" s="24" t="s">
        <v>256</v>
      </c>
      <c r="BE486" s="207">
        <f>IF(N486="základní",J486,0)</f>
        <v>0</v>
      </c>
      <c r="BF486" s="207">
        <f>IF(N486="snížená",J486,0)</f>
        <v>0</v>
      </c>
      <c r="BG486" s="207">
        <f>IF(N486="zákl. přenesená",J486,0)</f>
        <v>0</v>
      </c>
      <c r="BH486" s="207">
        <f>IF(N486="sníž. přenesená",J486,0)</f>
        <v>0</v>
      </c>
      <c r="BI486" s="207">
        <f>IF(N486="nulová",J486,0)</f>
        <v>0</v>
      </c>
      <c r="BJ486" s="24" t="s">
        <v>25</v>
      </c>
      <c r="BK486" s="207">
        <f>ROUND(I486*H486,2)</f>
        <v>0</v>
      </c>
      <c r="BL486" s="24" t="s">
        <v>262</v>
      </c>
      <c r="BM486" s="24" t="s">
        <v>1945</v>
      </c>
    </row>
    <row r="487" spans="2:51" s="13" customFormat="1" ht="13.5">
      <c r="B487" s="232"/>
      <c r="C487" s="233"/>
      <c r="D487" s="210" t="s">
        <v>264</v>
      </c>
      <c r="E487" s="234" t="s">
        <v>38</v>
      </c>
      <c r="F487" s="235" t="s">
        <v>1311</v>
      </c>
      <c r="G487" s="233"/>
      <c r="H487" s="236" t="s">
        <v>38</v>
      </c>
      <c r="I487" s="237"/>
      <c r="J487" s="233"/>
      <c r="K487" s="233"/>
      <c r="L487" s="238"/>
      <c r="M487" s="239"/>
      <c r="N487" s="240"/>
      <c r="O487" s="240"/>
      <c r="P487" s="240"/>
      <c r="Q487" s="240"/>
      <c r="R487" s="240"/>
      <c r="S487" s="240"/>
      <c r="T487" s="241"/>
      <c r="AT487" s="242" t="s">
        <v>264</v>
      </c>
      <c r="AU487" s="242" t="s">
        <v>90</v>
      </c>
      <c r="AV487" s="13" t="s">
        <v>25</v>
      </c>
      <c r="AW487" s="13" t="s">
        <v>45</v>
      </c>
      <c r="AX487" s="13" t="s">
        <v>81</v>
      </c>
      <c r="AY487" s="242" t="s">
        <v>256</v>
      </c>
    </row>
    <row r="488" spans="2:51" s="11" customFormat="1" ht="13.5">
      <c r="B488" s="208"/>
      <c r="C488" s="209"/>
      <c r="D488" s="210" t="s">
        <v>264</v>
      </c>
      <c r="E488" s="211" t="s">
        <v>38</v>
      </c>
      <c r="F488" s="212" t="s">
        <v>1946</v>
      </c>
      <c r="G488" s="209"/>
      <c r="H488" s="213">
        <v>1</v>
      </c>
      <c r="I488" s="214"/>
      <c r="J488" s="209"/>
      <c r="K488" s="209"/>
      <c r="L488" s="215"/>
      <c r="M488" s="216"/>
      <c r="N488" s="217"/>
      <c r="O488" s="217"/>
      <c r="P488" s="217"/>
      <c r="Q488" s="217"/>
      <c r="R488" s="217"/>
      <c r="S488" s="217"/>
      <c r="T488" s="218"/>
      <c r="AT488" s="219" t="s">
        <v>264</v>
      </c>
      <c r="AU488" s="219" t="s">
        <v>90</v>
      </c>
      <c r="AV488" s="11" t="s">
        <v>90</v>
      </c>
      <c r="AW488" s="11" t="s">
        <v>45</v>
      </c>
      <c r="AX488" s="11" t="s">
        <v>81</v>
      </c>
      <c r="AY488" s="219" t="s">
        <v>256</v>
      </c>
    </row>
    <row r="489" spans="2:51" s="12" customFormat="1" ht="13.5">
      <c r="B489" s="220"/>
      <c r="C489" s="221"/>
      <c r="D489" s="222" t="s">
        <v>264</v>
      </c>
      <c r="E489" s="223" t="s">
        <v>38</v>
      </c>
      <c r="F489" s="224" t="s">
        <v>266</v>
      </c>
      <c r="G489" s="221"/>
      <c r="H489" s="225">
        <v>1</v>
      </c>
      <c r="I489" s="226"/>
      <c r="J489" s="221"/>
      <c r="K489" s="221"/>
      <c r="L489" s="227"/>
      <c r="M489" s="228"/>
      <c r="N489" s="229"/>
      <c r="O489" s="229"/>
      <c r="P489" s="229"/>
      <c r="Q489" s="229"/>
      <c r="R489" s="229"/>
      <c r="S489" s="229"/>
      <c r="T489" s="230"/>
      <c r="AT489" s="231" t="s">
        <v>264</v>
      </c>
      <c r="AU489" s="231" t="s">
        <v>90</v>
      </c>
      <c r="AV489" s="12" t="s">
        <v>262</v>
      </c>
      <c r="AW489" s="12" t="s">
        <v>45</v>
      </c>
      <c r="AX489" s="12" t="s">
        <v>25</v>
      </c>
      <c r="AY489" s="231" t="s">
        <v>256</v>
      </c>
    </row>
    <row r="490" spans="2:65" s="1" customFormat="1" ht="22.5" customHeight="1">
      <c r="B490" s="42"/>
      <c r="C490" s="196" t="s">
        <v>733</v>
      </c>
      <c r="D490" s="196" t="s">
        <v>258</v>
      </c>
      <c r="E490" s="197" t="s">
        <v>892</v>
      </c>
      <c r="F490" s="198" t="s">
        <v>1947</v>
      </c>
      <c r="G490" s="199" t="s">
        <v>722</v>
      </c>
      <c r="H490" s="200">
        <v>1</v>
      </c>
      <c r="I490" s="201"/>
      <c r="J490" s="202">
        <f>ROUND(I490*H490,2)</f>
        <v>0</v>
      </c>
      <c r="K490" s="198" t="s">
        <v>38</v>
      </c>
      <c r="L490" s="62"/>
      <c r="M490" s="203" t="s">
        <v>38</v>
      </c>
      <c r="N490" s="204" t="s">
        <v>52</v>
      </c>
      <c r="O490" s="43"/>
      <c r="P490" s="205">
        <f>O490*H490</f>
        <v>0</v>
      </c>
      <c r="Q490" s="205">
        <v>0</v>
      </c>
      <c r="R490" s="205">
        <f>Q490*H490</f>
        <v>0</v>
      </c>
      <c r="S490" s="205">
        <v>0</v>
      </c>
      <c r="T490" s="206">
        <f>S490*H490</f>
        <v>0</v>
      </c>
      <c r="AR490" s="24" t="s">
        <v>262</v>
      </c>
      <c r="AT490" s="24" t="s">
        <v>258</v>
      </c>
      <c r="AU490" s="24" t="s">
        <v>90</v>
      </c>
      <c r="AY490" s="24" t="s">
        <v>256</v>
      </c>
      <c r="BE490" s="207">
        <f>IF(N490="základní",J490,0)</f>
        <v>0</v>
      </c>
      <c r="BF490" s="207">
        <f>IF(N490="snížená",J490,0)</f>
        <v>0</v>
      </c>
      <c r="BG490" s="207">
        <f>IF(N490="zákl. přenesená",J490,0)</f>
        <v>0</v>
      </c>
      <c r="BH490" s="207">
        <f>IF(N490="sníž. přenesená",J490,0)</f>
        <v>0</v>
      </c>
      <c r="BI490" s="207">
        <f>IF(N490="nulová",J490,0)</f>
        <v>0</v>
      </c>
      <c r="BJ490" s="24" t="s">
        <v>25</v>
      </c>
      <c r="BK490" s="207">
        <f>ROUND(I490*H490,2)</f>
        <v>0</v>
      </c>
      <c r="BL490" s="24" t="s">
        <v>262</v>
      </c>
      <c r="BM490" s="24" t="s">
        <v>1948</v>
      </c>
    </row>
    <row r="491" spans="2:65" s="1" customFormat="1" ht="31.5" customHeight="1">
      <c r="B491" s="42"/>
      <c r="C491" s="196" t="s">
        <v>738</v>
      </c>
      <c r="D491" s="196" t="s">
        <v>258</v>
      </c>
      <c r="E491" s="197" t="s">
        <v>902</v>
      </c>
      <c r="F491" s="198" t="s">
        <v>1949</v>
      </c>
      <c r="G491" s="199" t="s">
        <v>722</v>
      </c>
      <c r="H491" s="200">
        <v>1</v>
      </c>
      <c r="I491" s="201"/>
      <c r="J491" s="202">
        <f>ROUND(I491*H491,2)</f>
        <v>0</v>
      </c>
      <c r="K491" s="198" t="s">
        <v>38</v>
      </c>
      <c r="L491" s="62"/>
      <c r="M491" s="203" t="s">
        <v>38</v>
      </c>
      <c r="N491" s="204" t="s">
        <v>52</v>
      </c>
      <c r="O491" s="43"/>
      <c r="P491" s="205">
        <f>O491*H491</f>
        <v>0</v>
      </c>
      <c r="Q491" s="205">
        <v>0</v>
      </c>
      <c r="R491" s="205">
        <f>Q491*H491</f>
        <v>0</v>
      </c>
      <c r="S491" s="205">
        <v>0</v>
      </c>
      <c r="T491" s="206">
        <f>S491*H491</f>
        <v>0</v>
      </c>
      <c r="AR491" s="24" t="s">
        <v>262</v>
      </c>
      <c r="AT491" s="24" t="s">
        <v>258</v>
      </c>
      <c r="AU491" s="24" t="s">
        <v>90</v>
      </c>
      <c r="AY491" s="24" t="s">
        <v>256</v>
      </c>
      <c r="BE491" s="207">
        <f>IF(N491="základní",J491,0)</f>
        <v>0</v>
      </c>
      <c r="BF491" s="207">
        <f>IF(N491="snížená",J491,0)</f>
        <v>0</v>
      </c>
      <c r="BG491" s="207">
        <f>IF(N491="zákl. přenesená",J491,0)</f>
        <v>0</v>
      </c>
      <c r="BH491" s="207">
        <f>IF(N491="sníž. přenesená",J491,0)</f>
        <v>0</v>
      </c>
      <c r="BI491" s="207">
        <f>IF(N491="nulová",J491,0)</f>
        <v>0</v>
      </c>
      <c r="BJ491" s="24" t="s">
        <v>25</v>
      </c>
      <c r="BK491" s="207">
        <f>ROUND(I491*H491,2)</f>
        <v>0</v>
      </c>
      <c r="BL491" s="24" t="s">
        <v>262</v>
      </c>
      <c r="BM491" s="24" t="s">
        <v>1950</v>
      </c>
    </row>
    <row r="492" spans="2:51" s="11" customFormat="1" ht="27">
      <c r="B492" s="208"/>
      <c r="C492" s="209"/>
      <c r="D492" s="210" t="s">
        <v>264</v>
      </c>
      <c r="E492" s="211" t="s">
        <v>38</v>
      </c>
      <c r="F492" s="212" t="s">
        <v>1951</v>
      </c>
      <c r="G492" s="209"/>
      <c r="H492" s="213">
        <v>1</v>
      </c>
      <c r="I492" s="214"/>
      <c r="J492" s="209"/>
      <c r="K492" s="209"/>
      <c r="L492" s="215"/>
      <c r="M492" s="216"/>
      <c r="N492" s="217"/>
      <c r="O492" s="217"/>
      <c r="P492" s="217"/>
      <c r="Q492" s="217"/>
      <c r="R492" s="217"/>
      <c r="S492" s="217"/>
      <c r="T492" s="218"/>
      <c r="AT492" s="219" t="s">
        <v>264</v>
      </c>
      <c r="AU492" s="219" t="s">
        <v>90</v>
      </c>
      <c r="AV492" s="11" t="s">
        <v>90</v>
      </c>
      <c r="AW492" s="11" t="s">
        <v>45</v>
      </c>
      <c r="AX492" s="11" t="s">
        <v>81</v>
      </c>
      <c r="AY492" s="219" t="s">
        <v>256</v>
      </c>
    </row>
    <row r="493" spans="2:51" s="12" customFormat="1" ht="13.5">
      <c r="B493" s="220"/>
      <c r="C493" s="221"/>
      <c r="D493" s="222" t="s">
        <v>264</v>
      </c>
      <c r="E493" s="223" t="s">
        <v>38</v>
      </c>
      <c r="F493" s="224" t="s">
        <v>266</v>
      </c>
      <c r="G493" s="221"/>
      <c r="H493" s="225">
        <v>1</v>
      </c>
      <c r="I493" s="226"/>
      <c r="J493" s="221"/>
      <c r="K493" s="221"/>
      <c r="L493" s="227"/>
      <c r="M493" s="228"/>
      <c r="N493" s="229"/>
      <c r="O493" s="229"/>
      <c r="P493" s="229"/>
      <c r="Q493" s="229"/>
      <c r="R493" s="229"/>
      <c r="S493" s="229"/>
      <c r="T493" s="230"/>
      <c r="AT493" s="231" t="s">
        <v>264</v>
      </c>
      <c r="AU493" s="231" t="s">
        <v>90</v>
      </c>
      <c r="AV493" s="12" t="s">
        <v>262</v>
      </c>
      <c r="AW493" s="12" t="s">
        <v>45</v>
      </c>
      <c r="AX493" s="12" t="s">
        <v>25</v>
      </c>
      <c r="AY493" s="231" t="s">
        <v>256</v>
      </c>
    </row>
    <row r="494" spans="2:65" s="1" customFormat="1" ht="22.5" customHeight="1">
      <c r="B494" s="42"/>
      <c r="C494" s="196" t="s">
        <v>742</v>
      </c>
      <c r="D494" s="196" t="s">
        <v>258</v>
      </c>
      <c r="E494" s="197" t="s">
        <v>907</v>
      </c>
      <c r="F494" s="198" t="s">
        <v>1952</v>
      </c>
      <c r="G494" s="199" t="s">
        <v>722</v>
      </c>
      <c r="H494" s="200">
        <v>1</v>
      </c>
      <c r="I494" s="201"/>
      <c r="J494" s="202">
        <f>ROUND(I494*H494,2)</f>
        <v>0</v>
      </c>
      <c r="K494" s="198" t="s">
        <v>38</v>
      </c>
      <c r="L494" s="62"/>
      <c r="M494" s="203" t="s">
        <v>38</v>
      </c>
      <c r="N494" s="204" t="s">
        <v>52</v>
      </c>
      <c r="O494" s="43"/>
      <c r="P494" s="205">
        <f>O494*H494</f>
        <v>0</v>
      </c>
      <c r="Q494" s="205">
        <v>0</v>
      </c>
      <c r="R494" s="205">
        <f>Q494*H494</f>
        <v>0</v>
      </c>
      <c r="S494" s="205">
        <v>0</v>
      </c>
      <c r="T494" s="206">
        <f>S494*H494</f>
        <v>0</v>
      </c>
      <c r="AR494" s="24" t="s">
        <v>262</v>
      </c>
      <c r="AT494" s="24" t="s">
        <v>258</v>
      </c>
      <c r="AU494" s="24" t="s">
        <v>90</v>
      </c>
      <c r="AY494" s="24" t="s">
        <v>256</v>
      </c>
      <c r="BE494" s="207">
        <f>IF(N494="základní",J494,0)</f>
        <v>0</v>
      </c>
      <c r="BF494" s="207">
        <f>IF(N494="snížená",J494,0)</f>
        <v>0</v>
      </c>
      <c r="BG494" s="207">
        <f>IF(N494="zákl. přenesená",J494,0)</f>
        <v>0</v>
      </c>
      <c r="BH494" s="207">
        <f>IF(N494="sníž. přenesená",J494,0)</f>
        <v>0</v>
      </c>
      <c r="BI494" s="207">
        <f>IF(N494="nulová",J494,0)</f>
        <v>0</v>
      </c>
      <c r="BJ494" s="24" t="s">
        <v>25</v>
      </c>
      <c r="BK494" s="207">
        <f>ROUND(I494*H494,2)</f>
        <v>0</v>
      </c>
      <c r="BL494" s="24" t="s">
        <v>262</v>
      </c>
      <c r="BM494" s="24" t="s">
        <v>1953</v>
      </c>
    </row>
    <row r="495" spans="2:51" s="13" customFormat="1" ht="13.5">
      <c r="B495" s="232"/>
      <c r="C495" s="233"/>
      <c r="D495" s="210" t="s">
        <v>264</v>
      </c>
      <c r="E495" s="234" t="s">
        <v>38</v>
      </c>
      <c r="F495" s="235" t="s">
        <v>1954</v>
      </c>
      <c r="G495" s="233"/>
      <c r="H495" s="236" t="s">
        <v>38</v>
      </c>
      <c r="I495" s="237"/>
      <c r="J495" s="233"/>
      <c r="K495" s="233"/>
      <c r="L495" s="238"/>
      <c r="M495" s="239"/>
      <c r="N495" s="240"/>
      <c r="O495" s="240"/>
      <c r="P495" s="240"/>
      <c r="Q495" s="240"/>
      <c r="R495" s="240"/>
      <c r="S495" s="240"/>
      <c r="T495" s="241"/>
      <c r="AT495" s="242" t="s">
        <v>264</v>
      </c>
      <c r="AU495" s="242" t="s">
        <v>90</v>
      </c>
      <c r="AV495" s="13" t="s">
        <v>25</v>
      </c>
      <c r="AW495" s="13" t="s">
        <v>45</v>
      </c>
      <c r="AX495" s="13" t="s">
        <v>81</v>
      </c>
      <c r="AY495" s="242" t="s">
        <v>256</v>
      </c>
    </row>
    <row r="496" spans="2:51" s="11" customFormat="1" ht="13.5">
      <c r="B496" s="208"/>
      <c r="C496" s="209"/>
      <c r="D496" s="210" t="s">
        <v>264</v>
      </c>
      <c r="E496" s="211" t="s">
        <v>38</v>
      </c>
      <c r="F496" s="212" t="s">
        <v>1955</v>
      </c>
      <c r="G496" s="209"/>
      <c r="H496" s="213">
        <v>1</v>
      </c>
      <c r="I496" s="214"/>
      <c r="J496" s="209"/>
      <c r="K496" s="209"/>
      <c r="L496" s="215"/>
      <c r="M496" s="216"/>
      <c r="N496" s="217"/>
      <c r="O496" s="217"/>
      <c r="P496" s="217"/>
      <c r="Q496" s="217"/>
      <c r="R496" s="217"/>
      <c r="S496" s="217"/>
      <c r="T496" s="218"/>
      <c r="AT496" s="219" t="s">
        <v>264</v>
      </c>
      <c r="AU496" s="219" t="s">
        <v>90</v>
      </c>
      <c r="AV496" s="11" t="s">
        <v>90</v>
      </c>
      <c r="AW496" s="11" t="s">
        <v>45</v>
      </c>
      <c r="AX496" s="11" t="s">
        <v>81</v>
      </c>
      <c r="AY496" s="219" t="s">
        <v>256</v>
      </c>
    </row>
    <row r="497" spans="2:51" s="12" customFormat="1" ht="13.5">
      <c r="B497" s="220"/>
      <c r="C497" s="221"/>
      <c r="D497" s="222" t="s">
        <v>264</v>
      </c>
      <c r="E497" s="223" t="s">
        <v>38</v>
      </c>
      <c r="F497" s="224" t="s">
        <v>266</v>
      </c>
      <c r="G497" s="221"/>
      <c r="H497" s="225">
        <v>1</v>
      </c>
      <c r="I497" s="226"/>
      <c r="J497" s="221"/>
      <c r="K497" s="221"/>
      <c r="L497" s="227"/>
      <c r="M497" s="228"/>
      <c r="N497" s="229"/>
      <c r="O497" s="229"/>
      <c r="P497" s="229"/>
      <c r="Q497" s="229"/>
      <c r="R497" s="229"/>
      <c r="S497" s="229"/>
      <c r="T497" s="230"/>
      <c r="AT497" s="231" t="s">
        <v>264</v>
      </c>
      <c r="AU497" s="231" t="s">
        <v>90</v>
      </c>
      <c r="AV497" s="12" t="s">
        <v>262</v>
      </c>
      <c r="AW497" s="12" t="s">
        <v>45</v>
      </c>
      <c r="AX497" s="12" t="s">
        <v>25</v>
      </c>
      <c r="AY497" s="231" t="s">
        <v>256</v>
      </c>
    </row>
    <row r="498" spans="2:65" s="1" customFormat="1" ht="95.25" customHeight="1">
      <c r="B498" s="42"/>
      <c r="C498" s="196" t="s">
        <v>746</v>
      </c>
      <c r="D498" s="196" t="s">
        <v>258</v>
      </c>
      <c r="E498" s="197" t="s">
        <v>917</v>
      </c>
      <c r="F498" s="198" t="s">
        <v>1956</v>
      </c>
      <c r="G498" s="199" t="s">
        <v>722</v>
      </c>
      <c r="H498" s="200">
        <v>1</v>
      </c>
      <c r="I498" s="201"/>
      <c r="J498" s="202">
        <f>ROUND(I498*H498,2)</f>
        <v>0</v>
      </c>
      <c r="K498" s="198" t="s">
        <v>38</v>
      </c>
      <c r="L498" s="62"/>
      <c r="M498" s="203" t="s">
        <v>38</v>
      </c>
      <c r="N498" s="204" t="s">
        <v>52</v>
      </c>
      <c r="O498" s="43"/>
      <c r="P498" s="205">
        <f>O498*H498</f>
        <v>0</v>
      </c>
      <c r="Q498" s="205">
        <v>0</v>
      </c>
      <c r="R498" s="205">
        <f>Q498*H498</f>
        <v>0</v>
      </c>
      <c r="S498" s="205">
        <v>0</v>
      </c>
      <c r="T498" s="206">
        <f>S498*H498</f>
        <v>0</v>
      </c>
      <c r="AR498" s="24" t="s">
        <v>262</v>
      </c>
      <c r="AT498" s="24" t="s">
        <v>258</v>
      </c>
      <c r="AU498" s="24" t="s">
        <v>90</v>
      </c>
      <c r="AY498" s="24" t="s">
        <v>256</v>
      </c>
      <c r="BE498" s="207">
        <f>IF(N498="základní",J498,0)</f>
        <v>0</v>
      </c>
      <c r="BF498" s="207">
        <f>IF(N498="snížená",J498,0)</f>
        <v>0</v>
      </c>
      <c r="BG498" s="207">
        <f>IF(N498="zákl. přenesená",J498,0)</f>
        <v>0</v>
      </c>
      <c r="BH498" s="207">
        <f>IF(N498="sníž. přenesená",J498,0)</f>
        <v>0</v>
      </c>
      <c r="BI498" s="207">
        <f>IF(N498="nulová",J498,0)</f>
        <v>0</v>
      </c>
      <c r="BJ498" s="24" t="s">
        <v>25</v>
      </c>
      <c r="BK498" s="207">
        <f>ROUND(I498*H498,2)</f>
        <v>0</v>
      </c>
      <c r="BL498" s="24" t="s">
        <v>262</v>
      </c>
      <c r="BM498" s="24" t="s">
        <v>1957</v>
      </c>
    </row>
    <row r="499" spans="2:51" s="11" customFormat="1" ht="13.5">
      <c r="B499" s="208"/>
      <c r="C499" s="209"/>
      <c r="D499" s="210" t="s">
        <v>264</v>
      </c>
      <c r="E499" s="211" t="s">
        <v>38</v>
      </c>
      <c r="F499" s="212" t="s">
        <v>1958</v>
      </c>
      <c r="G499" s="209"/>
      <c r="H499" s="213">
        <v>1</v>
      </c>
      <c r="I499" s="214"/>
      <c r="J499" s="209"/>
      <c r="K499" s="209"/>
      <c r="L499" s="215"/>
      <c r="M499" s="216"/>
      <c r="N499" s="217"/>
      <c r="O499" s="217"/>
      <c r="P499" s="217"/>
      <c r="Q499" s="217"/>
      <c r="R499" s="217"/>
      <c r="S499" s="217"/>
      <c r="T499" s="218"/>
      <c r="AT499" s="219" t="s">
        <v>264</v>
      </c>
      <c r="AU499" s="219" t="s">
        <v>90</v>
      </c>
      <c r="AV499" s="11" t="s">
        <v>90</v>
      </c>
      <c r="AW499" s="11" t="s">
        <v>45</v>
      </c>
      <c r="AX499" s="11" t="s">
        <v>81</v>
      </c>
      <c r="AY499" s="219" t="s">
        <v>256</v>
      </c>
    </row>
    <row r="500" spans="2:51" s="12" customFormat="1" ht="13.5">
      <c r="B500" s="220"/>
      <c r="C500" s="221"/>
      <c r="D500" s="222" t="s">
        <v>264</v>
      </c>
      <c r="E500" s="223" t="s">
        <v>38</v>
      </c>
      <c r="F500" s="224" t="s">
        <v>266</v>
      </c>
      <c r="G500" s="221"/>
      <c r="H500" s="225">
        <v>1</v>
      </c>
      <c r="I500" s="226"/>
      <c r="J500" s="221"/>
      <c r="K500" s="221"/>
      <c r="L500" s="227"/>
      <c r="M500" s="228"/>
      <c r="N500" s="229"/>
      <c r="O500" s="229"/>
      <c r="P500" s="229"/>
      <c r="Q500" s="229"/>
      <c r="R500" s="229"/>
      <c r="S500" s="229"/>
      <c r="T500" s="230"/>
      <c r="AT500" s="231" t="s">
        <v>264</v>
      </c>
      <c r="AU500" s="231" t="s">
        <v>90</v>
      </c>
      <c r="AV500" s="12" t="s">
        <v>262</v>
      </c>
      <c r="AW500" s="12" t="s">
        <v>45</v>
      </c>
      <c r="AX500" s="12" t="s">
        <v>25</v>
      </c>
      <c r="AY500" s="231" t="s">
        <v>256</v>
      </c>
    </row>
    <row r="501" spans="2:65" s="1" customFormat="1" ht="22.5" customHeight="1">
      <c r="B501" s="42"/>
      <c r="C501" s="196" t="s">
        <v>751</v>
      </c>
      <c r="D501" s="196" t="s">
        <v>258</v>
      </c>
      <c r="E501" s="197" t="s">
        <v>922</v>
      </c>
      <c r="F501" s="198" t="s">
        <v>1959</v>
      </c>
      <c r="G501" s="199" t="s">
        <v>722</v>
      </c>
      <c r="H501" s="200">
        <v>1</v>
      </c>
      <c r="I501" s="201"/>
      <c r="J501" s="202">
        <f>ROUND(I501*H501,2)</f>
        <v>0</v>
      </c>
      <c r="K501" s="198" t="s">
        <v>38</v>
      </c>
      <c r="L501" s="62"/>
      <c r="M501" s="203" t="s">
        <v>38</v>
      </c>
      <c r="N501" s="204" t="s">
        <v>52</v>
      </c>
      <c r="O501" s="43"/>
      <c r="P501" s="205">
        <f>O501*H501</f>
        <v>0</v>
      </c>
      <c r="Q501" s="205">
        <v>0</v>
      </c>
      <c r="R501" s="205">
        <f>Q501*H501</f>
        <v>0</v>
      </c>
      <c r="S501" s="205">
        <v>0</v>
      </c>
      <c r="T501" s="206">
        <f>S501*H501</f>
        <v>0</v>
      </c>
      <c r="AR501" s="24" t="s">
        <v>262</v>
      </c>
      <c r="AT501" s="24" t="s">
        <v>258</v>
      </c>
      <c r="AU501" s="24" t="s">
        <v>90</v>
      </c>
      <c r="AY501" s="24" t="s">
        <v>256</v>
      </c>
      <c r="BE501" s="207">
        <f>IF(N501="základní",J501,0)</f>
        <v>0</v>
      </c>
      <c r="BF501" s="207">
        <f>IF(N501="snížená",J501,0)</f>
        <v>0</v>
      </c>
      <c r="BG501" s="207">
        <f>IF(N501="zákl. přenesená",J501,0)</f>
        <v>0</v>
      </c>
      <c r="BH501" s="207">
        <f>IF(N501="sníž. přenesená",J501,0)</f>
        <v>0</v>
      </c>
      <c r="BI501" s="207">
        <f>IF(N501="nulová",J501,0)</f>
        <v>0</v>
      </c>
      <c r="BJ501" s="24" t="s">
        <v>25</v>
      </c>
      <c r="BK501" s="207">
        <f>ROUND(I501*H501,2)</f>
        <v>0</v>
      </c>
      <c r="BL501" s="24" t="s">
        <v>262</v>
      </c>
      <c r="BM501" s="24" t="s">
        <v>1960</v>
      </c>
    </row>
    <row r="502" spans="2:65" s="1" customFormat="1" ht="22.5" customHeight="1">
      <c r="B502" s="42"/>
      <c r="C502" s="196" t="s">
        <v>756</v>
      </c>
      <c r="D502" s="196" t="s">
        <v>258</v>
      </c>
      <c r="E502" s="197" t="s">
        <v>926</v>
      </c>
      <c r="F502" s="198" t="s">
        <v>1961</v>
      </c>
      <c r="G502" s="199" t="s">
        <v>722</v>
      </c>
      <c r="H502" s="200">
        <v>1</v>
      </c>
      <c r="I502" s="201"/>
      <c r="J502" s="202">
        <f>ROUND(I502*H502,2)</f>
        <v>0</v>
      </c>
      <c r="K502" s="198" t="s">
        <v>38</v>
      </c>
      <c r="L502" s="62"/>
      <c r="M502" s="203" t="s">
        <v>38</v>
      </c>
      <c r="N502" s="204" t="s">
        <v>52</v>
      </c>
      <c r="O502" s="43"/>
      <c r="P502" s="205">
        <f>O502*H502</f>
        <v>0</v>
      </c>
      <c r="Q502" s="205">
        <v>0</v>
      </c>
      <c r="R502" s="205">
        <f>Q502*H502</f>
        <v>0</v>
      </c>
      <c r="S502" s="205">
        <v>0</v>
      </c>
      <c r="T502" s="206">
        <f>S502*H502</f>
        <v>0</v>
      </c>
      <c r="AR502" s="24" t="s">
        <v>262</v>
      </c>
      <c r="AT502" s="24" t="s">
        <v>258</v>
      </c>
      <c r="AU502" s="24" t="s">
        <v>90</v>
      </c>
      <c r="AY502" s="24" t="s">
        <v>256</v>
      </c>
      <c r="BE502" s="207">
        <f>IF(N502="základní",J502,0)</f>
        <v>0</v>
      </c>
      <c r="BF502" s="207">
        <f>IF(N502="snížená",J502,0)</f>
        <v>0</v>
      </c>
      <c r="BG502" s="207">
        <f>IF(N502="zákl. přenesená",J502,0)</f>
        <v>0</v>
      </c>
      <c r="BH502" s="207">
        <f>IF(N502="sníž. přenesená",J502,0)</f>
        <v>0</v>
      </c>
      <c r="BI502" s="207">
        <f>IF(N502="nulová",J502,0)</f>
        <v>0</v>
      </c>
      <c r="BJ502" s="24" t="s">
        <v>25</v>
      </c>
      <c r="BK502" s="207">
        <f>ROUND(I502*H502,2)</f>
        <v>0</v>
      </c>
      <c r="BL502" s="24" t="s">
        <v>262</v>
      </c>
      <c r="BM502" s="24" t="s">
        <v>1962</v>
      </c>
    </row>
    <row r="503" spans="2:51" s="13" customFormat="1" ht="13.5">
      <c r="B503" s="232"/>
      <c r="C503" s="233"/>
      <c r="D503" s="210" t="s">
        <v>264</v>
      </c>
      <c r="E503" s="234" t="s">
        <v>38</v>
      </c>
      <c r="F503" s="235" t="s">
        <v>1311</v>
      </c>
      <c r="G503" s="233"/>
      <c r="H503" s="236" t="s">
        <v>38</v>
      </c>
      <c r="I503" s="237"/>
      <c r="J503" s="233"/>
      <c r="K503" s="233"/>
      <c r="L503" s="238"/>
      <c r="M503" s="239"/>
      <c r="N503" s="240"/>
      <c r="O503" s="240"/>
      <c r="P503" s="240"/>
      <c r="Q503" s="240"/>
      <c r="R503" s="240"/>
      <c r="S503" s="240"/>
      <c r="T503" s="241"/>
      <c r="AT503" s="242" t="s">
        <v>264</v>
      </c>
      <c r="AU503" s="242" t="s">
        <v>90</v>
      </c>
      <c r="AV503" s="13" t="s">
        <v>25</v>
      </c>
      <c r="AW503" s="13" t="s">
        <v>45</v>
      </c>
      <c r="AX503" s="13" t="s">
        <v>81</v>
      </c>
      <c r="AY503" s="242" t="s">
        <v>256</v>
      </c>
    </row>
    <row r="504" spans="2:51" s="11" customFormat="1" ht="13.5">
      <c r="B504" s="208"/>
      <c r="C504" s="209"/>
      <c r="D504" s="222" t="s">
        <v>264</v>
      </c>
      <c r="E504" s="271" t="s">
        <v>38</v>
      </c>
      <c r="F504" s="248" t="s">
        <v>1963</v>
      </c>
      <c r="G504" s="209"/>
      <c r="H504" s="249">
        <v>1</v>
      </c>
      <c r="I504" s="214"/>
      <c r="J504" s="209"/>
      <c r="K504" s="209"/>
      <c r="L504" s="215"/>
      <c r="M504" s="216"/>
      <c r="N504" s="217"/>
      <c r="O504" s="217"/>
      <c r="P504" s="217"/>
      <c r="Q504" s="217"/>
      <c r="R504" s="217"/>
      <c r="S504" s="217"/>
      <c r="T504" s="218"/>
      <c r="AT504" s="219" t="s">
        <v>264</v>
      </c>
      <c r="AU504" s="219" t="s">
        <v>90</v>
      </c>
      <c r="AV504" s="11" t="s">
        <v>90</v>
      </c>
      <c r="AW504" s="11" t="s">
        <v>45</v>
      </c>
      <c r="AX504" s="11" t="s">
        <v>25</v>
      </c>
      <c r="AY504" s="219" t="s">
        <v>256</v>
      </c>
    </row>
    <row r="505" spans="2:65" s="1" customFormat="1" ht="22.5" customHeight="1">
      <c r="B505" s="42"/>
      <c r="C505" s="196" t="s">
        <v>761</v>
      </c>
      <c r="D505" s="196" t="s">
        <v>258</v>
      </c>
      <c r="E505" s="197" t="s">
        <v>930</v>
      </c>
      <c r="F505" s="198" t="s">
        <v>1964</v>
      </c>
      <c r="G505" s="199" t="s">
        <v>722</v>
      </c>
      <c r="H505" s="200">
        <v>1</v>
      </c>
      <c r="I505" s="201"/>
      <c r="J505" s="202">
        <f>ROUND(I505*H505,2)</f>
        <v>0</v>
      </c>
      <c r="K505" s="198" t="s">
        <v>38</v>
      </c>
      <c r="L505" s="62"/>
      <c r="M505" s="203" t="s">
        <v>38</v>
      </c>
      <c r="N505" s="204" t="s">
        <v>52</v>
      </c>
      <c r="O505" s="43"/>
      <c r="P505" s="205">
        <f>O505*H505</f>
        <v>0</v>
      </c>
      <c r="Q505" s="205">
        <v>0</v>
      </c>
      <c r="R505" s="205">
        <f>Q505*H505</f>
        <v>0</v>
      </c>
      <c r="S505" s="205">
        <v>0</v>
      </c>
      <c r="T505" s="206">
        <f>S505*H505</f>
        <v>0</v>
      </c>
      <c r="AR505" s="24" t="s">
        <v>262</v>
      </c>
      <c r="AT505" s="24" t="s">
        <v>258</v>
      </c>
      <c r="AU505" s="24" t="s">
        <v>90</v>
      </c>
      <c r="AY505" s="24" t="s">
        <v>256</v>
      </c>
      <c r="BE505" s="207">
        <f>IF(N505="základní",J505,0)</f>
        <v>0</v>
      </c>
      <c r="BF505" s="207">
        <f>IF(N505="snížená",J505,0)</f>
        <v>0</v>
      </c>
      <c r="BG505" s="207">
        <f>IF(N505="zákl. přenesená",J505,0)</f>
        <v>0</v>
      </c>
      <c r="BH505" s="207">
        <f>IF(N505="sníž. přenesená",J505,0)</f>
        <v>0</v>
      </c>
      <c r="BI505" s="207">
        <f>IF(N505="nulová",J505,0)</f>
        <v>0</v>
      </c>
      <c r="BJ505" s="24" t="s">
        <v>25</v>
      </c>
      <c r="BK505" s="207">
        <f>ROUND(I505*H505,2)</f>
        <v>0</v>
      </c>
      <c r="BL505" s="24" t="s">
        <v>262</v>
      </c>
      <c r="BM505" s="24" t="s">
        <v>1965</v>
      </c>
    </row>
    <row r="506" spans="2:51" s="13" customFormat="1" ht="13.5">
      <c r="B506" s="232"/>
      <c r="C506" s="233"/>
      <c r="D506" s="210" t="s">
        <v>264</v>
      </c>
      <c r="E506" s="234" t="s">
        <v>38</v>
      </c>
      <c r="F506" s="235" t="s">
        <v>1311</v>
      </c>
      <c r="G506" s="233"/>
      <c r="H506" s="236" t="s">
        <v>38</v>
      </c>
      <c r="I506" s="237"/>
      <c r="J506" s="233"/>
      <c r="K506" s="233"/>
      <c r="L506" s="238"/>
      <c r="M506" s="239"/>
      <c r="N506" s="240"/>
      <c r="O506" s="240"/>
      <c r="P506" s="240"/>
      <c r="Q506" s="240"/>
      <c r="R506" s="240"/>
      <c r="S506" s="240"/>
      <c r="T506" s="241"/>
      <c r="AT506" s="242" t="s">
        <v>264</v>
      </c>
      <c r="AU506" s="242" t="s">
        <v>90</v>
      </c>
      <c r="AV506" s="13" t="s">
        <v>25</v>
      </c>
      <c r="AW506" s="13" t="s">
        <v>45</v>
      </c>
      <c r="AX506" s="13" t="s">
        <v>81</v>
      </c>
      <c r="AY506" s="242" t="s">
        <v>256</v>
      </c>
    </row>
    <row r="507" spans="2:51" s="11" customFormat="1" ht="13.5">
      <c r="B507" s="208"/>
      <c r="C507" s="209"/>
      <c r="D507" s="222" t="s">
        <v>264</v>
      </c>
      <c r="E507" s="271" t="s">
        <v>38</v>
      </c>
      <c r="F507" s="248" t="s">
        <v>1966</v>
      </c>
      <c r="G507" s="209"/>
      <c r="H507" s="249">
        <v>1</v>
      </c>
      <c r="I507" s="214"/>
      <c r="J507" s="209"/>
      <c r="K507" s="209"/>
      <c r="L507" s="215"/>
      <c r="M507" s="216"/>
      <c r="N507" s="217"/>
      <c r="O507" s="217"/>
      <c r="P507" s="217"/>
      <c r="Q507" s="217"/>
      <c r="R507" s="217"/>
      <c r="S507" s="217"/>
      <c r="T507" s="218"/>
      <c r="AT507" s="219" t="s">
        <v>264</v>
      </c>
      <c r="AU507" s="219" t="s">
        <v>90</v>
      </c>
      <c r="AV507" s="11" t="s">
        <v>90</v>
      </c>
      <c r="AW507" s="11" t="s">
        <v>45</v>
      </c>
      <c r="AX507" s="11" t="s">
        <v>25</v>
      </c>
      <c r="AY507" s="219" t="s">
        <v>256</v>
      </c>
    </row>
    <row r="508" spans="2:65" s="1" customFormat="1" ht="22.5" customHeight="1">
      <c r="B508" s="42"/>
      <c r="C508" s="196" t="s">
        <v>765</v>
      </c>
      <c r="D508" s="196" t="s">
        <v>258</v>
      </c>
      <c r="E508" s="197" t="s">
        <v>934</v>
      </c>
      <c r="F508" s="198" t="s">
        <v>875</v>
      </c>
      <c r="G508" s="199" t="s">
        <v>722</v>
      </c>
      <c r="H508" s="200">
        <v>1</v>
      </c>
      <c r="I508" s="201"/>
      <c r="J508" s="202">
        <f>ROUND(I508*H508,2)</f>
        <v>0</v>
      </c>
      <c r="K508" s="198" t="s">
        <v>38</v>
      </c>
      <c r="L508" s="62"/>
      <c r="M508" s="203" t="s">
        <v>38</v>
      </c>
      <c r="N508" s="204" t="s">
        <v>52</v>
      </c>
      <c r="O508" s="43"/>
      <c r="P508" s="205">
        <f>O508*H508</f>
        <v>0</v>
      </c>
      <c r="Q508" s="205">
        <v>0</v>
      </c>
      <c r="R508" s="205">
        <f>Q508*H508</f>
        <v>0</v>
      </c>
      <c r="S508" s="205">
        <v>0</v>
      </c>
      <c r="T508" s="206">
        <f>S508*H508</f>
        <v>0</v>
      </c>
      <c r="AR508" s="24" t="s">
        <v>262</v>
      </c>
      <c r="AT508" s="24" t="s">
        <v>258</v>
      </c>
      <c r="AU508" s="24" t="s">
        <v>90</v>
      </c>
      <c r="AY508" s="24" t="s">
        <v>256</v>
      </c>
      <c r="BE508" s="207">
        <f>IF(N508="základní",J508,0)</f>
        <v>0</v>
      </c>
      <c r="BF508" s="207">
        <f>IF(N508="snížená",J508,0)</f>
        <v>0</v>
      </c>
      <c r="BG508" s="207">
        <f>IF(N508="zákl. přenesená",J508,0)</f>
        <v>0</v>
      </c>
      <c r="BH508" s="207">
        <f>IF(N508="sníž. přenesená",J508,0)</f>
        <v>0</v>
      </c>
      <c r="BI508" s="207">
        <f>IF(N508="nulová",J508,0)</f>
        <v>0</v>
      </c>
      <c r="BJ508" s="24" t="s">
        <v>25</v>
      </c>
      <c r="BK508" s="207">
        <f>ROUND(I508*H508,2)</f>
        <v>0</v>
      </c>
      <c r="BL508" s="24" t="s">
        <v>262</v>
      </c>
      <c r="BM508" s="24" t="s">
        <v>1967</v>
      </c>
    </row>
    <row r="509" spans="2:51" s="13" customFormat="1" ht="13.5">
      <c r="B509" s="232"/>
      <c r="C509" s="233"/>
      <c r="D509" s="210" t="s">
        <v>264</v>
      </c>
      <c r="E509" s="234" t="s">
        <v>38</v>
      </c>
      <c r="F509" s="235" t="s">
        <v>1311</v>
      </c>
      <c r="G509" s="233"/>
      <c r="H509" s="236" t="s">
        <v>38</v>
      </c>
      <c r="I509" s="237"/>
      <c r="J509" s="233"/>
      <c r="K509" s="233"/>
      <c r="L509" s="238"/>
      <c r="M509" s="239"/>
      <c r="N509" s="240"/>
      <c r="O509" s="240"/>
      <c r="P509" s="240"/>
      <c r="Q509" s="240"/>
      <c r="R509" s="240"/>
      <c r="S509" s="240"/>
      <c r="T509" s="241"/>
      <c r="AT509" s="242" t="s">
        <v>264</v>
      </c>
      <c r="AU509" s="242" t="s">
        <v>90</v>
      </c>
      <c r="AV509" s="13" t="s">
        <v>25</v>
      </c>
      <c r="AW509" s="13" t="s">
        <v>45</v>
      </c>
      <c r="AX509" s="13" t="s">
        <v>81</v>
      </c>
      <c r="AY509" s="242" t="s">
        <v>256</v>
      </c>
    </row>
    <row r="510" spans="2:51" s="11" customFormat="1" ht="13.5">
      <c r="B510" s="208"/>
      <c r="C510" s="209"/>
      <c r="D510" s="222" t="s">
        <v>264</v>
      </c>
      <c r="E510" s="271" t="s">
        <v>38</v>
      </c>
      <c r="F510" s="248" t="s">
        <v>1968</v>
      </c>
      <c r="G510" s="209"/>
      <c r="H510" s="249">
        <v>1</v>
      </c>
      <c r="I510" s="214"/>
      <c r="J510" s="209"/>
      <c r="K510" s="209"/>
      <c r="L510" s="215"/>
      <c r="M510" s="216"/>
      <c r="N510" s="217"/>
      <c r="O510" s="217"/>
      <c r="P510" s="217"/>
      <c r="Q510" s="217"/>
      <c r="R510" s="217"/>
      <c r="S510" s="217"/>
      <c r="T510" s="218"/>
      <c r="AT510" s="219" t="s">
        <v>264</v>
      </c>
      <c r="AU510" s="219" t="s">
        <v>90</v>
      </c>
      <c r="AV510" s="11" t="s">
        <v>90</v>
      </c>
      <c r="AW510" s="11" t="s">
        <v>45</v>
      </c>
      <c r="AX510" s="11" t="s">
        <v>25</v>
      </c>
      <c r="AY510" s="219" t="s">
        <v>256</v>
      </c>
    </row>
    <row r="511" spans="2:65" s="1" customFormat="1" ht="31.5" customHeight="1">
      <c r="B511" s="42"/>
      <c r="C511" s="196" t="s">
        <v>770</v>
      </c>
      <c r="D511" s="196" t="s">
        <v>258</v>
      </c>
      <c r="E511" s="197" t="s">
        <v>1969</v>
      </c>
      <c r="F511" s="198" t="s">
        <v>1970</v>
      </c>
      <c r="G511" s="199" t="s">
        <v>372</v>
      </c>
      <c r="H511" s="200">
        <v>32</v>
      </c>
      <c r="I511" s="201"/>
      <c r="J511" s="202">
        <f>ROUND(I511*H511,2)</f>
        <v>0</v>
      </c>
      <c r="K511" s="198" t="s">
        <v>38</v>
      </c>
      <c r="L511" s="62"/>
      <c r="M511" s="203" t="s">
        <v>38</v>
      </c>
      <c r="N511" s="204" t="s">
        <v>52</v>
      </c>
      <c r="O511" s="43"/>
      <c r="P511" s="205">
        <f>O511*H511</f>
        <v>0</v>
      </c>
      <c r="Q511" s="205">
        <v>0</v>
      </c>
      <c r="R511" s="205">
        <f>Q511*H511</f>
        <v>0</v>
      </c>
      <c r="S511" s="205">
        <v>0</v>
      </c>
      <c r="T511" s="206">
        <f>S511*H511</f>
        <v>0</v>
      </c>
      <c r="AR511" s="24" t="s">
        <v>262</v>
      </c>
      <c r="AT511" s="24" t="s">
        <v>258</v>
      </c>
      <c r="AU511" s="24" t="s">
        <v>90</v>
      </c>
      <c r="AY511" s="24" t="s">
        <v>256</v>
      </c>
      <c r="BE511" s="207">
        <f>IF(N511="základní",J511,0)</f>
        <v>0</v>
      </c>
      <c r="BF511" s="207">
        <f>IF(N511="snížená",J511,0)</f>
        <v>0</v>
      </c>
      <c r="BG511" s="207">
        <f>IF(N511="zákl. přenesená",J511,0)</f>
        <v>0</v>
      </c>
      <c r="BH511" s="207">
        <f>IF(N511="sníž. přenesená",J511,0)</f>
        <v>0</v>
      </c>
      <c r="BI511" s="207">
        <f>IF(N511="nulová",J511,0)</f>
        <v>0</v>
      </c>
      <c r="BJ511" s="24" t="s">
        <v>25</v>
      </c>
      <c r="BK511" s="207">
        <f>ROUND(I511*H511,2)</f>
        <v>0</v>
      </c>
      <c r="BL511" s="24" t="s">
        <v>262</v>
      </c>
      <c r="BM511" s="24" t="s">
        <v>1971</v>
      </c>
    </row>
    <row r="512" spans="2:65" s="1" customFormat="1" ht="22.5" customHeight="1">
      <c r="B512" s="42"/>
      <c r="C512" s="196" t="s">
        <v>774</v>
      </c>
      <c r="D512" s="196" t="s">
        <v>258</v>
      </c>
      <c r="E512" s="197" t="s">
        <v>938</v>
      </c>
      <c r="F512" s="198" t="s">
        <v>1972</v>
      </c>
      <c r="G512" s="199" t="s">
        <v>722</v>
      </c>
      <c r="H512" s="200">
        <v>1</v>
      </c>
      <c r="I512" s="201"/>
      <c r="J512" s="202">
        <f>ROUND(I512*H512,2)</f>
        <v>0</v>
      </c>
      <c r="K512" s="198" t="s">
        <v>38</v>
      </c>
      <c r="L512" s="62"/>
      <c r="M512" s="203" t="s">
        <v>38</v>
      </c>
      <c r="N512" s="204" t="s">
        <v>52</v>
      </c>
      <c r="O512" s="43"/>
      <c r="P512" s="205">
        <f>O512*H512</f>
        <v>0</v>
      </c>
      <c r="Q512" s="205">
        <v>0</v>
      </c>
      <c r="R512" s="205">
        <f>Q512*H512</f>
        <v>0</v>
      </c>
      <c r="S512" s="205">
        <v>0</v>
      </c>
      <c r="T512" s="206">
        <f>S512*H512</f>
        <v>0</v>
      </c>
      <c r="AR512" s="24" t="s">
        <v>262</v>
      </c>
      <c r="AT512" s="24" t="s">
        <v>258</v>
      </c>
      <c r="AU512" s="24" t="s">
        <v>90</v>
      </c>
      <c r="AY512" s="24" t="s">
        <v>256</v>
      </c>
      <c r="BE512" s="207">
        <f>IF(N512="základní",J512,0)</f>
        <v>0</v>
      </c>
      <c r="BF512" s="207">
        <f>IF(N512="snížená",J512,0)</f>
        <v>0</v>
      </c>
      <c r="BG512" s="207">
        <f>IF(N512="zákl. přenesená",J512,0)</f>
        <v>0</v>
      </c>
      <c r="BH512" s="207">
        <f>IF(N512="sníž. přenesená",J512,0)</f>
        <v>0</v>
      </c>
      <c r="BI512" s="207">
        <f>IF(N512="nulová",J512,0)</f>
        <v>0</v>
      </c>
      <c r="BJ512" s="24" t="s">
        <v>25</v>
      </c>
      <c r="BK512" s="207">
        <f>ROUND(I512*H512,2)</f>
        <v>0</v>
      </c>
      <c r="BL512" s="24" t="s">
        <v>262</v>
      </c>
      <c r="BM512" s="24" t="s">
        <v>1973</v>
      </c>
    </row>
    <row r="513" spans="2:51" s="13" customFormat="1" ht="13.5">
      <c r="B513" s="232"/>
      <c r="C513" s="233"/>
      <c r="D513" s="210" t="s">
        <v>264</v>
      </c>
      <c r="E513" s="234" t="s">
        <v>38</v>
      </c>
      <c r="F513" s="235" t="s">
        <v>1974</v>
      </c>
      <c r="G513" s="233"/>
      <c r="H513" s="236" t="s">
        <v>38</v>
      </c>
      <c r="I513" s="237"/>
      <c r="J513" s="233"/>
      <c r="K513" s="233"/>
      <c r="L513" s="238"/>
      <c r="M513" s="239"/>
      <c r="N513" s="240"/>
      <c r="O513" s="240"/>
      <c r="P513" s="240"/>
      <c r="Q513" s="240"/>
      <c r="R513" s="240"/>
      <c r="S513" s="240"/>
      <c r="T513" s="241"/>
      <c r="AT513" s="242" t="s">
        <v>264</v>
      </c>
      <c r="AU513" s="242" t="s">
        <v>90</v>
      </c>
      <c r="AV513" s="13" t="s">
        <v>25</v>
      </c>
      <c r="AW513" s="13" t="s">
        <v>45</v>
      </c>
      <c r="AX513" s="13" t="s">
        <v>81</v>
      </c>
      <c r="AY513" s="242" t="s">
        <v>256</v>
      </c>
    </row>
    <row r="514" spans="2:51" s="11" customFormat="1" ht="13.5">
      <c r="B514" s="208"/>
      <c r="C514" s="209"/>
      <c r="D514" s="222" t="s">
        <v>264</v>
      </c>
      <c r="E514" s="271" t="s">
        <v>38</v>
      </c>
      <c r="F514" s="248" t="s">
        <v>1975</v>
      </c>
      <c r="G514" s="209"/>
      <c r="H514" s="249">
        <v>1</v>
      </c>
      <c r="I514" s="214"/>
      <c r="J514" s="209"/>
      <c r="K514" s="209"/>
      <c r="L514" s="215"/>
      <c r="M514" s="216"/>
      <c r="N514" s="217"/>
      <c r="O514" s="217"/>
      <c r="P514" s="217"/>
      <c r="Q514" s="217"/>
      <c r="R514" s="217"/>
      <c r="S514" s="217"/>
      <c r="T514" s="218"/>
      <c r="AT514" s="219" t="s">
        <v>264</v>
      </c>
      <c r="AU514" s="219" t="s">
        <v>90</v>
      </c>
      <c r="AV514" s="11" t="s">
        <v>90</v>
      </c>
      <c r="AW514" s="11" t="s">
        <v>45</v>
      </c>
      <c r="AX514" s="11" t="s">
        <v>25</v>
      </c>
      <c r="AY514" s="219" t="s">
        <v>256</v>
      </c>
    </row>
    <row r="515" spans="2:65" s="1" customFormat="1" ht="31.5" customHeight="1">
      <c r="B515" s="42"/>
      <c r="C515" s="196" t="s">
        <v>778</v>
      </c>
      <c r="D515" s="196" t="s">
        <v>258</v>
      </c>
      <c r="E515" s="197" t="s">
        <v>942</v>
      </c>
      <c r="F515" s="198" t="s">
        <v>1976</v>
      </c>
      <c r="G515" s="199" t="s">
        <v>722</v>
      </c>
      <c r="H515" s="200">
        <v>1</v>
      </c>
      <c r="I515" s="201"/>
      <c r="J515" s="202">
        <f>ROUND(I515*H515,2)</f>
        <v>0</v>
      </c>
      <c r="K515" s="198" t="s">
        <v>38</v>
      </c>
      <c r="L515" s="62"/>
      <c r="M515" s="203" t="s">
        <v>38</v>
      </c>
      <c r="N515" s="204" t="s">
        <v>52</v>
      </c>
      <c r="O515" s="43"/>
      <c r="P515" s="205">
        <f>O515*H515</f>
        <v>0</v>
      </c>
      <c r="Q515" s="205">
        <v>0</v>
      </c>
      <c r="R515" s="205">
        <f>Q515*H515</f>
        <v>0</v>
      </c>
      <c r="S515" s="205">
        <v>0</v>
      </c>
      <c r="T515" s="206">
        <f>S515*H515</f>
        <v>0</v>
      </c>
      <c r="AR515" s="24" t="s">
        <v>262</v>
      </c>
      <c r="AT515" s="24" t="s">
        <v>258</v>
      </c>
      <c r="AU515" s="24" t="s">
        <v>90</v>
      </c>
      <c r="AY515" s="24" t="s">
        <v>256</v>
      </c>
      <c r="BE515" s="207">
        <f>IF(N515="základní",J515,0)</f>
        <v>0</v>
      </c>
      <c r="BF515" s="207">
        <f>IF(N515="snížená",J515,0)</f>
        <v>0</v>
      </c>
      <c r="BG515" s="207">
        <f>IF(N515="zákl. přenesená",J515,0)</f>
        <v>0</v>
      </c>
      <c r="BH515" s="207">
        <f>IF(N515="sníž. přenesená",J515,0)</f>
        <v>0</v>
      </c>
      <c r="BI515" s="207">
        <f>IF(N515="nulová",J515,0)</f>
        <v>0</v>
      </c>
      <c r="BJ515" s="24" t="s">
        <v>25</v>
      </c>
      <c r="BK515" s="207">
        <f>ROUND(I515*H515,2)</f>
        <v>0</v>
      </c>
      <c r="BL515" s="24" t="s">
        <v>262</v>
      </c>
      <c r="BM515" s="24" t="s">
        <v>1977</v>
      </c>
    </row>
    <row r="516" spans="2:51" s="13" customFormat="1" ht="13.5">
      <c r="B516" s="232"/>
      <c r="C516" s="233"/>
      <c r="D516" s="210" t="s">
        <v>264</v>
      </c>
      <c r="E516" s="234" t="s">
        <v>38</v>
      </c>
      <c r="F516" s="235" t="s">
        <v>1974</v>
      </c>
      <c r="G516" s="233"/>
      <c r="H516" s="236" t="s">
        <v>38</v>
      </c>
      <c r="I516" s="237"/>
      <c r="J516" s="233"/>
      <c r="K516" s="233"/>
      <c r="L516" s="238"/>
      <c r="M516" s="239"/>
      <c r="N516" s="240"/>
      <c r="O516" s="240"/>
      <c r="P516" s="240"/>
      <c r="Q516" s="240"/>
      <c r="R516" s="240"/>
      <c r="S516" s="240"/>
      <c r="T516" s="241"/>
      <c r="AT516" s="242" t="s">
        <v>264</v>
      </c>
      <c r="AU516" s="242" t="s">
        <v>90</v>
      </c>
      <c r="AV516" s="13" t="s">
        <v>25</v>
      </c>
      <c r="AW516" s="13" t="s">
        <v>45</v>
      </c>
      <c r="AX516" s="13" t="s">
        <v>81</v>
      </c>
      <c r="AY516" s="242" t="s">
        <v>256</v>
      </c>
    </row>
    <row r="517" spans="2:51" s="11" customFormat="1" ht="13.5">
      <c r="B517" s="208"/>
      <c r="C517" s="209"/>
      <c r="D517" s="222" t="s">
        <v>264</v>
      </c>
      <c r="E517" s="271" t="s">
        <v>38</v>
      </c>
      <c r="F517" s="248" t="s">
        <v>1978</v>
      </c>
      <c r="G517" s="209"/>
      <c r="H517" s="249">
        <v>1</v>
      </c>
      <c r="I517" s="214"/>
      <c r="J517" s="209"/>
      <c r="K517" s="209"/>
      <c r="L517" s="215"/>
      <c r="M517" s="216"/>
      <c r="N517" s="217"/>
      <c r="O517" s="217"/>
      <c r="P517" s="217"/>
      <c r="Q517" s="217"/>
      <c r="R517" s="217"/>
      <c r="S517" s="217"/>
      <c r="T517" s="218"/>
      <c r="AT517" s="219" t="s">
        <v>264</v>
      </c>
      <c r="AU517" s="219" t="s">
        <v>90</v>
      </c>
      <c r="AV517" s="11" t="s">
        <v>90</v>
      </c>
      <c r="AW517" s="11" t="s">
        <v>45</v>
      </c>
      <c r="AX517" s="11" t="s">
        <v>25</v>
      </c>
      <c r="AY517" s="219" t="s">
        <v>256</v>
      </c>
    </row>
    <row r="518" spans="2:65" s="1" customFormat="1" ht="31.5" customHeight="1">
      <c r="B518" s="42"/>
      <c r="C518" s="196" t="s">
        <v>788</v>
      </c>
      <c r="D518" s="196" t="s">
        <v>258</v>
      </c>
      <c r="E518" s="197" t="s">
        <v>946</v>
      </c>
      <c r="F518" s="198" t="s">
        <v>1979</v>
      </c>
      <c r="G518" s="199" t="s">
        <v>722</v>
      </c>
      <c r="H518" s="200">
        <v>1</v>
      </c>
      <c r="I518" s="201"/>
      <c r="J518" s="202">
        <f>ROUND(I518*H518,2)</f>
        <v>0</v>
      </c>
      <c r="K518" s="198" t="s">
        <v>38</v>
      </c>
      <c r="L518" s="62"/>
      <c r="M518" s="203" t="s">
        <v>38</v>
      </c>
      <c r="N518" s="204" t="s">
        <v>52</v>
      </c>
      <c r="O518" s="43"/>
      <c r="P518" s="205">
        <f>O518*H518</f>
        <v>0</v>
      </c>
      <c r="Q518" s="205">
        <v>0</v>
      </c>
      <c r="R518" s="205">
        <f>Q518*H518</f>
        <v>0</v>
      </c>
      <c r="S518" s="205">
        <v>0</v>
      </c>
      <c r="T518" s="206">
        <f>S518*H518</f>
        <v>0</v>
      </c>
      <c r="AR518" s="24" t="s">
        <v>262</v>
      </c>
      <c r="AT518" s="24" t="s">
        <v>258</v>
      </c>
      <c r="AU518" s="24" t="s">
        <v>90</v>
      </c>
      <c r="AY518" s="24" t="s">
        <v>256</v>
      </c>
      <c r="BE518" s="207">
        <f>IF(N518="základní",J518,0)</f>
        <v>0</v>
      </c>
      <c r="BF518" s="207">
        <f>IF(N518="snížená",J518,0)</f>
        <v>0</v>
      </c>
      <c r="BG518" s="207">
        <f>IF(N518="zákl. přenesená",J518,0)</f>
        <v>0</v>
      </c>
      <c r="BH518" s="207">
        <f>IF(N518="sníž. přenesená",J518,0)</f>
        <v>0</v>
      </c>
      <c r="BI518" s="207">
        <f>IF(N518="nulová",J518,0)</f>
        <v>0</v>
      </c>
      <c r="BJ518" s="24" t="s">
        <v>25</v>
      </c>
      <c r="BK518" s="207">
        <f>ROUND(I518*H518,2)</f>
        <v>0</v>
      </c>
      <c r="BL518" s="24" t="s">
        <v>262</v>
      </c>
      <c r="BM518" s="24" t="s">
        <v>1980</v>
      </c>
    </row>
    <row r="519" spans="2:51" s="13" customFormat="1" ht="13.5">
      <c r="B519" s="232"/>
      <c r="C519" s="233"/>
      <c r="D519" s="210" t="s">
        <v>264</v>
      </c>
      <c r="E519" s="234" t="s">
        <v>38</v>
      </c>
      <c r="F519" s="235" t="s">
        <v>1974</v>
      </c>
      <c r="G519" s="233"/>
      <c r="H519" s="236" t="s">
        <v>38</v>
      </c>
      <c r="I519" s="237"/>
      <c r="J519" s="233"/>
      <c r="K519" s="233"/>
      <c r="L519" s="238"/>
      <c r="M519" s="239"/>
      <c r="N519" s="240"/>
      <c r="O519" s="240"/>
      <c r="P519" s="240"/>
      <c r="Q519" s="240"/>
      <c r="R519" s="240"/>
      <c r="S519" s="240"/>
      <c r="T519" s="241"/>
      <c r="AT519" s="242" t="s">
        <v>264</v>
      </c>
      <c r="AU519" s="242" t="s">
        <v>90</v>
      </c>
      <c r="AV519" s="13" t="s">
        <v>25</v>
      </c>
      <c r="AW519" s="13" t="s">
        <v>45</v>
      </c>
      <c r="AX519" s="13" t="s">
        <v>81</v>
      </c>
      <c r="AY519" s="242" t="s">
        <v>256</v>
      </c>
    </row>
    <row r="520" spans="2:51" s="11" customFormat="1" ht="13.5">
      <c r="B520" s="208"/>
      <c r="C520" s="209"/>
      <c r="D520" s="222" t="s">
        <v>264</v>
      </c>
      <c r="E520" s="271" t="s">
        <v>38</v>
      </c>
      <c r="F520" s="248" t="s">
        <v>1981</v>
      </c>
      <c r="G520" s="209"/>
      <c r="H520" s="249">
        <v>1</v>
      </c>
      <c r="I520" s="214"/>
      <c r="J520" s="209"/>
      <c r="K520" s="209"/>
      <c r="L520" s="215"/>
      <c r="M520" s="216"/>
      <c r="N520" s="217"/>
      <c r="O520" s="217"/>
      <c r="P520" s="217"/>
      <c r="Q520" s="217"/>
      <c r="R520" s="217"/>
      <c r="S520" s="217"/>
      <c r="T520" s="218"/>
      <c r="AT520" s="219" t="s">
        <v>264</v>
      </c>
      <c r="AU520" s="219" t="s">
        <v>90</v>
      </c>
      <c r="AV520" s="11" t="s">
        <v>90</v>
      </c>
      <c r="AW520" s="11" t="s">
        <v>45</v>
      </c>
      <c r="AX520" s="11" t="s">
        <v>25</v>
      </c>
      <c r="AY520" s="219" t="s">
        <v>256</v>
      </c>
    </row>
    <row r="521" spans="2:65" s="1" customFormat="1" ht="22.5" customHeight="1">
      <c r="B521" s="42"/>
      <c r="C521" s="196" t="s">
        <v>793</v>
      </c>
      <c r="D521" s="196" t="s">
        <v>258</v>
      </c>
      <c r="E521" s="197" t="s">
        <v>989</v>
      </c>
      <c r="F521" s="198" t="s">
        <v>990</v>
      </c>
      <c r="G521" s="199" t="s">
        <v>129</v>
      </c>
      <c r="H521" s="200">
        <v>33.552</v>
      </c>
      <c r="I521" s="201"/>
      <c r="J521" s="202">
        <f>ROUND(I521*H521,2)</f>
        <v>0</v>
      </c>
      <c r="K521" s="198" t="s">
        <v>261</v>
      </c>
      <c r="L521" s="62"/>
      <c r="M521" s="203" t="s">
        <v>38</v>
      </c>
      <c r="N521" s="204" t="s">
        <v>52</v>
      </c>
      <c r="O521" s="43"/>
      <c r="P521" s="205">
        <f>O521*H521</f>
        <v>0</v>
      </c>
      <c r="Q521" s="205">
        <v>0</v>
      </c>
      <c r="R521" s="205">
        <f>Q521*H521</f>
        <v>0</v>
      </c>
      <c r="S521" s="205">
        <v>0.062</v>
      </c>
      <c r="T521" s="206">
        <f>S521*H521</f>
        <v>2.080224</v>
      </c>
      <c r="AR521" s="24" t="s">
        <v>262</v>
      </c>
      <c r="AT521" s="24" t="s">
        <v>258</v>
      </c>
      <c r="AU521" s="24" t="s">
        <v>90</v>
      </c>
      <c r="AY521" s="24" t="s">
        <v>256</v>
      </c>
      <c r="BE521" s="207">
        <f>IF(N521="základní",J521,0)</f>
        <v>0</v>
      </c>
      <c r="BF521" s="207">
        <f>IF(N521="snížená",J521,0)</f>
        <v>0</v>
      </c>
      <c r="BG521" s="207">
        <f>IF(N521="zákl. přenesená",J521,0)</f>
        <v>0</v>
      </c>
      <c r="BH521" s="207">
        <f>IF(N521="sníž. přenesená",J521,0)</f>
        <v>0</v>
      </c>
      <c r="BI521" s="207">
        <f>IF(N521="nulová",J521,0)</f>
        <v>0</v>
      </c>
      <c r="BJ521" s="24" t="s">
        <v>25</v>
      </c>
      <c r="BK521" s="207">
        <f>ROUND(I521*H521,2)</f>
        <v>0</v>
      </c>
      <c r="BL521" s="24" t="s">
        <v>262</v>
      </c>
      <c r="BM521" s="24" t="s">
        <v>1982</v>
      </c>
    </row>
    <row r="522" spans="2:51" s="11" customFormat="1" ht="13.5">
      <c r="B522" s="208"/>
      <c r="C522" s="209"/>
      <c r="D522" s="210" t="s">
        <v>264</v>
      </c>
      <c r="E522" s="211" t="s">
        <v>38</v>
      </c>
      <c r="F522" s="212" t="s">
        <v>1983</v>
      </c>
      <c r="G522" s="209"/>
      <c r="H522" s="213">
        <v>3.6</v>
      </c>
      <c r="I522" s="214"/>
      <c r="J522" s="209"/>
      <c r="K522" s="209"/>
      <c r="L522" s="215"/>
      <c r="M522" s="216"/>
      <c r="N522" s="217"/>
      <c r="O522" s="217"/>
      <c r="P522" s="217"/>
      <c r="Q522" s="217"/>
      <c r="R522" s="217"/>
      <c r="S522" s="217"/>
      <c r="T522" s="218"/>
      <c r="AT522" s="219" t="s">
        <v>264</v>
      </c>
      <c r="AU522" s="219" t="s">
        <v>90</v>
      </c>
      <c r="AV522" s="11" t="s">
        <v>90</v>
      </c>
      <c r="AW522" s="11" t="s">
        <v>45</v>
      </c>
      <c r="AX522" s="11" t="s">
        <v>81</v>
      </c>
      <c r="AY522" s="219" t="s">
        <v>256</v>
      </c>
    </row>
    <row r="523" spans="2:51" s="11" customFormat="1" ht="13.5">
      <c r="B523" s="208"/>
      <c r="C523" s="209"/>
      <c r="D523" s="210" t="s">
        <v>264</v>
      </c>
      <c r="E523" s="211" t="s">
        <v>38</v>
      </c>
      <c r="F523" s="212" t="s">
        <v>1984</v>
      </c>
      <c r="G523" s="209"/>
      <c r="H523" s="213">
        <v>1.55</v>
      </c>
      <c r="I523" s="214"/>
      <c r="J523" s="209"/>
      <c r="K523" s="209"/>
      <c r="L523" s="215"/>
      <c r="M523" s="216"/>
      <c r="N523" s="217"/>
      <c r="O523" s="217"/>
      <c r="P523" s="217"/>
      <c r="Q523" s="217"/>
      <c r="R523" s="217"/>
      <c r="S523" s="217"/>
      <c r="T523" s="218"/>
      <c r="AT523" s="219" t="s">
        <v>264</v>
      </c>
      <c r="AU523" s="219" t="s">
        <v>90</v>
      </c>
      <c r="AV523" s="11" t="s">
        <v>90</v>
      </c>
      <c r="AW523" s="11" t="s">
        <v>45</v>
      </c>
      <c r="AX523" s="11" t="s">
        <v>81</v>
      </c>
      <c r="AY523" s="219" t="s">
        <v>256</v>
      </c>
    </row>
    <row r="524" spans="2:51" s="11" customFormat="1" ht="13.5">
      <c r="B524" s="208"/>
      <c r="C524" s="209"/>
      <c r="D524" s="210" t="s">
        <v>264</v>
      </c>
      <c r="E524" s="211" t="s">
        <v>38</v>
      </c>
      <c r="F524" s="212" t="s">
        <v>1985</v>
      </c>
      <c r="G524" s="209"/>
      <c r="H524" s="213">
        <v>1.488</v>
      </c>
      <c r="I524" s="214"/>
      <c r="J524" s="209"/>
      <c r="K524" s="209"/>
      <c r="L524" s="215"/>
      <c r="M524" s="216"/>
      <c r="N524" s="217"/>
      <c r="O524" s="217"/>
      <c r="P524" s="217"/>
      <c r="Q524" s="217"/>
      <c r="R524" s="217"/>
      <c r="S524" s="217"/>
      <c r="T524" s="218"/>
      <c r="AT524" s="219" t="s">
        <v>264</v>
      </c>
      <c r="AU524" s="219" t="s">
        <v>90</v>
      </c>
      <c r="AV524" s="11" t="s">
        <v>90</v>
      </c>
      <c r="AW524" s="11" t="s">
        <v>45</v>
      </c>
      <c r="AX524" s="11" t="s">
        <v>81</v>
      </c>
      <c r="AY524" s="219" t="s">
        <v>256</v>
      </c>
    </row>
    <row r="525" spans="2:51" s="11" customFormat="1" ht="13.5">
      <c r="B525" s="208"/>
      <c r="C525" s="209"/>
      <c r="D525" s="210" t="s">
        <v>264</v>
      </c>
      <c r="E525" s="211" t="s">
        <v>38</v>
      </c>
      <c r="F525" s="212" t="s">
        <v>1986</v>
      </c>
      <c r="G525" s="209"/>
      <c r="H525" s="213">
        <v>1.55</v>
      </c>
      <c r="I525" s="214"/>
      <c r="J525" s="209"/>
      <c r="K525" s="209"/>
      <c r="L525" s="215"/>
      <c r="M525" s="216"/>
      <c r="N525" s="217"/>
      <c r="O525" s="217"/>
      <c r="P525" s="217"/>
      <c r="Q525" s="217"/>
      <c r="R525" s="217"/>
      <c r="S525" s="217"/>
      <c r="T525" s="218"/>
      <c r="AT525" s="219" t="s">
        <v>264</v>
      </c>
      <c r="AU525" s="219" t="s">
        <v>90</v>
      </c>
      <c r="AV525" s="11" t="s">
        <v>90</v>
      </c>
      <c r="AW525" s="11" t="s">
        <v>45</v>
      </c>
      <c r="AX525" s="11" t="s">
        <v>81</v>
      </c>
      <c r="AY525" s="219" t="s">
        <v>256</v>
      </c>
    </row>
    <row r="526" spans="2:51" s="11" customFormat="1" ht="13.5">
      <c r="B526" s="208"/>
      <c r="C526" s="209"/>
      <c r="D526" s="210" t="s">
        <v>264</v>
      </c>
      <c r="E526" s="211" t="s">
        <v>38</v>
      </c>
      <c r="F526" s="212" t="s">
        <v>1987</v>
      </c>
      <c r="G526" s="209"/>
      <c r="H526" s="213">
        <v>0.744</v>
      </c>
      <c r="I526" s="214"/>
      <c r="J526" s="209"/>
      <c r="K526" s="209"/>
      <c r="L526" s="215"/>
      <c r="M526" s="216"/>
      <c r="N526" s="217"/>
      <c r="O526" s="217"/>
      <c r="P526" s="217"/>
      <c r="Q526" s="217"/>
      <c r="R526" s="217"/>
      <c r="S526" s="217"/>
      <c r="T526" s="218"/>
      <c r="AT526" s="219" t="s">
        <v>264</v>
      </c>
      <c r="AU526" s="219" t="s">
        <v>90</v>
      </c>
      <c r="AV526" s="11" t="s">
        <v>90</v>
      </c>
      <c r="AW526" s="11" t="s">
        <v>45</v>
      </c>
      <c r="AX526" s="11" t="s">
        <v>81</v>
      </c>
      <c r="AY526" s="219" t="s">
        <v>256</v>
      </c>
    </row>
    <row r="527" spans="2:51" s="11" customFormat="1" ht="13.5">
      <c r="B527" s="208"/>
      <c r="C527" s="209"/>
      <c r="D527" s="210" t="s">
        <v>264</v>
      </c>
      <c r="E527" s="211" t="s">
        <v>38</v>
      </c>
      <c r="F527" s="212" t="s">
        <v>1988</v>
      </c>
      <c r="G527" s="209"/>
      <c r="H527" s="213">
        <v>2</v>
      </c>
      <c r="I527" s="214"/>
      <c r="J527" s="209"/>
      <c r="K527" s="209"/>
      <c r="L527" s="215"/>
      <c r="M527" s="216"/>
      <c r="N527" s="217"/>
      <c r="O527" s="217"/>
      <c r="P527" s="217"/>
      <c r="Q527" s="217"/>
      <c r="R527" s="217"/>
      <c r="S527" s="217"/>
      <c r="T527" s="218"/>
      <c r="AT527" s="219" t="s">
        <v>264</v>
      </c>
      <c r="AU527" s="219" t="s">
        <v>90</v>
      </c>
      <c r="AV527" s="11" t="s">
        <v>90</v>
      </c>
      <c r="AW527" s="11" t="s">
        <v>45</v>
      </c>
      <c r="AX527" s="11" t="s">
        <v>81</v>
      </c>
      <c r="AY527" s="219" t="s">
        <v>256</v>
      </c>
    </row>
    <row r="528" spans="2:51" s="11" customFormat="1" ht="13.5">
      <c r="B528" s="208"/>
      <c r="C528" s="209"/>
      <c r="D528" s="210" t="s">
        <v>264</v>
      </c>
      <c r="E528" s="211" t="s">
        <v>38</v>
      </c>
      <c r="F528" s="212" t="s">
        <v>1989</v>
      </c>
      <c r="G528" s="209"/>
      <c r="H528" s="213">
        <v>21</v>
      </c>
      <c r="I528" s="214"/>
      <c r="J528" s="209"/>
      <c r="K528" s="209"/>
      <c r="L528" s="215"/>
      <c r="M528" s="216"/>
      <c r="N528" s="217"/>
      <c r="O528" s="217"/>
      <c r="P528" s="217"/>
      <c r="Q528" s="217"/>
      <c r="R528" s="217"/>
      <c r="S528" s="217"/>
      <c r="T528" s="218"/>
      <c r="AT528" s="219" t="s">
        <v>264</v>
      </c>
      <c r="AU528" s="219" t="s">
        <v>90</v>
      </c>
      <c r="AV528" s="11" t="s">
        <v>90</v>
      </c>
      <c r="AW528" s="11" t="s">
        <v>45</v>
      </c>
      <c r="AX528" s="11" t="s">
        <v>81</v>
      </c>
      <c r="AY528" s="219" t="s">
        <v>256</v>
      </c>
    </row>
    <row r="529" spans="2:51" s="11" customFormat="1" ht="13.5">
      <c r="B529" s="208"/>
      <c r="C529" s="209"/>
      <c r="D529" s="210" t="s">
        <v>264</v>
      </c>
      <c r="E529" s="211" t="s">
        <v>38</v>
      </c>
      <c r="F529" s="212" t="s">
        <v>1990</v>
      </c>
      <c r="G529" s="209"/>
      <c r="H529" s="213">
        <v>1.62</v>
      </c>
      <c r="I529" s="214"/>
      <c r="J529" s="209"/>
      <c r="K529" s="209"/>
      <c r="L529" s="215"/>
      <c r="M529" s="216"/>
      <c r="N529" s="217"/>
      <c r="O529" s="217"/>
      <c r="P529" s="217"/>
      <c r="Q529" s="217"/>
      <c r="R529" s="217"/>
      <c r="S529" s="217"/>
      <c r="T529" s="218"/>
      <c r="AT529" s="219" t="s">
        <v>264</v>
      </c>
      <c r="AU529" s="219" t="s">
        <v>90</v>
      </c>
      <c r="AV529" s="11" t="s">
        <v>90</v>
      </c>
      <c r="AW529" s="11" t="s">
        <v>45</v>
      </c>
      <c r="AX529" s="11" t="s">
        <v>81</v>
      </c>
      <c r="AY529" s="219" t="s">
        <v>256</v>
      </c>
    </row>
    <row r="530" spans="2:51" s="12" customFormat="1" ht="13.5">
      <c r="B530" s="220"/>
      <c r="C530" s="221"/>
      <c r="D530" s="222" t="s">
        <v>264</v>
      </c>
      <c r="E530" s="223" t="s">
        <v>38</v>
      </c>
      <c r="F530" s="224" t="s">
        <v>266</v>
      </c>
      <c r="G530" s="221"/>
      <c r="H530" s="225">
        <v>33.552</v>
      </c>
      <c r="I530" s="226"/>
      <c r="J530" s="221"/>
      <c r="K530" s="221"/>
      <c r="L530" s="227"/>
      <c r="M530" s="228"/>
      <c r="N530" s="229"/>
      <c r="O530" s="229"/>
      <c r="P530" s="229"/>
      <c r="Q530" s="229"/>
      <c r="R530" s="229"/>
      <c r="S530" s="229"/>
      <c r="T530" s="230"/>
      <c r="AT530" s="231" t="s">
        <v>264</v>
      </c>
      <c r="AU530" s="231" t="s">
        <v>90</v>
      </c>
      <c r="AV530" s="12" t="s">
        <v>262</v>
      </c>
      <c r="AW530" s="12" t="s">
        <v>45</v>
      </c>
      <c r="AX530" s="12" t="s">
        <v>25</v>
      </c>
      <c r="AY530" s="231" t="s">
        <v>256</v>
      </c>
    </row>
    <row r="531" spans="2:65" s="1" customFormat="1" ht="22.5" customHeight="1">
      <c r="B531" s="42"/>
      <c r="C531" s="196" t="s">
        <v>35</v>
      </c>
      <c r="D531" s="196" t="s">
        <v>258</v>
      </c>
      <c r="E531" s="197" t="s">
        <v>1991</v>
      </c>
      <c r="F531" s="198" t="s">
        <v>1992</v>
      </c>
      <c r="G531" s="199" t="s">
        <v>129</v>
      </c>
      <c r="H531" s="200">
        <v>40.77</v>
      </c>
      <c r="I531" s="201"/>
      <c r="J531" s="202">
        <f>ROUND(I531*H531,2)</f>
        <v>0</v>
      </c>
      <c r="K531" s="198" t="s">
        <v>261</v>
      </c>
      <c r="L531" s="62"/>
      <c r="M531" s="203" t="s">
        <v>38</v>
      </c>
      <c r="N531" s="204" t="s">
        <v>52</v>
      </c>
      <c r="O531" s="43"/>
      <c r="P531" s="205">
        <f>O531*H531</f>
        <v>0</v>
      </c>
      <c r="Q531" s="205">
        <v>0</v>
      </c>
      <c r="R531" s="205">
        <f>Q531*H531</f>
        <v>0</v>
      </c>
      <c r="S531" s="205">
        <v>0.054</v>
      </c>
      <c r="T531" s="206">
        <f>S531*H531</f>
        <v>2.2015800000000003</v>
      </c>
      <c r="AR531" s="24" t="s">
        <v>262</v>
      </c>
      <c r="AT531" s="24" t="s">
        <v>258</v>
      </c>
      <c r="AU531" s="24" t="s">
        <v>90</v>
      </c>
      <c r="AY531" s="24" t="s">
        <v>256</v>
      </c>
      <c r="BE531" s="207">
        <f>IF(N531="základní",J531,0)</f>
        <v>0</v>
      </c>
      <c r="BF531" s="207">
        <f>IF(N531="snížená",J531,0)</f>
        <v>0</v>
      </c>
      <c r="BG531" s="207">
        <f>IF(N531="zákl. přenesená",J531,0)</f>
        <v>0</v>
      </c>
      <c r="BH531" s="207">
        <f>IF(N531="sníž. přenesená",J531,0)</f>
        <v>0</v>
      </c>
      <c r="BI531" s="207">
        <f>IF(N531="nulová",J531,0)</f>
        <v>0</v>
      </c>
      <c r="BJ531" s="24" t="s">
        <v>25</v>
      </c>
      <c r="BK531" s="207">
        <f>ROUND(I531*H531,2)</f>
        <v>0</v>
      </c>
      <c r="BL531" s="24" t="s">
        <v>262</v>
      </c>
      <c r="BM531" s="24" t="s">
        <v>1993</v>
      </c>
    </row>
    <row r="532" spans="2:51" s="11" customFormat="1" ht="13.5">
      <c r="B532" s="208"/>
      <c r="C532" s="209"/>
      <c r="D532" s="210" t="s">
        <v>264</v>
      </c>
      <c r="E532" s="211" t="s">
        <v>38</v>
      </c>
      <c r="F532" s="212" t="s">
        <v>38</v>
      </c>
      <c r="G532" s="209"/>
      <c r="H532" s="213">
        <v>0</v>
      </c>
      <c r="I532" s="214"/>
      <c r="J532" s="209"/>
      <c r="K532" s="209"/>
      <c r="L532" s="215"/>
      <c r="M532" s="216"/>
      <c r="N532" s="217"/>
      <c r="O532" s="217"/>
      <c r="P532" s="217"/>
      <c r="Q532" s="217"/>
      <c r="R532" s="217"/>
      <c r="S532" s="217"/>
      <c r="T532" s="218"/>
      <c r="AT532" s="219" t="s">
        <v>264</v>
      </c>
      <c r="AU532" s="219" t="s">
        <v>90</v>
      </c>
      <c r="AV532" s="11" t="s">
        <v>90</v>
      </c>
      <c r="AW532" s="11" t="s">
        <v>45</v>
      </c>
      <c r="AX532" s="11" t="s">
        <v>81</v>
      </c>
      <c r="AY532" s="219" t="s">
        <v>256</v>
      </c>
    </row>
    <row r="533" spans="2:51" s="11" customFormat="1" ht="13.5">
      <c r="B533" s="208"/>
      <c r="C533" s="209"/>
      <c r="D533" s="210" t="s">
        <v>264</v>
      </c>
      <c r="E533" s="211" t="s">
        <v>38</v>
      </c>
      <c r="F533" s="212" t="s">
        <v>1994</v>
      </c>
      <c r="G533" s="209"/>
      <c r="H533" s="213">
        <v>3.75</v>
      </c>
      <c r="I533" s="214"/>
      <c r="J533" s="209"/>
      <c r="K533" s="209"/>
      <c r="L533" s="215"/>
      <c r="M533" s="216"/>
      <c r="N533" s="217"/>
      <c r="O533" s="217"/>
      <c r="P533" s="217"/>
      <c r="Q533" s="217"/>
      <c r="R533" s="217"/>
      <c r="S533" s="217"/>
      <c r="T533" s="218"/>
      <c r="AT533" s="219" t="s">
        <v>264</v>
      </c>
      <c r="AU533" s="219" t="s">
        <v>90</v>
      </c>
      <c r="AV533" s="11" t="s">
        <v>90</v>
      </c>
      <c r="AW533" s="11" t="s">
        <v>45</v>
      </c>
      <c r="AX533" s="11" t="s">
        <v>81</v>
      </c>
      <c r="AY533" s="219" t="s">
        <v>256</v>
      </c>
    </row>
    <row r="534" spans="2:51" s="11" customFormat="1" ht="13.5">
      <c r="B534" s="208"/>
      <c r="C534" s="209"/>
      <c r="D534" s="210" t="s">
        <v>264</v>
      </c>
      <c r="E534" s="211" t="s">
        <v>38</v>
      </c>
      <c r="F534" s="212" t="s">
        <v>1995</v>
      </c>
      <c r="G534" s="209"/>
      <c r="H534" s="213">
        <v>5.04</v>
      </c>
      <c r="I534" s="214"/>
      <c r="J534" s="209"/>
      <c r="K534" s="209"/>
      <c r="L534" s="215"/>
      <c r="M534" s="216"/>
      <c r="N534" s="217"/>
      <c r="O534" s="217"/>
      <c r="P534" s="217"/>
      <c r="Q534" s="217"/>
      <c r="R534" s="217"/>
      <c r="S534" s="217"/>
      <c r="T534" s="218"/>
      <c r="AT534" s="219" t="s">
        <v>264</v>
      </c>
      <c r="AU534" s="219" t="s">
        <v>90</v>
      </c>
      <c r="AV534" s="11" t="s">
        <v>90</v>
      </c>
      <c r="AW534" s="11" t="s">
        <v>45</v>
      </c>
      <c r="AX534" s="11" t="s">
        <v>81</v>
      </c>
      <c r="AY534" s="219" t="s">
        <v>256</v>
      </c>
    </row>
    <row r="535" spans="2:51" s="11" customFormat="1" ht="13.5">
      <c r="B535" s="208"/>
      <c r="C535" s="209"/>
      <c r="D535" s="210" t="s">
        <v>264</v>
      </c>
      <c r="E535" s="211" t="s">
        <v>38</v>
      </c>
      <c r="F535" s="212" t="s">
        <v>1996</v>
      </c>
      <c r="G535" s="209"/>
      <c r="H535" s="213">
        <v>5.04</v>
      </c>
      <c r="I535" s="214"/>
      <c r="J535" s="209"/>
      <c r="K535" s="209"/>
      <c r="L535" s="215"/>
      <c r="M535" s="216"/>
      <c r="N535" s="217"/>
      <c r="O535" s="217"/>
      <c r="P535" s="217"/>
      <c r="Q535" s="217"/>
      <c r="R535" s="217"/>
      <c r="S535" s="217"/>
      <c r="T535" s="218"/>
      <c r="AT535" s="219" t="s">
        <v>264</v>
      </c>
      <c r="AU535" s="219" t="s">
        <v>90</v>
      </c>
      <c r="AV535" s="11" t="s">
        <v>90</v>
      </c>
      <c r="AW535" s="11" t="s">
        <v>45</v>
      </c>
      <c r="AX535" s="11" t="s">
        <v>81</v>
      </c>
      <c r="AY535" s="219" t="s">
        <v>256</v>
      </c>
    </row>
    <row r="536" spans="2:51" s="11" customFormat="1" ht="13.5">
      <c r="B536" s="208"/>
      <c r="C536" s="209"/>
      <c r="D536" s="210" t="s">
        <v>264</v>
      </c>
      <c r="E536" s="211" t="s">
        <v>38</v>
      </c>
      <c r="F536" s="212" t="s">
        <v>1997</v>
      </c>
      <c r="G536" s="209"/>
      <c r="H536" s="213">
        <v>5.88</v>
      </c>
      <c r="I536" s="214"/>
      <c r="J536" s="209"/>
      <c r="K536" s="209"/>
      <c r="L536" s="215"/>
      <c r="M536" s="216"/>
      <c r="N536" s="217"/>
      <c r="O536" s="217"/>
      <c r="P536" s="217"/>
      <c r="Q536" s="217"/>
      <c r="R536" s="217"/>
      <c r="S536" s="217"/>
      <c r="T536" s="218"/>
      <c r="AT536" s="219" t="s">
        <v>264</v>
      </c>
      <c r="AU536" s="219" t="s">
        <v>90</v>
      </c>
      <c r="AV536" s="11" t="s">
        <v>90</v>
      </c>
      <c r="AW536" s="11" t="s">
        <v>45</v>
      </c>
      <c r="AX536" s="11" t="s">
        <v>81</v>
      </c>
      <c r="AY536" s="219" t="s">
        <v>256</v>
      </c>
    </row>
    <row r="537" spans="2:51" s="11" customFormat="1" ht="13.5">
      <c r="B537" s="208"/>
      <c r="C537" s="209"/>
      <c r="D537" s="210" t="s">
        <v>264</v>
      </c>
      <c r="E537" s="211" t="s">
        <v>38</v>
      </c>
      <c r="F537" s="212" t="s">
        <v>1998</v>
      </c>
      <c r="G537" s="209"/>
      <c r="H537" s="213">
        <v>2.7</v>
      </c>
      <c r="I537" s="214"/>
      <c r="J537" s="209"/>
      <c r="K537" s="209"/>
      <c r="L537" s="215"/>
      <c r="M537" s="216"/>
      <c r="N537" s="217"/>
      <c r="O537" s="217"/>
      <c r="P537" s="217"/>
      <c r="Q537" s="217"/>
      <c r="R537" s="217"/>
      <c r="S537" s="217"/>
      <c r="T537" s="218"/>
      <c r="AT537" s="219" t="s">
        <v>264</v>
      </c>
      <c r="AU537" s="219" t="s">
        <v>90</v>
      </c>
      <c r="AV537" s="11" t="s">
        <v>90</v>
      </c>
      <c r="AW537" s="11" t="s">
        <v>45</v>
      </c>
      <c r="AX537" s="11" t="s">
        <v>81</v>
      </c>
      <c r="AY537" s="219" t="s">
        <v>256</v>
      </c>
    </row>
    <row r="538" spans="2:51" s="11" customFormat="1" ht="13.5">
      <c r="B538" s="208"/>
      <c r="C538" s="209"/>
      <c r="D538" s="210" t="s">
        <v>264</v>
      </c>
      <c r="E538" s="211" t="s">
        <v>38</v>
      </c>
      <c r="F538" s="212" t="s">
        <v>1999</v>
      </c>
      <c r="G538" s="209"/>
      <c r="H538" s="213">
        <v>10.8</v>
      </c>
      <c r="I538" s="214"/>
      <c r="J538" s="209"/>
      <c r="K538" s="209"/>
      <c r="L538" s="215"/>
      <c r="M538" s="216"/>
      <c r="N538" s="217"/>
      <c r="O538" s="217"/>
      <c r="P538" s="217"/>
      <c r="Q538" s="217"/>
      <c r="R538" s="217"/>
      <c r="S538" s="217"/>
      <c r="T538" s="218"/>
      <c r="AT538" s="219" t="s">
        <v>264</v>
      </c>
      <c r="AU538" s="219" t="s">
        <v>90</v>
      </c>
      <c r="AV538" s="11" t="s">
        <v>90</v>
      </c>
      <c r="AW538" s="11" t="s">
        <v>45</v>
      </c>
      <c r="AX538" s="11" t="s">
        <v>81</v>
      </c>
      <c r="AY538" s="219" t="s">
        <v>256</v>
      </c>
    </row>
    <row r="539" spans="2:51" s="11" customFormat="1" ht="13.5">
      <c r="B539" s="208"/>
      <c r="C539" s="209"/>
      <c r="D539" s="210" t="s">
        <v>264</v>
      </c>
      <c r="E539" s="211" t="s">
        <v>38</v>
      </c>
      <c r="F539" s="212" t="s">
        <v>2000</v>
      </c>
      <c r="G539" s="209"/>
      <c r="H539" s="213">
        <v>3.24</v>
      </c>
      <c r="I539" s="214"/>
      <c r="J539" s="209"/>
      <c r="K539" s="209"/>
      <c r="L539" s="215"/>
      <c r="M539" s="216"/>
      <c r="N539" s="217"/>
      <c r="O539" s="217"/>
      <c r="P539" s="217"/>
      <c r="Q539" s="217"/>
      <c r="R539" s="217"/>
      <c r="S539" s="217"/>
      <c r="T539" s="218"/>
      <c r="AT539" s="219" t="s">
        <v>264</v>
      </c>
      <c r="AU539" s="219" t="s">
        <v>90</v>
      </c>
      <c r="AV539" s="11" t="s">
        <v>90</v>
      </c>
      <c r="AW539" s="11" t="s">
        <v>45</v>
      </c>
      <c r="AX539" s="11" t="s">
        <v>81</v>
      </c>
      <c r="AY539" s="219" t="s">
        <v>256</v>
      </c>
    </row>
    <row r="540" spans="2:51" s="11" customFormat="1" ht="13.5">
      <c r="B540" s="208"/>
      <c r="C540" s="209"/>
      <c r="D540" s="210" t="s">
        <v>264</v>
      </c>
      <c r="E540" s="211" t="s">
        <v>38</v>
      </c>
      <c r="F540" s="212" t="s">
        <v>2001</v>
      </c>
      <c r="G540" s="209"/>
      <c r="H540" s="213">
        <v>4.32</v>
      </c>
      <c r="I540" s="214"/>
      <c r="J540" s="209"/>
      <c r="K540" s="209"/>
      <c r="L540" s="215"/>
      <c r="M540" s="216"/>
      <c r="N540" s="217"/>
      <c r="O540" s="217"/>
      <c r="P540" s="217"/>
      <c r="Q540" s="217"/>
      <c r="R540" s="217"/>
      <c r="S540" s="217"/>
      <c r="T540" s="218"/>
      <c r="AT540" s="219" t="s">
        <v>264</v>
      </c>
      <c r="AU540" s="219" t="s">
        <v>90</v>
      </c>
      <c r="AV540" s="11" t="s">
        <v>90</v>
      </c>
      <c r="AW540" s="11" t="s">
        <v>45</v>
      </c>
      <c r="AX540" s="11" t="s">
        <v>81</v>
      </c>
      <c r="AY540" s="219" t="s">
        <v>256</v>
      </c>
    </row>
    <row r="541" spans="2:51" s="12" customFormat="1" ht="13.5">
      <c r="B541" s="220"/>
      <c r="C541" s="221"/>
      <c r="D541" s="222" t="s">
        <v>264</v>
      </c>
      <c r="E541" s="223" t="s">
        <v>38</v>
      </c>
      <c r="F541" s="224" t="s">
        <v>266</v>
      </c>
      <c r="G541" s="221"/>
      <c r="H541" s="225">
        <v>40.77</v>
      </c>
      <c r="I541" s="226"/>
      <c r="J541" s="221"/>
      <c r="K541" s="221"/>
      <c r="L541" s="227"/>
      <c r="M541" s="228"/>
      <c r="N541" s="229"/>
      <c r="O541" s="229"/>
      <c r="P541" s="229"/>
      <c r="Q541" s="229"/>
      <c r="R541" s="229"/>
      <c r="S541" s="229"/>
      <c r="T541" s="230"/>
      <c r="AT541" s="231" t="s">
        <v>264</v>
      </c>
      <c r="AU541" s="231" t="s">
        <v>90</v>
      </c>
      <c r="AV541" s="12" t="s">
        <v>262</v>
      </c>
      <c r="AW541" s="12" t="s">
        <v>45</v>
      </c>
      <c r="AX541" s="12" t="s">
        <v>25</v>
      </c>
      <c r="AY541" s="231" t="s">
        <v>256</v>
      </c>
    </row>
    <row r="542" spans="2:65" s="1" customFormat="1" ht="22.5" customHeight="1">
      <c r="B542" s="42"/>
      <c r="C542" s="196" t="s">
        <v>800</v>
      </c>
      <c r="D542" s="196" t="s">
        <v>258</v>
      </c>
      <c r="E542" s="197" t="s">
        <v>2002</v>
      </c>
      <c r="F542" s="198" t="s">
        <v>2003</v>
      </c>
      <c r="G542" s="199" t="s">
        <v>129</v>
      </c>
      <c r="H542" s="200">
        <v>435.6</v>
      </c>
      <c r="I542" s="201"/>
      <c r="J542" s="202">
        <f>ROUND(I542*H542,2)</f>
        <v>0</v>
      </c>
      <c r="K542" s="198" t="s">
        <v>261</v>
      </c>
      <c r="L542" s="62"/>
      <c r="M542" s="203" t="s">
        <v>38</v>
      </c>
      <c r="N542" s="204" t="s">
        <v>52</v>
      </c>
      <c r="O542" s="43"/>
      <c r="P542" s="205">
        <f>O542*H542</f>
        <v>0</v>
      </c>
      <c r="Q542" s="205">
        <v>0</v>
      </c>
      <c r="R542" s="205">
        <f>Q542*H542</f>
        <v>0</v>
      </c>
      <c r="S542" s="205">
        <v>0.047</v>
      </c>
      <c r="T542" s="206">
        <f>S542*H542</f>
        <v>20.473200000000002</v>
      </c>
      <c r="AR542" s="24" t="s">
        <v>262</v>
      </c>
      <c r="AT542" s="24" t="s">
        <v>258</v>
      </c>
      <c r="AU542" s="24" t="s">
        <v>90</v>
      </c>
      <c r="AY542" s="24" t="s">
        <v>256</v>
      </c>
      <c r="BE542" s="207">
        <f>IF(N542="základní",J542,0)</f>
        <v>0</v>
      </c>
      <c r="BF542" s="207">
        <f>IF(N542="snížená",J542,0)</f>
        <v>0</v>
      </c>
      <c r="BG542" s="207">
        <f>IF(N542="zákl. přenesená",J542,0)</f>
        <v>0</v>
      </c>
      <c r="BH542" s="207">
        <f>IF(N542="sníž. přenesená",J542,0)</f>
        <v>0</v>
      </c>
      <c r="BI542" s="207">
        <f>IF(N542="nulová",J542,0)</f>
        <v>0</v>
      </c>
      <c r="BJ542" s="24" t="s">
        <v>25</v>
      </c>
      <c r="BK542" s="207">
        <f>ROUND(I542*H542,2)</f>
        <v>0</v>
      </c>
      <c r="BL542" s="24" t="s">
        <v>262</v>
      </c>
      <c r="BM542" s="24" t="s">
        <v>2004</v>
      </c>
    </row>
    <row r="543" spans="2:51" s="11" customFormat="1" ht="13.5">
      <c r="B543" s="208"/>
      <c r="C543" s="209"/>
      <c r="D543" s="210" t="s">
        <v>264</v>
      </c>
      <c r="E543" s="211" t="s">
        <v>38</v>
      </c>
      <c r="F543" s="212" t="s">
        <v>2005</v>
      </c>
      <c r="G543" s="209"/>
      <c r="H543" s="213">
        <v>128.52</v>
      </c>
      <c r="I543" s="214"/>
      <c r="J543" s="209"/>
      <c r="K543" s="209"/>
      <c r="L543" s="215"/>
      <c r="M543" s="216"/>
      <c r="N543" s="217"/>
      <c r="O543" s="217"/>
      <c r="P543" s="217"/>
      <c r="Q543" s="217"/>
      <c r="R543" s="217"/>
      <c r="S543" s="217"/>
      <c r="T543" s="218"/>
      <c r="AT543" s="219" t="s">
        <v>264</v>
      </c>
      <c r="AU543" s="219" t="s">
        <v>90</v>
      </c>
      <c r="AV543" s="11" t="s">
        <v>90</v>
      </c>
      <c r="AW543" s="11" t="s">
        <v>45</v>
      </c>
      <c r="AX543" s="11" t="s">
        <v>81</v>
      </c>
      <c r="AY543" s="219" t="s">
        <v>256</v>
      </c>
    </row>
    <row r="544" spans="2:51" s="11" customFormat="1" ht="13.5">
      <c r="B544" s="208"/>
      <c r="C544" s="209"/>
      <c r="D544" s="210" t="s">
        <v>264</v>
      </c>
      <c r="E544" s="211" t="s">
        <v>38</v>
      </c>
      <c r="F544" s="212" t="s">
        <v>2006</v>
      </c>
      <c r="G544" s="209"/>
      <c r="H544" s="213">
        <v>293.76</v>
      </c>
      <c r="I544" s="214"/>
      <c r="J544" s="209"/>
      <c r="K544" s="209"/>
      <c r="L544" s="215"/>
      <c r="M544" s="216"/>
      <c r="N544" s="217"/>
      <c r="O544" s="217"/>
      <c r="P544" s="217"/>
      <c r="Q544" s="217"/>
      <c r="R544" s="217"/>
      <c r="S544" s="217"/>
      <c r="T544" s="218"/>
      <c r="AT544" s="219" t="s">
        <v>264</v>
      </c>
      <c r="AU544" s="219" t="s">
        <v>90</v>
      </c>
      <c r="AV544" s="11" t="s">
        <v>90</v>
      </c>
      <c r="AW544" s="11" t="s">
        <v>45</v>
      </c>
      <c r="AX544" s="11" t="s">
        <v>81</v>
      </c>
      <c r="AY544" s="219" t="s">
        <v>256</v>
      </c>
    </row>
    <row r="545" spans="2:51" s="11" customFormat="1" ht="13.5">
      <c r="B545" s="208"/>
      <c r="C545" s="209"/>
      <c r="D545" s="210" t="s">
        <v>264</v>
      </c>
      <c r="E545" s="211" t="s">
        <v>38</v>
      </c>
      <c r="F545" s="212" t="s">
        <v>2007</v>
      </c>
      <c r="G545" s="209"/>
      <c r="H545" s="213">
        <v>4.5</v>
      </c>
      <c r="I545" s="214"/>
      <c r="J545" s="209"/>
      <c r="K545" s="209"/>
      <c r="L545" s="215"/>
      <c r="M545" s="216"/>
      <c r="N545" s="217"/>
      <c r="O545" s="217"/>
      <c r="P545" s="217"/>
      <c r="Q545" s="217"/>
      <c r="R545" s="217"/>
      <c r="S545" s="217"/>
      <c r="T545" s="218"/>
      <c r="AT545" s="219" t="s">
        <v>264</v>
      </c>
      <c r="AU545" s="219" t="s">
        <v>90</v>
      </c>
      <c r="AV545" s="11" t="s">
        <v>90</v>
      </c>
      <c r="AW545" s="11" t="s">
        <v>45</v>
      </c>
      <c r="AX545" s="11" t="s">
        <v>81</v>
      </c>
      <c r="AY545" s="219" t="s">
        <v>256</v>
      </c>
    </row>
    <row r="546" spans="2:51" s="11" customFormat="1" ht="13.5">
      <c r="B546" s="208"/>
      <c r="C546" s="209"/>
      <c r="D546" s="210" t="s">
        <v>264</v>
      </c>
      <c r="E546" s="211" t="s">
        <v>38</v>
      </c>
      <c r="F546" s="212" t="s">
        <v>2008</v>
      </c>
      <c r="G546" s="209"/>
      <c r="H546" s="213">
        <v>4.32</v>
      </c>
      <c r="I546" s="214"/>
      <c r="J546" s="209"/>
      <c r="K546" s="209"/>
      <c r="L546" s="215"/>
      <c r="M546" s="216"/>
      <c r="N546" s="217"/>
      <c r="O546" s="217"/>
      <c r="P546" s="217"/>
      <c r="Q546" s="217"/>
      <c r="R546" s="217"/>
      <c r="S546" s="217"/>
      <c r="T546" s="218"/>
      <c r="AT546" s="219" t="s">
        <v>264</v>
      </c>
      <c r="AU546" s="219" t="s">
        <v>90</v>
      </c>
      <c r="AV546" s="11" t="s">
        <v>90</v>
      </c>
      <c r="AW546" s="11" t="s">
        <v>45</v>
      </c>
      <c r="AX546" s="11" t="s">
        <v>81</v>
      </c>
      <c r="AY546" s="219" t="s">
        <v>256</v>
      </c>
    </row>
    <row r="547" spans="2:51" s="11" customFormat="1" ht="13.5">
      <c r="B547" s="208"/>
      <c r="C547" s="209"/>
      <c r="D547" s="210" t="s">
        <v>264</v>
      </c>
      <c r="E547" s="211" t="s">
        <v>38</v>
      </c>
      <c r="F547" s="212" t="s">
        <v>2009</v>
      </c>
      <c r="G547" s="209"/>
      <c r="H547" s="213">
        <v>4.5</v>
      </c>
      <c r="I547" s="214"/>
      <c r="J547" s="209"/>
      <c r="K547" s="209"/>
      <c r="L547" s="215"/>
      <c r="M547" s="216"/>
      <c r="N547" s="217"/>
      <c r="O547" s="217"/>
      <c r="P547" s="217"/>
      <c r="Q547" s="217"/>
      <c r="R547" s="217"/>
      <c r="S547" s="217"/>
      <c r="T547" s="218"/>
      <c r="AT547" s="219" t="s">
        <v>264</v>
      </c>
      <c r="AU547" s="219" t="s">
        <v>90</v>
      </c>
      <c r="AV547" s="11" t="s">
        <v>90</v>
      </c>
      <c r="AW547" s="11" t="s">
        <v>45</v>
      </c>
      <c r="AX547" s="11" t="s">
        <v>81</v>
      </c>
      <c r="AY547" s="219" t="s">
        <v>256</v>
      </c>
    </row>
    <row r="548" spans="2:51" s="12" customFormat="1" ht="13.5">
      <c r="B548" s="220"/>
      <c r="C548" s="221"/>
      <c r="D548" s="222" t="s">
        <v>264</v>
      </c>
      <c r="E548" s="223" t="s">
        <v>38</v>
      </c>
      <c r="F548" s="224" t="s">
        <v>266</v>
      </c>
      <c r="G548" s="221"/>
      <c r="H548" s="225">
        <v>435.6</v>
      </c>
      <c r="I548" s="226"/>
      <c r="J548" s="221"/>
      <c r="K548" s="221"/>
      <c r="L548" s="227"/>
      <c r="M548" s="228"/>
      <c r="N548" s="229"/>
      <c r="O548" s="229"/>
      <c r="P548" s="229"/>
      <c r="Q548" s="229"/>
      <c r="R548" s="229"/>
      <c r="S548" s="229"/>
      <c r="T548" s="230"/>
      <c r="AT548" s="231" t="s">
        <v>264</v>
      </c>
      <c r="AU548" s="231" t="s">
        <v>90</v>
      </c>
      <c r="AV548" s="12" t="s">
        <v>262</v>
      </c>
      <c r="AW548" s="12" t="s">
        <v>45</v>
      </c>
      <c r="AX548" s="12" t="s">
        <v>25</v>
      </c>
      <c r="AY548" s="231" t="s">
        <v>256</v>
      </c>
    </row>
    <row r="549" spans="2:65" s="1" customFormat="1" ht="22.5" customHeight="1">
      <c r="B549" s="42"/>
      <c r="C549" s="196" t="s">
        <v>804</v>
      </c>
      <c r="D549" s="196" t="s">
        <v>258</v>
      </c>
      <c r="E549" s="197" t="s">
        <v>1002</v>
      </c>
      <c r="F549" s="198" t="s">
        <v>1003</v>
      </c>
      <c r="G549" s="199" t="s">
        <v>129</v>
      </c>
      <c r="H549" s="200">
        <v>46.304</v>
      </c>
      <c r="I549" s="201"/>
      <c r="J549" s="202">
        <f>ROUND(I549*H549,2)</f>
        <v>0</v>
      </c>
      <c r="K549" s="198" t="s">
        <v>261</v>
      </c>
      <c r="L549" s="62"/>
      <c r="M549" s="203" t="s">
        <v>38</v>
      </c>
      <c r="N549" s="204" t="s">
        <v>52</v>
      </c>
      <c r="O549" s="43"/>
      <c r="P549" s="205">
        <f>O549*H549</f>
        <v>0</v>
      </c>
      <c r="Q549" s="205">
        <v>0</v>
      </c>
      <c r="R549" s="205">
        <f>Q549*H549</f>
        <v>0</v>
      </c>
      <c r="S549" s="205">
        <v>0.076</v>
      </c>
      <c r="T549" s="206">
        <f>S549*H549</f>
        <v>3.519104</v>
      </c>
      <c r="AR549" s="24" t="s">
        <v>262</v>
      </c>
      <c r="AT549" s="24" t="s">
        <v>258</v>
      </c>
      <c r="AU549" s="24" t="s">
        <v>90</v>
      </c>
      <c r="AY549" s="24" t="s">
        <v>256</v>
      </c>
      <c r="BE549" s="207">
        <f>IF(N549="základní",J549,0)</f>
        <v>0</v>
      </c>
      <c r="BF549" s="207">
        <f>IF(N549="snížená",J549,0)</f>
        <v>0</v>
      </c>
      <c r="BG549" s="207">
        <f>IF(N549="zákl. přenesená",J549,0)</f>
        <v>0</v>
      </c>
      <c r="BH549" s="207">
        <f>IF(N549="sníž. přenesená",J549,0)</f>
        <v>0</v>
      </c>
      <c r="BI549" s="207">
        <f>IF(N549="nulová",J549,0)</f>
        <v>0</v>
      </c>
      <c r="BJ549" s="24" t="s">
        <v>25</v>
      </c>
      <c r="BK549" s="207">
        <f>ROUND(I549*H549,2)</f>
        <v>0</v>
      </c>
      <c r="BL549" s="24" t="s">
        <v>262</v>
      </c>
      <c r="BM549" s="24" t="s">
        <v>2010</v>
      </c>
    </row>
    <row r="550" spans="2:51" s="11" customFormat="1" ht="13.5">
      <c r="B550" s="208"/>
      <c r="C550" s="209"/>
      <c r="D550" s="222" t="s">
        <v>264</v>
      </c>
      <c r="E550" s="271" t="s">
        <v>38</v>
      </c>
      <c r="F550" s="248" t="s">
        <v>1684</v>
      </c>
      <c r="G550" s="209"/>
      <c r="H550" s="249">
        <v>46.304</v>
      </c>
      <c r="I550" s="214"/>
      <c r="J550" s="209"/>
      <c r="K550" s="209"/>
      <c r="L550" s="215"/>
      <c r="M550" s="216"/>
      <c r="N550" s="217"/>
      <c r="O550" s="217"/>
      <c r="P550" s="217"/>
      <c r="Q550" s="217"/>
      <c r="R550" s="217"/>
      <c r="S550" s="217"/>
      <c r="T550" s="218"/>
      <c r="AT550" s="219" t="s">
        <v>264</v>
      </c>
      <c r="AU550" s="219" t="s">
        <v>90</v>
      </c>
      <c r="AV550" s="11" t="s">
        <v>90</v>
      </c>
      <c r="AW550" s="11" t="s">
        <v>45</v>
      </c>
      <c r="AX550" s="11" t="s">
        <v>25</v>
      </c>
      <c r="AY550" s="219" t="s">
        <v>256</v>
      </c>
    </row>
    <row r="551" spans="2:65" s="1" customFormat="1" ht="22.5" customHeight="1">
      <c r="B551" s="42"/>
      <c r="C551" s="196" t="s">
        <v>808</v>
      </c>
      <c r="D551" s="196" t="s">
        <v>258</v>
      </c>
      <c r="E551" s="197" t="s">
        <v>1011</v>
      </c>
      <c r="F551" s="198" t="s">
        <v>1012</v>
      </c>
      <c r="G551" s="199" t="s">
        <v>129</v>
      </c>
      <c r="H551" s="200">
        <v>53.888</v>
      </c>
      <c r="I551" s="201"/>
      <c r="J551" s="202">
        <f>ROUND(I551*H551,2)</f>
        <v>0</v>
      </c>
      <c r="K551" s="198" t="s">
        <v>261</v>
      </c>
      <c r="L551" s="62"/>
      <c r="M551" s="203" t="s">
        <v>38</v>
      </c>
      <c r="N551" s="204" t="s">
        <v>52</v>
      </c>
      <c r="O551" s="43"/>
      <c r="P551" s="205">
        <f>O551*H551</f>
        <v>0</v>
      </c>
      <c r="Q551" s="205">
        <v>0</v>
      </c>
      <c r="R551" s="205">
        <f>Q551*H551</f>
        <v>0</v>
      </c>
      <c r="S551" s="205">
        <v>0.089</v>
      </c>
      <c r="T551" s="206">
        <f>S551*H551</f>
        <v>4.796031999999999</v>
      </c>
      <c r="AR551" s="24" t="s">
        <v>262</v>
      </c>
      <c r="AT551" s="24" t="s">
        <v>258</v>
      </c>
      <c r="AU551" s="24" t="s">
        <v>90</v>
      </c>
      <c r="AY551" s="24" t="s">
        <v>256</v>
      </c>
      <c r="BE551" s="207">
        <f>IF(N551="základní",J551,0)</f>
        <v>0</v>
      </c>
      <c r="BF551" s="207">
        <f>IF(N551="snížená",J551,0)</f>
        <v>0</v>
      </c>
      <c r="BG551" s="207">
        <f>IF(N551="zákl. přenesená",J551,0)</f>
        <v>0</v>
      </c>
      <c r="BH551" s="207">
        <f>IF(N551="sníž. přenesená",J551,0)</f>
        <v>0</v>
      </c>
      <c r="BI551" s="207">
        <f>IF(N551="nulová",J551,0)</f>
        <v>0</v>
      </c>
      <c r="BJ551" s="24" t="s">
        <v>25</v>
      </c>
      <c r="BK551" s="207">
        <f>ROUND(I551*H551,2)</f>
        <v>0</v>
      </c>
      <c r="BL551" s="24" t="s">
        <v>262</v>
      </c>
      <c r="BM551" s="24" t="s">
        <v>2011</v>
      </c>
    </row>
    <row r="552" spans="2:47" s="1" customFormat="1" ht="27">
      <c r="B552" s="42"/>
      <c r="C552" s="64"/>
      <c r="D552" s="210" t="s">
        <v>351</v>
      </c>
      <c r="E552" s="64"/>
      <c r="F552" s="243" t="s">
        <v>1014</v>
      </c>
      <c r="G552" s="64"/>
      <c r="H552" s="64"/>
      <c r="I552" s="166"/>
      <c r="J552" s="64"/>
      <c r="K552" s="64"/>
      <c r="L552" s="62"/>
      <c r="M552" s="244"/>
      <c r="N552" s="43"/>
      <c r="O552" s="43"/>
      <c r="P552" s="43"/>
      <c r="Q552" s="43"/>
      <c r="R552" s="43"/>
      <c r="S552" s="43"/>
      <c r="T552" s="79"/>
      <c r="AT552" s="24" t="s">
        <v>351</v>
      </c>
      <c r="AU552" s="24" t="s">
        <v>90</v>
      </c>
    </row>
    <row r="553" spans="2:51" s="13" customFormat="1" ht="13.5">
      <c r="B553" s="232"/>
      <c r="C553" s="233"/>
      <c r="D553" s="210" t="s">
        <v>264</v>
      </c>
      <c r="E553" s="234" t="s">
        <v>38</v>
      </c>
      <c r="F553" s="235" t="s">
        <v>1733</v>
      </c>
      <c r="G553" s="233"/>
      <c r="H553" s="236" t="s">
        <v>38</v>
      </c>
      <c r="I553" s="237"/>
      <c r="J553" s="233"/>
      <c r="K553" s="233"/>
      <c r="L553" s="238"/>
      <c r="M553" s="239"/>
      <c r="N553" s="240"/>
      <c r="O553" s="240"/>
      <c r="P553" s="240"/>
      <c r="Q553" s="240"/>
      <c r="R553" s="240"/>
      <c r="S553" s="240"/>
      <c r="T553" s="241"/>
      <c r="AT553" s="242" t="s">
        <v>264</v>
      </c>
      <c r="AU553" s="242" t="s">
        <v>90</v>
      </c>
      <c r="AV553" s="13" t="s">
        <v>25</v>
      </c>
      <c r="AW553" s="13" t="s">
        <v>45</v>
      </c>
      <c r="AX553" s="13" t="s">
        <v>81</v>
      </c>
      <c r="AY553" s="242" t="s">
        <v>256</v>
      </c>
    </row>
    <row r="554" spans="2:51" s="11" customFormat="1" ht="40.5">
      <c r="B554" s="208"/>
      <c r="C554" s="209"/>
      <c r="D554" s="222" t="s">
        <v>264</v>
      </c>
      <c r="E554" s="271" t="s">
        <v>38</v>
      </c>
      <c r="F554" s="248" t="s">
        <v>1864</v>
      </c>
      <c r="G554" s="209"/>
      <c r="H554" s="249">
        <v>53.888</v>
      </c>
      <c r="I554" s="214"/>
      <c r="J554" s="209"/>
      <c r="K554" s="209"/>
      <c r="L554" s="215"/>
      <c r="M554" s="216"/>
      <c r="N554" s="217"/>
      <c r="O554" s="217"/>
      <c r="P554" s="217"/>
      <c r="Q554" s="217"/>
      <c r="R554" s="217"/>
      <c r="S554" s="217"/>
      <c r="T554" s="218"/>
      <c r="AT554" s="219" t="s">
        <v>264</v>
      </c>
      <c r="AU554" s="219" t="s">
        <v>90</v>
      </c>
      <c r="AV554" s="11" t="s">
        <v>90</v>
      </c>
      <c r="AW554" s="11" t="s">
        <v>45</v>
      </c>
      <c r="AX554" s="11" t="s">
        <v>25</v>
      </c>
      <c r="AY554" s="219" t="s">
        <v>256</v>
      </c>
    </row>
    <row r="555" spans="2:65" s="1" customFormat="1" ht="31.5" customHeight="1">
      <c r="B555" s="42"/>
      <c r="C555" s="196" t="s">
        <v>812</v>
      </c>
      <c r="D555" s="196" t="s">
        <v>258</v>
      </c>
      <c r="E555" s="197" t="s">
        <v>2012</v>
      </c>
      <c r="F555" s="198" t="s">
        <v>2013</v>
      </c>
      <c r="G555" s="199" t="s">
        <v>372</v>
      </c>
      <c r="H555" s="200">
        <v>169</v>
      </c>
      <c r="I555" s="201"/>
      <c r="J555" s="202">
        <f>ROUND(I555*H555,2)</f>
        <v>0</v>
      </c>
      <c r="K555" s="198" t="s">
        <v>261</v>
      </c>
      <c r="L555" s="62"/>
      <c r="M555" s="203" t="s">
        <v>38</v>
      </c>
      <c r="N555" s="204" t="s">
        <v>52</v>
      </c>
      <c r="O555" s="43"/>
      <c r="P555" s="205">
        <f>O555*H555</f>
        <v>0</v>
      </c>
      <c r="Q555" s="205">
        <v>0.1554</v>
      </c>
      <c r="R555" s="205">
        <f>Q555*H555</f>
        <v>26.262600000000003</v>
      </c>
      <c r="S555" s="205">
        <v>0</v>
      </c>
      <c r="T555" s="206">
        <f>S555*H555</f>
        <v>0</v>
      </c>
      <c r="AR555" s="24" t="s">
        <v>262</v>
      </c>
      <c r="AT555" s="24" t="s">
        <v>258</v>
      </c>
      <c r="AU555" s="24" t="s">
        <v>90</v>
      </c>
      <c r="AY555" s="24" t="s">
        <v>256</v>
      </c>
      <c r="BE555" s="207">
        <f>IF(N555="základní",J555,0)</f>
        <v>0</v>
      </c>
      <c r="BF555" s="207">
        <f>IF(N555="snížená",J555,0)</f>
        <v>0</v>
      </c>
      <c r="BG555" s="207">
        <f>IF(N555="zákl. přenesená",J555,0)</f>
        <v>0</v>
      </c>
      <c r="BH555" s="207">
        <f>IF(N555="sníž. přenesená",J555,0)</f>
        <v>0</v>
      </c>
      <c r="BI555" s="207">
        <f>IF(N555="nulová",J555,0)</f>
        <v>0</v>
      </c>
      <c r="BJ555" s="24" t="s">
        <v>25</v>
      </c>
      <c r="BK555" s="207">
        <f>ROUND(I555*H555,2)</f>
        <v>0</v>
      </c>
      <c r="BL555" s="24" t="s">
        <v>262</v>
      </c>
      <c r="BM555" s="24" t="s">
        <v>2014</v>
      </c>
    </row>
    <row r="556" spans="2:51" s="11" customFormat="1" ht="13.5">
      <c r="B556" s="208"/>
      <c r="C556" s="209"/>
      <c r="D556" s="210" t="s">
        <v>264</v>
      </c>
      <c r="E556" s="211" t="s">
        <v>38</v>
      </c>
      <c r="F556" s="212" t="s">
        <v>2015</v>
      </c>
      <c r="G556" s="209"/>
      <c r="H556" s="213">
        <v>169</v>
      </c>
      <c r="I556" s="214"/>
      <c r="J556" s="209"/>
      <c r="K556" s="209"/>
      <c r="L556" s="215"/>
      <c r="M556" s="216"/>
      <c r="N556" s="217"/>
      <c r="O556" s="217"/>
      <c r="P556" s="217"/>
      <c r="Q556" s="217"/>
      <c r="R556" s="217"/>
      <c r="S556" s="217"/>
      <c r="T556" s="218"/>
      <c r="AT556" s="219" t="s">
        <v>264</v>
      </c>
      <c r="AU556" s="219" t="s">
        <v>90</v>
      </c>
      <c r="AV556" s="11" t="s">
        <v>90</v>
      </c>
      <c r="AW556" s="11" t="s">
        <v>45</v>
      </c>
      <c r="AX556" s="11" t="s">
        <v>81</v>
      </c>
      <c r="AY556" s="219" t="s">
        <v>256</v>
      </c>
    </row>
    <row r="557" spans="2:51" s="12" customFormat="1" ht="13.5">
      <c r="B557" s="220"/>
      <c r="C557" s="221"/>
      <c r="D557" s="222" t="s">
        <v>264</v>
      </c>
      <c r="E557" s="223" t="s">
        <v>38</v>
      </c>
      <c r="F557" s="224" t="s">
        <v>266</v>
      </c>
      <c r="G557" s="221"/>
      <c r="H557" s="225">
        <v>169</v>
      </c>
      <c r="I557" s="226"/>
      <c r="J557" s="221"/>
      <c r="K557" s="221"/>
      <c r="L557" s="227"/>
      <c r="M557" s="228"/>
      <c r="N557" s="229"/>
      <c r="O557" s="229"/>
      <c r="P557" s="229"/>
      <c r="Q557" s="229"/>
      <c r="R557" s="229"/>
      <c r="S557" s="229"/>
      <c r="T557" s="230"/>
      <c r="AT557" s="231" t="s">
        <v>264</v>
      </c>
      <c r="AU557" s="231" t="s">
        <v>90</v>
      </c>
      <c r="AV557" s="12" t="s">
        <v>262</v>
      </c>
      <c r="AW557" s="12" t="s">
        <v>45</v>
      </c>
      <c r="AX557" s="12" t="s">
        <v>25</v>
      </c>
      <c r="AY557" s="231" t="s">
        <v>256</v>
      </c>
    </row>
    <row r="558" spans="2:65" s="1" customFormat="1" ht="31.5" customHeight="1">
      <c r="B558" s="42"/>
      <c r="C558" s="261" t="s">
        <v>816</v>
      </c>
      <c r="D558" s="261" t="s">
        <v>337</v>
      </c>
      <c r="E558" s="262" t="s">
        <v>451</v>
      </c>
      <c r="F558" s="263" t="s">
        <v>452</v>
      </c>
      <c r="G558" s="264" t="s">
        <v>453</v>
      </c>
      <c r="H558" s="265">
        <v>177.45</v>
      </c>
      <c r="I558" s="266"/>
      <c r="J558" s="267">
        <f>ROUND(I558*H558,2)</f>
        <v>0</v>
      </c>
      <c r="K558" s="263" t="s">
        <v>261</v>
      </c>
      <c r="L558" s="268"/>
      <c r="M558" s="269" t="s">
        <v>38</v>
      </c>
      <c r="N558" s="270" t="s">
        <v>52</v>
      </c>
      <c r="O558" s="43"/>
      <c r="P558" s="205">
        <f>O558*H558</f>
        <v>0</v>
      </c>
      <c r="Q558" s="205">
        <v>0.024</v>
      </c>
      <c r="R558" s="205">
        <f>Q558*H558</f>
        <v>4.2588</v>
      </c>
      <c r="S558" s="205">
        <v>0</v>
      </c>
      <c r="T558" s="206">
        <f>S558*H558</f>
        <v>0</v>
      </c>
      <c r="AR558" s="24" t="s">
        <v>183</v>
      </c>
      <c r="AT558" s="24" t="s">
        <v>337</v>
      </c>
      <c r="AU558" s="24" t="s">
        <v>90</v>
      </c>
      <c r="AY558" s="24" t="s">
        <v>256</v>
      </c>
      <c r="BE558" s="207">
        <f>IF(N558="základní",J558,0)</f>
        <v>0</v>
      </c>
      <c r="BF558" s="207">
        <f>IF(N558="snížená",J558,0)</f>
        <v>0</v>
      </c>
      <c r="BG558" s="207">
        <f>IF(N558="zákl. přenesená",J558,0)</f>
        <v>0</v>
      </c>
      <c r="BH558" s="207">
        <f>IF(N558="sníž. přenesená",J558,0)</f>
        <v>0</v>
      </c>
      <c r="BI558" s="207">
        <f>IF(N558="nulová",J558,0)</f>
        <v>0</v>
      </c>
      <c r="BJ558" s="24" t="s">
        <v>25</v>
      </c>
      <c r="BK558" s="207">
        <f>ROUND(I558*H558,2)</f>
        <v>0</v>
      </c>
      <c r="BL558" s="24" t="s">
        <v>262</v>
      </c>
      <c r="BM558" s="24" t="s">
        <v>2016</v>
      </c>
    </row>
    <row r="559" spans="2:51" s="11" customFormat="1" ht="13.5">
      <c r="B559" s="208"/>
      <c r="C559" s="209"/>
      <c r="D559" s="210" t="s">
        <v>264</v>
      </c>
      <c r="E559" s="211" t="s">
        <v>38</v>
      </c>
      <c r="F559" s="212" t="s">
        <v>2017</v>
      </c>
      <c r="G559" s="209"/>
      <c r="H559" s="213">
        <v>177.45</v>
      </c>
      <c r="I559" s="214"/>
      <c r="J559" s="209"/>
      <c r="K559" s="209"/>
      <c r="L559" s="215"/>
      <c r="M559" s="216"/>
      <c r="N559" s="217"/>
      <c r="O559" s="217"/>
      <c r="P559" s="217"/>
      <c r="Q559" s="217"/>
      <c r="R559" s="217"/>
      <c r="S559" s="217"/>
      <c r="T559" s="218"/>
      <c r="AT559" s="219" t="s">
        <v>264</v>
      </c>
      <c r="AU559" s="219" t="s">
        <v>90</v>
      </c>
      <c r="AV559" s="11" t="s">
        <v>90</v>
      </c>
      <c r="AW559" s="11" t="s">
        <v>45</v>
      </c>
      <c r="AX559" s="11" t="s">
        <v>81</v>
      </c>
      <c r="AY559" s="219" t="s">
        <v>256</v>
      </c>
    </row>
    <row r="560" spans="2:51" s="12" customFormat="1" ht="13.5">
      <c r="B560" s="220"/>
      <c r="C560" s="221"/>
      <c r="D560" s="222" t="s">
        <v>264</v>
      </c>
      <c r="E560" s="223" t="s">
        <v>38</v>
      </c>
      <c r="F560" s="224" t="s">
        <v>266</v>
      </c>
      <c r="G560" s="221"/>
      <c r="H560" s="225">
        <v>177.45</v>
      </c>
      <c r="I560" s="226"/>
      <c r="J560" s="221"/>
      <c r="K560" s="221"/>
      <c r="L560" s="227"/>
      <c r="M560" s="228"/>
      <c r="N560" s="229"/>
      <c r="O560" s="229"/>
      <c r="P560" s="229"/>
      <c r="Q560" s="229"/>
      <c r="R560" s="229"/>
      <c r="S560" s="229"/>
      <c r="T560" s="230"/>
      <c r="AT560" s="231" t="s">
        <v>264</v>
      </c>
      <c r="AU560" s="231" t="s">
        <v>90</v>
      </c>
      <c r="AV560" s="12" t="s">
        <v>262</v>
      </c>
      <c r="AW560" s="12" t="s">
        <v>45</v>
      </c>
      <c r="AX560" s="12" t="s">
        <v>25</v>
      </c>
      <c r="AY560" s="231" t="s">
        <v>256</v>
      </c>
    </row>
    <row r="561" spans="2:65" s="1" customFormat="1" ht="44.25" customHeight="1">
      <c r="B561" s="42"/>
      <c r="C561" s="196" t="s">
        <v>820</v>
      </c>
      <c r="D561" s="196" t="s">
        <v>258</v>
      </c>
      <c r="E561" s="197" t="s">
        <v>2018</v>
      </c>
      <c r="F561" s="198" t="s">
        <v>2019</v>
      </c>
      <c r="G561" s="199" t="s">
        <v>372</v>
      </c>
      <c r="H561" s="200">
        <v>56</v>
      </c>
      <c r="I561" s="201"/>
      <c r="J561" s="202">
        <f>ROUND(I561*H561,2)</f>
        <v>0</v>
      </c>
      <c r="K561" s="198" t="s">
        <v>261</v>
      </c>
      <c r="L561" s="62"/>
      <c r="M561" s="203" t="s">
        <v>38</v>
      </c>
      <c r="N561" s="204" t="s">
        <v>52</v>
      </c>
      <c r="O561" s="43"/>
      <c r="P561" s="205">
        <f>O561*H561</f>
        <v>0</v>
      </c>
      <c r="Q561" s="205">
        <v>0.14761</v>
      </c>
      <c r="R561" s="205">
        <f>Q561*H561</f>
        <v>8.26616</v>
      </c>
      <c r="S561" s="205">
        <v>0</v>
      </c>
      <c r="T561" s="206">
        <f>S561*H561</f>
        <v>0</v>
      </c>
      <c r="AR561" s="24" t="s">
        <v>262</v>
      </c>
      <c r="AT561" s="24" t="s">
        <v>258</v>
      </c>
      <c r="AU561" s="24" t="s">
        <v>90</v>
      </c>
      <c r="AY561" s="24" t="s">
        <v>256</v>
      </c>
      <c r="BE561" s="207">
        <f>IF(N561="základní",J561,0)</f>
        <v>0</v>
      </c>
      <c r="BF561" s="207">
        <f>IF(N561="snížená",J561,0)</f>
        <v>0</v>
      </c>
      <c r="BG561" s="207">
        <f>IF(N561="zákl. přenesená",J561,0)</f>
        <v>0</v>
      </c>
      <c r="BH561" s="207">
        <f>IF(N561="sníž. přenesená",J561,0)</f>
        <v>0</v>
      </c>
      <c r="BI561" s="207">
        <f>IF(N561="nulová",J561,0)</f>
        <v>0</v>
      </c>
      <c r="BJ561" s="24" t="s">
        <v>25</v>
      </c>
      <c r="BK561" s="207">
        <f>ROUND(I561*H561,2)</f>
        <v>0</v>
      </c>
      <c r="BL561" s="24" t="s">
        <v>262</v>
      </c>
      <c r="BM561" s="24" t="s">
        <v>2020</v>
      </c>
    </row>
    <row r="562" spans="2:47" s="1" customFormat="1" ht="94.5">
      <c r="B562" s="42"/>
      <c r="C562" s="64"/>
      <c r="D562" s="210" t="s">
        <v>298</v>
      </c>
      <c r="E562" s="64"/>
      <c r="F562" s="243" t="s">
        <v>2021</v>
      </c>
      <c r="G562" s="64"/>
      <c r="H562" s="64"/>
      <c r="I562" s="166"/>
      <c r="J562" s="64"/>
      <c r="K562" s="64"/>
      <c r="L562" s="62"/>
      <c r="M562" s="244"/>
      <c r="N562" s="43"/>
      <c r="O562" s="43"/>
      <c r="P562" s="43"/>
      <c r="Q562" s="43"/>
      <c r="R562" s="43"/>
      <c r="S562" s="43"/>
      <c r="T562" s="79"/>
      <c r="AT562" s="24" t="s">
        <v>298</v>
      </c>
      <c r="AU562" s="24" t="s">
        <v>90</v>
      </c>
    </row>
    <row r="563" spans="2:51" s="11" customFormat="1" ht="13.5">
      <c r="B563" s="208"/>
      <c r="C563" s="209"/>
      <c r="D563" s="222" t="s">
        <v>264</v>
      </c>
      <c r="E563" s="271" t="s">
        <v>38</v>
      </c>
      <c r="F563" s="248" t="s">
        <v>2022</v>
      </c>
      <c r="G563" s="209"/>
      <c r="H563" s="249">
        <v>56</v>
      </c>
      <c r="I563" s="214"/>
      <c r="J563" s="209"/>
      <c r="K563" s="209"/>
      <c r="L563" s="215"/>
      <c r="M563" s="216"/>
      <c r="N563" s="217"/>
      <c r="O563" s="217"/>
      <c r="P563" s="217"/>
      <c r="Q563" s="217"/>
      <c r="R563" s="217"/>
      <c r="S563" s="217"/>
      <c r="T563" s="218"/>
      <c r="AT563" s="219" t="s">
        <v>264</v>
      </c>
      <c r="AU563" s="219" t="s">
        <v>90</v>
      </c>
      <c r="AV563" s="11" t="s">
        <v>90</v>
      </c>
      <c r="AW563" s="11" t="s">
        <v>45</v>
      </c>
      <c r="AX563" s="11" t="s">
        <v>25</v>
      </c>
      <c r="AY563" s="219" t="s">
        <v>256</v>
      </c>
    </row>
    <row r="564" spans="2:65" s="1" customFormat="1" ht="31.5" customHeight="1">
      <c r="B564" s="42"/>
      <c r="C564" s="261" t="s">
        <v>824</v>
      </c>
      <c r="D564" s="261" t="s">
        <v>337</v>
      </c>
      <c r="E564" s="262" t="s">
        <v>2023</v>
      </c>
      <c r="F564" s="263" t="s">
        <v>2024</v>
      </c>
      <c r="G564" s="264" t="s">
        <v>453</v>
      </c>
      <c r="H564" s="265">
        <v>112</v>
      </c>
      <c r="I564" s="266"/>
      <c r="J564" s="267">
        <f>ROUND(I564*H564,2)</f>
        <v>0</v>
      </c>
      <c r="K564" s="263" t="s">
        <v>261</v>
      </c>
      <c r="L564" s="268"/>
      <c r="M564" s="269" t="s">
        <v>38</v>
      </c>
      <c r="N564" s="270" t="s">
        <v>52</v>
      </c>
      <c r="O564" s="43"/>
      <c r="P564" s="205">
        <f>O564*H564</f>
        <v>0</v>
      </c>
      <c r="Q564" s="205">
        <v>0.058</v>
      </c>
      <c r="R564" s="205">
        <f>Q564*H564</f>
        <v>6.496</v>
      </c>
      <c r="S564" s="205">
        <v>0</v>
      </c>
      <c r="T564" s="206">
        <f>S564*H564</f>
        <v>0</v>
      </c>
      <c r="AR564" s="24" t="s">
        <v>183</v>
      </c>
      <c r="AT564" s="24" t="s">
        <v>337</v>
      </c>
      <c r="AU564" s="24" t="s">
        <v>90</v>
      </c>
      <c r="AY564" s="24" t="s">
        <v>256</v>
      </c>
      <c r="BE564" s="207">
        <f>IF(N564="základní",J564,0)</f>
        <v>0</v>
      </c>
      <c r="BF564" s="207">
        <f>IF(N564="snížená",J564,0)</f>
        <v>0</v>
      </c>
      <c r="BG564" s="207">
        <f>IF(N564="zákl. přenesená",J564,0)</f>
        <v>0</v>
      </c>
      <c r="BH564" s="207">
        <f>IF(N564="sníž. přenesená",J564,0)</f>
        <v>0</v>
      </c>
      <c r="BI564" s="207">
        <f>IF(N564="nulová",J564,0)</f>
        <v>0</v>
      </c>
      <c r="BJ564" s="24" t="s">
        <v>25</v>
      </c>
      <c r="BK564" s="207">
        <f>ROUND(I564*H564,2)</f>
        <v>0</v>
      </c>
      <c r="BL564" s="24" t="s">
        <v>262</v>
      </c>
      <c r="BM564" s="24" t="s">
        <v>2025</v>
      </c>
    </row>
    <row r="565" spans="2:51" s="11" customFormat="1" ht="13.5">
      <c r="B565" s="208"/>
      <c r="C565" s="209"/>
      <c r="D565" s="222" t="s">
        <v>264</v>
      </c>
      <c r="E565" s="271" t="s">
        <v>38</v>
      </c>
      <c r="F565" s="248" t="s">
        <v>849</v>
      </c>
      <c r="G565" s="209"/>
      <c r="H565" s="249">
        <v>112</v>
      </c>
      <c r="I565" s="214"/>
      <c r="J565" s="209"/>
      <c r="K565" s="209"/>
      <c r="L565" s="215"/>
      <c r="M565" s="216"/>
      <c r="N565" s="217"/>
      <c r="O565" s="217"/>
      <c r="P565" s="217"/>
      <c r="Q565" s="217"/>
      <c r="R565" s="217"/>
      <c r="S565" s="217"/>
      <c r="T565" s="218"/>
      <c r="AT565" s="219" t="s">
        <v>264</v>
      </c>
      <c r="AU565" s="219" t="s">
        <v>90</v>
      </c>
      <c r="AV565" s="11" t="s">
        <v>90</v>
      </c>
      <c r="AW565" s="11" t="s">
        <v>45</v>
      </c>
      <c r="AX565" s="11" t="s">
        <v>25</v>
      </c>
      <c r="AY565" s="219" t="s">
        <v>256</v>
      </c>
    </row>
    <row r="566" spans="2:65" s="1" customFormat="1" ht="31.5" customHeight="1">
      <c r="B566" s="42"/>
      <c r="C566" s="196" t="s">
        <v>829</v>
      </c>
      <c r="D566" s="196" t="s">
        <v>258</v>
      </c>
      <c r="E566" s="197" t="s">
        <v>775</v>
      </c>
      <c r="F566" s="198" t="s">
        <v>776</v>
      </c>
      <c r="G566" s="199" t="s">
        <v>372</v>
      </c>
      <c r="H566" s="200">
        <v>2</v>
      </c>
      <c r="I566" s="201"/>
      <c r="J566" s="202">
        <f>ROUND(I566*H566,2)</f>
        <v>0</v>
      </c>
      <c r="K566" s="198" t="s">
        <v>261</v>
      </c>
      <c r="L566" s="62"/>
      <c r="M566" s="203" t="s">
        <v>38</v>
      </c>
      <c r="N566" s="204" t="s">
        <v>52</v>
      </c>
      <c r="O566" s="43"/>
      <c r="P566" s="205">
        <f>O566*H566</f>
        <v>0</v>
      </c>
      <c r="Q566" s="205">
        <v>0.14138</v>
      </c>
      <c r="R566" s="205">
        <f>Q566*H566</f>
        <v>0.28276</v>
      </c>
      <c r="S566" s="205">
        <v>0</v>
      </c>
      <c r="T566" s="206">
        <f>S566*H566</f>
        <v>0</v>
      </c>
      <c r="AR566" s="24" t="s">
        <v>262</v>
      </c>
      <c r="AT566" s="24" t="s">
        <v>258</v>
      </c>
      <c r="AU566" s="24" t="s">
        <v>90</v>
      </c>
      <c r="AY566" s="24" t="s">
        <v>256</v>
      </c>
      <c r="BE566" s="207">
        <f>IF(N566="základní",J566,0)</f>
        <v>0</v>
      </c>
      <c r="BF566" s="207">
        <f>IF(N566="snížená",J566,0)</f>
        <v>0</v>
      </c>
      <c r="BG566" s="207">
        <f>IF(N566="zákl. přenesená",J566,0)</f>
        <v>0</v>
      </c>
      <c r="BH566" s="207">
        <f>IF(N566="sníž. přenesená",J566,0)</f>
        <v>0</v>
      </c>
      <c r="BI566" s="207">
        <f>IF(N566="nulová",J566,0)</f>
        <v>0</v>
      </c>
      <c r="BJ566" s="24" t="s">
        <v>25</v>
      </c>
      <c r="BK566" s="207">
        <f>ROUND(I566*H566,2)</f>
        <v>0</v>
      </c>
      <c r="BL566" s="24" t="s">
        <v>262</v>
      </c>
      <c r="BM566" s="24" t="s">
        <v>2026</v>
      </c>
    </row>
    <row r="567" spans="2:65" s="1" customFormat="1" ht="31.5" customHeight="1">
      <c r="B567" s="42"/>
      <c r="C567" s="196" t="s">
        <v>834</v>
      </c>
      <c r="D567" s="196" t="s">
        <v>258</v>
      </c>
      <c r="E567" s="197" t="s">
        <v>766</v>
      </c>
      <c r="F567" s="198" t="s">
        <v>767</v>
      </c>
      <c r="G567" s="199" t="s">
        <v>129</v>
      </c>
      <c r="H567" s="200">
        <v>1075</v>
      </c>
      <c r="I567" s="201"/>
      <c r="J567" s="202">
        <f>ROUND(I567*H567,2)</f>
        <v>0</v>
      </c>
      <c r="K567" s="198" t="s">
        <v>261</v>
      </c>
      <c r="L567" s="62"/>
      <c r="M567" s="203" t="s">
        <v>38</v>
      </c>
      <c r="N567" s="204" t="s">
        <v>52</v>
      </c>
      <c r="O567" s="43"/>
      <c r="P567" s="205">
        <f>O567*H567</f>
        <v>0</v>
      </c>
      <c r="Q567" s="205">
        <v>0.00069</v>
      </c>
      <c r="R567" s="205">
        <f>Q567*H567</f>
        <v>0.7417499999999999</v>
      </c>
      <c r="S567" s="205">
        <v>0</v>
      </c>
      <c r="T567" s="206">
        <f>S567*H567</f>
        <v>0</v>
      </c>
      <c r="AR567" s="24" t="s">
        <v>262</v>
      </c>
      <c r="AT567" s="24" t="s">
        <v>258</v>
      </c>
      <c r="AU567" s="24" t="s">
        <v>90</v>
      </c>
      <c r="AY567" s="24" t="s">
        <v>256</v>
      </c>
      <c r="BE567" s="207">
        <f>IF(N567="základní",J567,0)</f>
        <v>0</v>
      </c>
      <c r="BF567" s="207">
        <f>IF(N567="snížená",J567,0)</f>
        <v>0</v>
      </c>
      <c r="BG567" s="207">
        <f>IF(N567="zákl. přenesená",J567,0)</f>
        <v>0</v>
      </c>
      <c r="BH567" s="207">
        <f>IF(N567="sníž. přenesená",J567,0)</f>
        <v>0</v>
      </c>
      <c r="BI567" s="207">
        <f>IF(N567="nulová",J567,0)</f>
        <v>0</v>
      </c>
      <c r="BJ567" s="24" t="s">
        <v>25</v>
      </c>
      <c r="BK567" s="207">
        <f>ROUND(I567*H567,2)</f>
        <v>0</v>
      </c>
      <c r="BL567" s="24" t="s">
        <v>262</v>
      </c>
      <c r="BM567" s="24" t="s">
        <v>2027</v>
      </c>
    </row>
    <row r="568" spans="2:51" s="11" customFormat="1" ht="13.5">
      <c r="B568" s="208"/>
      <c r="C568" s="209"/>
      <c r="D568" s="210" t="s">
        <v>264</v>
      </c>
      <c r="E568" s="211" t="s">
        <v>38</v>
      </c>
      <c r="F568" s="212" t="s">
        <v>2028</v>
      </c>
      <c r="G568" s="209"/>
      <c r="H568" s="213">
        <v>1075</v>
      </c>
      <c r="I568" s="214"/>
      <c r="J568" s="209"/>
      <c r="K568" s="209"/>
      <c r="L568" s="215"/>
      <c r="M568" s="216"/>
      <c r="N568" s="217"/>
      <c r="O568" s="217"/>
      <c r="P568" s="217"/>
      <c r="Q568" s="217"/>
      <c r="R568" s="217"/>
      <c r="S568" s="217"/>
      <c r="T568" s="218"/>
      <c r="AT568" s="219" t="s">
        <v>264</v>
      </c>
      <c r="AU568" s="219" t="s">
        <v>90</v>
      </c>
      <c r="AV568" s="11" t="s">
        <v>90</v>
      </c>
      <c r="AW568" s="11" t="s">
        <v>45</v>
      </c>
      <c r="AX568" s="11" t="s">
        <v>81</v>
      </c>
      <c r="AY568" s="219" t="s">
        <v>256</v>
      </c>
    </row>
    <row r="569" spans="2:51" s="12" customFormat="1" ht="13.5">
      <c r="B569" s="220"/>
      <c r="C569" s="221"/>
      <c r="D569" s="222" t="s">
        <v>264</v>
      </c>
      <c r="E569" s="223" t="s">
        <v>38</v>
      </c>
      <c r="F569" s="224" t="s">
        <v>266</v>
      </c>
      <c r="G569" s="221"/>
      <c r="H569" s="225">
        <v>1075</v>
      </c>
      <c r="I569" s="226"/>
      <c r="J569" s="221"/>
      <c r="K569" s="221"/>
      <c r="L569" s="227"/>
      <c r="M569" s="228"/>
      <c r="N569" s="229"/>
      <c r="O569" s="229"/>
      <c r="P569" s="229"/>
      <c r="Q569" s="229"/>
      <c r="R569" s="229"/>
      <c r="S569" s="229"/>
      <c r="T569" s="230"/>
      <c r="AT569" s="231" t="s">
        <v>264</v>
      </c>
      <c r="AU569" s="231" t="s">
        <v>90</v>
      </c>
      <c r="AV569" s="12" t="s">
        <v>262</v>
      </c>
      <c r="AW569" s="12" t="s">
        <v>45</v>
      </c>
      <c r="AX569" s="12" t="s">
        <v>25</v>
      </c>
      <c r="AY569" s="231" t="s">
        <v>256</v>
      </c>
    </row>
    <row r="570" spans="2:65" s="1" customFormat="1" ht="22.5" customHeight="1">
      <c r="B570" s="42"/>
      <c r="C570" s="196" t="s">
        <v>839</v>
      </c>
      <c r="D570" s="196" t="s">
        <v>258</v>
      </c>
      <c r="E570" s="197" t="s">
        <v>1026</v>
      </c>
      <c r="F570" s="198" t="s">
        <v>1027</v>
      </c>
      <c r="G570" s="199" t="s">
        <v>129</v>
      </c>
      <c r="H570" s="200">
        <v>125</v>
      </c>
      <c r="I570" s="201"/>
      <c r="J570" s="202">
        <f>ROUND(I570*H570,2)</f>
        <v>0</v>
      </c>
      <c r="K570" s="198" t="s">
        <v>261</v>
      </c>
      <c r="L570" s="62"/>
      <c r="M570" s="203" t="s">
        <v>38</v>
      </c>
      <c r="N570" s="204" t="s">
        <v>52</v>
      </c>
      <c r="O570" s="43"/>
      <c r="P570" s="205">
        <f>O570*H570</f>
        <v>0</v>
      </c>
      <c r="Q570" s="205">
        <v>0</v>
      </c>
      <c r="R570" s="205">
        <f>Q570*H570</f>
        <v>0</v>
      </c>
      <c r="S570" s="205">
        <v>0.063</v>
      </c>
      <c r="T570" s="206">
        <f>S570*H570</f>
        <v>7.875</v>
      </c>
      <c r="AR570" s="24" t="s">
        <v>262</v>
      </c>
      <c r="AT570" s="24" t="s">
        <v>258</v>
      </c>
      <c r="AU570" s="24" t="s">
        <v>90</v>
      </c>
      <c r="AY570" s="24" t="s">
        <v>256</v>
      </c>
      <c r="BE570" s="207">
        <f>IF(N570="základní",J570,0)</f>
        <v>0</v>
      </c>
      <c r="BF570" s="207">
        <f>IF(N570="snížená",J570,0)</f>
        <v>0</v>
      </c>
      <c r="BG570" s="207">
        <f>IF(N570="zákl. přenesená",J570,0)</f>
        <v>0</v>
      </c>
      <c r="BH570" s="207">
        <f>IF(N570="sníž. přenesená",J570,0)</f>
        <v>0</v>
      </c>
      <c r="BI570" s="207">
        <f>IF(N570="nulová",J570,0)</f>
        <v>0</v>
      </c>
      <c r="BJ570" s="24" t="s">
        <v>25</v>
      </c>
      <c r="BK570" s="207">
        <f>ROUND(I570*H570,2)</f>
        <v>0</v>
      </c>
      <c r="BL570" s="24" t="s">
        <v>262</v>
      </c>
      <c r="BM570" s="24" t="s">
        <v>2029</v>
      </c>
    </row>
    <row r="571" spans="2:51" s="11" customFormat="1" ht="13.5">
      <c r="B571" s="208"/>
      <c r="C571" s="209"/>
      <c r="D571" s="210" t="s">
        <v>264</v>
      </c>
      <c r="E571" s="211" t="s">
        <v>38</v>
      </c>
      <c r="F571" s="212" t="s">
        <v>911</v>
      </c>
      <c r="G571" s="209"/>
      <c r="H571" s="213">
        <v>125</v>
      </c>
      <c r="I571" s="214"/>
      <c r="J571" s="209"/>
      <c r="K571" s="209"/>
      <c r="L571" s="215"/>
      <c r="M571" s="216"/>
      <c r="N571" s="217"/>
      <c r="O571" s="217"/>
      <c r="P571" s="217"/>
      <c r="Q571" s="217"/>
      <c r="R571" s="217"/>
      <c r="S571" s="217"/>
      <c r="T571" s="218"/>
      <c r="AT571" s="219" t="s">
        <v>264</v>
      </c>
      <c r="AU571" s="219" t="s">
        <v>90</v>
      </c>
      <c r="AV571" s="11" t="s">
        <v>90</v>
      </c>
      <c r="AW571" s="11" t="s">
        <v>45</v>
      </c>
      <c r="AX571" s="11" t="s">
        <v>81</v>
      </c>
      <c r="AY571" s="219" t="s">
        <v>256</v>
      </c>
    </row>
    <row r="572" spans="2:51" s="12" customFormat="1" ht="13.5">
      <c r="B572" s="220"/>
      <c r="C572" s="221"/>
      <c r="D572" s="222" t="s">
        <v>264</v>
      </c>
      <c r="E572" s="223" t="s">
        <v>38</v>
      </c>
      <c r="F572" s="224" t="s">
        <v>266</v>
      </c>
      <c r="G572" s="221"/>
      <c r="H572" s="225">
        <v>125</v>
      </c>
      <c r="I572" s="226"/>
      <c r="J572" s="221"/>
      <c r="K572" s="221"/>
      <c r="L572" s="227"/>
      <c r="M572" s="228"/>
      <c r="N572" s="229"/>
      <c r="O572" s="229"/>
      <c r="P572" s="229"/>
      <c r="Q572" s="229"/>
      <c r="R572" s="229"/>
      <c r="S572" s="229"/>
      <c r="T572" s="230"/>
      <c r="AT572" s="231" t="s">
        <v>264</v>
      </c>
      <c r="AU572" s="231" t="s">
        <v>90</v>
      </c>
      <c r="AV572" s="12" t="s">
        <v>262</v>
      </c>
      <c r="AW572" s="12" t="s">
        <v>45</v>
      </c>
      <c r="AX572" s="12" t="s">
        <v>25</v>
      </c>
      <c r="AY572" s="231" t="s">
        <v>256</v>
      </c>
    </row>
    <row r="573" spans="2:65" s="1" customFormat="1" ht="31.5" customHeight="1">
      <c r="B573" s="42"/>
      <c r="C573" s="196" t="s">
        <v>844</v>
      </c>
      <c r="D573" s="196" t="s">
        <v>258</v>
      </c>
      <c r="E573" s="197" t="s">
        <v>1031</v>
      </c>
      <c r="F573" s="198" t="s">
        <v>1032</v>
      </c>
      <c r="G573" s="199" t="s">
        <v>372</v>
      </c>
      <c r="H573" s="200">
        <v>450</v>
      </c>
      <c r="I573" s="201"/>
      <c r="J573" s="202">
        <f>ROUND(I573*H573,2)</f>
        <v>0</v>
      </c>
      <c r="K573" s="198" t="s">
        <v>261</v>
      </c>
      <c r="L573" s="62"/>
      <c r="M573" s="203" t="s">
        <v>38</v>
      </c>
      <c r="N573" s="204" t="s">
        <v>52</v>
      </c>
      <c r="O573" s="43"/>
      <c r="P573" s="205">
        <f>O573*H573</f>
        <v>0</v>
      </c>
      <c r="Q573" s="205">
        <v>0.00303</v>
      </c>
      <c r="R573" s="205">
        <f>Q573*H573</f>
        <v>1.3635000000000002</v>
      </c>
      <c r="S573" s="205">
        <v>0</v>
      </c>
      <c r="T573" s="206">
        <f>S573*H573</f>
        <v>0</v>
      </c>
      <c r="AR573" s="24" t="s">
        <v>262</v>
      </c>
      <c r="AT573" s="24" t="s">
        <v>258</v>
      </c>
      <c r="AU573" s="24" t="s">
        <v>90</v>
      </c>
      <c r="AY573" s="24" t="s">
        <v>256</v>
      </c>
      <c r="BE573" s="207">
        <f>IF(N573="základní",J573,0)</f>
        <v>0</v>
      </c>
      <c r="BF573" s="207">
        <f>IF(N573="snížená",J573,0)</f>
        <v>0</v>
      </c>
      <c r="BG573" s="207">
        <f>IF(N573="zákl. přenesená",J573,0)</f>
        <v>0</v>
      </c>
      <c r="BH573" s="207">
        <f>IF(N573="sníž. přenesená",J573,0)</f>
        <v>0</v>
      </c>
      <c r="BI573" s="207">
        <f>IF(N573="nulová",J573,0)</f>
        <v>0</v>
      </c>
      <c r="BJ573" s="24" t="s">
        <v>25</v>
      </c>
      <c r="BK573" s="207">
        <f>ROUND(I573*H573,2)</f>
        <v>0</v>
      </c>
      <c r="BL573" s="24" t="s">
        <v>262</v>
      </c>
      <c r="BM573" s="24" t="s">
        <v>2030</v>
      </c>
    </row>
    <row r="574" spans="2:65" s="1" customFormat="1" ht="22.5" customHeight="1">
      <c r="B574" s="42"/>
      <c r="C574" s="196" t="s">
        <v>849</v>
      </c>
      <c r="D574" s="196" t="s">
        <v>258</v>
      </c>
      <c r="E574" s="197" t="s">
        <v>2031</v>
      </c>
      <c r="F574" s="198" t="s">
        <v>1036</v>
      </c>
      <c r="G574" s="199" t="s">
        <v>1037</v>
      </c>
      <c r="H574" s="200">
        <v>1</v>
      </c>
      <c r="I574" s="201"/>
      <c r="J574" s="202">
        <f>ROUND(I574*H574,2)</f>
        <v>0</v>
      </c>
      <c r="K574" s="198" t="s">
        <v>38</v>
      </c>
      <c r="L574" s="62"/>
      <c r="M574" s="203" t="s">
        <v>38</v>
      </c>
      <c r="N574" s="204" t="s">
        <v>52</v>
      </c>
      <c r="O574" s="43"/>
      <c r="P574" s="205">
        <f>O574*H574</f>
        <v>0</v>
      </c>
      <c r="Q574" s="205">
        <v>0</v>
      </c>
      <c r="R574" s="205">
        <f>Q574*H574</f>
        <v>0</v>
      </c>
      <c r="S574" s="205">
        <v>0</v>
      </c>
      <c r="T574" s="206">
        <f>S574*H574</f>
        <v>0</v>
      </c>
      <c r="AR574" s="24" t="s">
        <v>262</v>
      </c>
      <c r="AT574" s="24" t="s">
        <v>258</v>
      </c>
      <c r="AU574" s="24" t="s">
        <v>90</v>
      </c>
      <c r="AY574" s="24" t="s">
        <v>256</v>
      </c>
      <c r="BE574" s="207">
        <f>IF(N574="základní",J574,0)</f>
        <v>0</v>
      </c>
      <c r="BF574" s="207">
        <f>IF(N574="snížená",J574,0)</f>
        <v>0</v>
      </c>
      <c r="BG574" s="207">
        <f>IF(N574="zákl. přenesená",J574,0)</f>
        <v>0</v>
      </c>
      <c r="BH574" s="207">
        <f>IF(N574="sníž. přenesená",J574,0)</f>
        <v>0</v>
      </c>
      <c r="BI574" s="207">
        <f>IF(N574="nulová",J574,0)</f>
        <v>0</v>
      </c>
      <c r="BJ574" s="24" t="s">
        <v>25</v>
      </c>
      <c r="BK574" s="207">
        <f>ROUND(I574*H574,2)</f>
        <v>0</v>
      </c>
      <c r="BL574" s="24" t="s">
        <v>262</v>
      </c>
      <c r="BM574" s="24" t="s">
        <v>2032</v>
      </c>
    </row>
    <row r="575" spans="2:65" s="1" customFormat="1" ht="22.5" customHeight="1">
      <c r="B575" s="42"/>
      <c r="C575" s="196" t="s">
        <v>855</v>
      </c>
      <c r="D575" s="196" t="s">
        <v>258</v>
      </c>
      <c r="E575" s="197" t="s">
        <v>2033</v>
      </c>
      <c r="F575" s="198" t="s">
        <v>2034</v>
      </c>
      <c r="G575" s="199" t="s">
        <v>759</v>
      </c>
      <c r="H575" s="200">
        <v>2</v>
      </c>
      <c r="I575" s="201"/>
      <c r="J575" s="202">
        <f>ROUND(I575*H575,2)</f>
        <v>0</v>
      </c>
      <c r="K575" s="198" t="s">
        <v>38</v>
      </c>
      <c r="L575" s="62"/>
      <c r="M575" s="203" t="s">
        <v>38</v>
      </c>
      <c r="N575" s="204" t="s">
        <v>52</v>
      </c>
      <c r="O575" s="43"/>
      <c r="P575" s="205">
        <f>O575*H575</f>
        <v>0</v>
      </c>
      <c r="Q575" s="205">
        <v>0</v>
      </c>
      <c r="R575" s="205">
        <f>Q575*H575</f>
        <v>0</v>
      </c>
      <c r="S575" s="205">
        <v>0</v>
      </c>
      <c r="T575" s="206">
        <f>S575*H575</f>
        <v>0</v>
      </c>
      <c r="AR575" s="24" t="s">
        <v>262</v>
      </c>
      <c r="AT575" s="24" t="s">
        <v>258</v>
      </c>
      <c r="AU575" s="24" t="s">
        <v>90</v>
      </c>
      <c r="AY575" s="24" t="s">
        <v>256</v>
      </c>
      <c r="BE575" s="207">
        <f>IF(N575="základní",J575,0)</f>
        <v>0</v>
      </c>
      <c r="BF575" s="207">
        <f>IF(N575="snížená",J575,0)</f>
        <v>0</v>
      </c>
      <c r="BG575" s="207">
        <f>IF(N575="zákl. přenesená",J575,0)</f>
        <v>0</v>
      </c>
      <c r="BH575" s="207">
        <f>IF(N575="sníž. přenesená",J575,0)</f>
        <v>0</v>
      </c>
      <c r="BI575" s="207">
        <f>IF(N575="nulová",J575,0)</f>
        <v>0</v>
      </c>
      <c r="BJ575" s="24" t="s">
        <v>25</v>
      </c>
      <c r="BK575" s="207">
        <f>ROUND(I575*H575,2)</f>
        <v>0</v>
      </c>
      <c r="BL575" s="24" t="s">
        <v>262</v>
      </c>
      <c r="BM575" s="24" t="s">
        <v>2035</v>
      </c>
    </row>
    <row r="576" spans="2:65" s="1" customFormat="1" ht="31.5" customHeight="1">
      <c r="B576" s="42"/>
      <c r="C576" s="196" t="s">
        <v>860</v>
      </c>
      <c r="D576" s="196" t="s">
        <v>258</v>
      </c>
      <c r="E576" s="197" t="s">
        <v>2036</v>
      </c>
      <c r="F576" s="198" t="s">
        <v>2037</v>
      </c>
      <c r="G576" s="199" t="s">
        <v>759</v>
      </c>
      <c r="H576" s="200">
        <v>6</v>
      </c>
      <c r="I576" s="201"/>
      <c r="J576" s="202">
        <f>ROUND(I576*H576,2)</f>
        <v>0</v>
      </c>
      <c r="K576" s="198" t="s">
        <v>38</v>
      </c>
      <c r="L576" s="62"/>
      <c r="M576" s="203" t="s">
        <v>38</v>
      </c>
      <c r="N576" s="204" t="s">
        <v>52</v>
      </c>
      <c r="O576" s="43"/>
      <c r="P576" s="205">
        <f>O576*H576</f>
        <v>0</v>
      </c>
      <c r="Q576" s="205">
        <v>0</v>
      </c>
      <c r="R576" s="205">
        <f>Q576*H576</f>
        <v>0</v>
      </c>
      <c r="S576" s="205">
        <v>0</v>
      </c>
      <c r="T576" s="206">
        <f>S576*H576</f>
        <v>0</v>
      </c>
      <c r="AR576" s="24" t="s">
        <v>262</v>
      </c>
      <c r="AT576" s="24" t="s">
        <v>258</v>
      </c>
      <c r="AU576" s="24" t="s">
        <v>90</v>
      </c>
      <c r="AY576" s="24" t="s">
        <v>256</v>
      </c>
      <c r="BE576" s="207">
        <f>IF(N576="základní",J576,0)</f>
        <v>0</v>
      </c>
      <c r="BF576" s="207">
        <f>IF(N576="snížená",J576,0)</f>
        <v>0</v>
      </c>
      <c r="BG576" s="207">
        <f>IF(N576="zákl. přenesená",J576,0)</f>
        <v>0</v>
      </c>
      <c r="BH576" s="207">
        <f>IF(N576="sníž. přenesená",J576,0)</f>
        <v>0</v>
      </c>
      <c r="BI576" s="207">
        <f>IF(N576="nulová",J576,0)</f>
        <v>0</v>
      </c>
      <c r="BJ576" s="24" t="s">
        <v>25</v>
      </c>
      <c r="BK576" s="207">
        <f>ROUND(I576*H576,2)</f>
        <v>0</v>
      </c>
      <c r="BL576" s="24" t="s">
        <v>262</v>
      </c>
      <c r="BM576" s="24" t="s">
        <v>2038</v>
      </c>
    </row>
    <row r="577" spans="2:65" s="1" customFormat="1" ht="22.5" customHeight="1">
      <c r="B577" s="42"/>
      <c r="C577" s="196" t="s">
        <v>865</v>
      </c>
      <c r="D577" s="196" t="s">
        <v>258</v>
      </c>
      <c r="E577" s="197" t="s">
        <v>2039</v>
      </c>
      <c r="F577" s="198" t="s">
        <v>831</v>
      </c>
      <c r="G577" s="199" t="s">
        <v>832</v>
      </c>
      <c r="H577" s="200">
        <v>1</v>
      </c>
      <c r="I577" s="201"/>
      <c r="J577" s="202">
        <f>ROUND(I577*H577,2)</f>
        <v>0</v>
      </c>
      <c r="K577" s="198" t="s">
        <v>38</v>
      </c>
      <c r="L577" s="62"/>
      <c r="M577" s="203" t="s">
        <v>38</v>
      </c>
      <c r="N577" s="204" t="s">
        <v>52</v>
      </c>
      <c r="O577" s="43"/>
      <c r="P577" s="205">
        <f>O577*H577</f>
        <v>0</v>
      </c>
      <c r="Q577" s="205">
        <v>0</v>
      </c>
      <c r="R577" s="205">
        <f>Q577*H577</f>
        <v>0</v>
      </c>
      <c r="S577" s="205">
        <v>0</v>
      </c>
      <c r="T577" s="206">
        <f>S577*H577</f>
        <v>0</v>
      </c>
      <c r="AR577" s="24" t="s">
        <v>262</v>
      </c>
      <c r="AT577" s="24" t="s">
        <v>258</v>
      </c>
      <c r="AU577" s="24" t="s">
        <v>90</v>
      </c>
      <c r="AY577" s="24" t="s">
        <v>256</v>
      </c>
      <c r="BE577" s="207">
        <f>IF(N577="základní",J577,0)</f>
        <v>0</v>
      </c>
      <c r="BF577" s="207">
        <f>IF(N577="snížená",J577,0)</f>
        <v>0</v>
      </c>
      <c r="BG577" s="207">
        <f>IF(N577="zákl. přenesená",J577,0)</f>
        <v>0</v>
      </c>
      <c r="BH577" s="207">
        <f>IF(N577="sníž. přenesená",J577,0)</f>
        <v>0</v>
      </c>
      <c r="BI577" s="207">
        <f>IF(N577="nulová",J577,0)</f>
        <v>0</v>
      </c>
      <c r="BJ577" s="24" t="s">
        <v>25</v>
      </c>
      <c r="BK577" s="207">
        <f>ROUND(I577*H577,2)</f>
        <v>0</v>
      </c>
      <c r="BL577" s="24" t="s">
        <v>262</v>
      </c>
      <c r="BM577" s="24" t="s">
        <v>2040</v>
      </c>
    </row>
    <row r="578" spans="2:63" s="10" customFormat="1" ht="29.85" customHeight="1">
      <c r="B578" s="179"/>
      <c r="C578" s="180"/>
      <c r="D578" s="193" t="s">
        <v>80</v>
      </c>
      <c r="E578" s="194" t="s">
        <v>1039</v>
      </c>
      <c r="F578" s="194" t="s">
        <v>1040</v>
      </c>
      <c r="G578" s="180"/>
      <c r="H578" s="180"/>
      <c r="I578" s="183"/>
      <c r="J578" s="195">
        <f>BK578</f>
        <v>0</v>
      </c>
      <c r="K578" s="180"/>
      <c r="L578" s="185"/>
      <c r="M578" s="186"/>
      <c r="N578" s="187"/>
      <c r="O578" s="187"/>
      <c r="P578" s="188">
        <f>SUM(P579:P586)</f>
        <v>0</v>
      </c>
      <c r="Q578" s="187"/>
      <c r="R578" s="188">
        <f>SUM(R579:R586)</f>
        <v>0</v>
      </c>
      <c r="S578" s="187"/>
      <c r="T578" s="189">
        <f>SUM(T579:T586)</f>
        <v>0</v>
      </c>
      <c r="AR578" s="190" t="s">
        <v>25</v>
      </c>
      <c r="AT578" s="191" t="s">
        <v>80</v>
      </c>
      <c r="AU578" s="191" t="s">
        <v>25</v>
      </c>
      <c r="AY578" s="190" t="s">
        <v>256</v>
      </c>
      <c r="BK578" s="192">
        <f>SUM(BK579:BK586)</f>
        <v>0</v>
      </c>
    </row>
    <row r="579" spans="2:65" s="1" customFormat="1" ht="31.5" customHeight="1">
      <c r="B579" s="42"/>
      <c r="C579" s="196" t="s">
        <v>869</v>
      </c>
      <c r="D579" s="196" t="s">
        <v>258</v>
      </c>
      <c r="E579" s="197" t="s">
        <v>2041</v>
      </c>
      <c r="F579" s="198" t="s">
        <v>2042</v>
      </c>
      <c r="G579" s="199" t="s">
        <v>327</v>
      </c>
      <c r="H579" s="200">
        <v>467.647</v>
      </c>
      <c r="I579" s="201"/>
      <c r="J579" s="202">
        <f>ROUND(I579*H579,2)</f>
        <v>0</v>
      </c>
      <c r="K579" s="198" t="s">
        <v>261</v>
      </c>
      <c r="L579" s="62"/>
      <c r="M579" s="203" t="s">
        <v>38</v>
      </c>
      <c r="N579" s="204" t="s">
        <v>52</v>
      </c>
      <c r="O579" s="43"/>
      <c r="P579" s="205">
        <f>O579*H579</f>
        <v>0</v>
      </c>
      <c r="Q579" s="205">
        <v>0</v>
      </c>
      <c r="R579" s="205">
        <f>Q579*H579</f>
        <v>0</v>
      </c>
      <c r="S579" s="205">
        <v>0</v>
      </c>
      <c r="T579" s="206">
        <f>S579*H579</f>
        <v>0</v>
      </c>
      <c r="AR579" s="24" t="s">
        <v>262</v>
      </c>
      <c r="AT579" s="24" t="s">
        <v>258</v>
      </c>
      <c r="AU579" s="24" t="s">
        <v>90</v>
      </c>
      <c r="AY579" s="24" t="s">
        <v>256</v>
      </c>
      <c r="BE579" s="207">
        <f>IF(N579="základní",J579,0)</f>
        <v>0</v>
      </c>
      <c r="BF579" s="207">
        <f>IF(N579="snížená",J579,0)</f>
        <v>0</v>
      </c>
      <c r="BG579" s="207">
        <f>IF(N579="zákl. přenesená",J579,0)</f>
        <v>0</v>
      </c>
      <c r="BH579" s="207">
        <f>IF(N579="sníž. přenesená",J579,0)</f>
        <v>0</v>
      </c>
      <c r="BI579" s="207">
        <f>IF(N579="nulová",J579,0)</f>
        <v>0</v>
      </c>
      <c r="BJ579" s="24" t="s">
        <v>25</v>
      </c>
      <c r="BK579" s="207">
        <f>ROUND(I579*H579,2)</f>
        <v>0</v>
      </c>
      <c r="BL579" s="24" t="s">
        <v>262</v>
      </c>
      <c r="BM579" s="24" t="s">
        <v>2043</v>
      </c>
    </row>
    <row r="580" spans="2:65" s="1" customFormat="1" ht="22.5" customHeight="1">
      <c r="B580" s="42"/>
      <c r="C580" s="196" t="s">
        <v>873</v>
      </c>
      <c r="D580" s="196" t="s">
        <v>258</v>
      </c>
      <c r="E580" s="197" t="s">
        <v>1046</v>
      </c>
      <c r="F580" s="198" t="s">
        <v>1047</v>
      </c>
      <c r="G580" s="199" t="s">
        <v>327</v>
      </c>
      <c r="H580" s="200">
        <v>410.082</v>
      </c>
      <c r="I580" s="201"/>
      <c r="J580" s="202">
        <f>ROUND(I580*H580,2)</f>
        <v>0</v>
      </c>
      <c r="K580" s="198" t="s">
        <v>261</v>
      </c>
      <c r="L580" s="62"/>
      <c r="M580" s="203" t="s">
        <v>38</v>
      </c>
      <c r="N580" s="204" t="s">
        <v>52</v>
      </c>
      <c r="O580" s="43"/>
      <c r="P580" s="205">
        <f>O580*H580</f>
        <v>0</v>
      </c>
      <c r="Q580" s="205">
        <v>0</v>
      </c>
      <c r="R580" s="205">
        <f>Q580*H580</f>
        <v>0</v>
      </c>
      <c r="S580" s="205">
        <v>0</v>
      </c>
      <c r="T580" s="206">
        <f>S580*H580</f>
        <v>0</v>
      </c>
      <c r="AR580" s="24" t="s">
        <v>262</v>
      </c>
      <c r="AT580" s="24" t="s">
        <v>258</v>
      </c>
      <c r="AU580" s="24" t="s">
        <v>90</v>
      </c>
      <c r="AY580" s="24" t="s">
        <v>256</v>
      </c>
      <c r="BE580" s="207">
        <f>IF(N580="základní",J580,0)</f>
        <v>0</v>
      </c>
      <c r="BF580" s="207">
        <f>IF(N580="snížená",J580,0)</f>
        <v>0</v>
      </c>
      <c r="BG580" s="207">
        <f>IF(N580="zákl. přenesená",J580,0)</f>
        <v>0</v>
      </c>
      <c r="BH580" s="207">
        <f>IF(N580="sníž. přenesená",J580,0)</f>
        <v>0</v>
      </c>
      <c r="BI580" s="207">
        <f>IF(N580="nulová",J580,0)</f>
        <v>0</v>
      </c>
      <c r="BJ580" s="24" t="s">
        <v>25</v>
      </c>
      <c r="BK580" s="207">
        <f>ROUND(I580*H580,2)</f>
        <v>0</v>
      </c>
      <c r="BL580" s="24" t="s">
        <v>262</v>
      </c>
      <c r="BM580" s="24" t="s">
        <v>2044</v>
      </c>
    </row>
    <row r="581" spans="2:51" s="11" customFormat="1" ht="13.5">
      <c r="B581" s="208"/>
      <c r="C581" s="209"/>
      <c r="D581" s="222" t="s">
        <v>264</v>
      </c>
      <c r="E581" s="271" t="s">
        <v>38</v>
      </c>
      <c r="F581" s="248" t="s">
        <v>2045</v>
      </c>
      <c r="G581" s="209"/>
      <c r="H581" s="249">
        <v>410.082</v>
      </c>
      <c r="I581" s="214"/>
      <c r="J581" s="209"/>
      <c r="K581" s="209"/>
      <c r="L581" s="215"/>
      <c r="M581" s="216"/>
      <c r="N581" s="217"/>
      <c r="O581" s="217"/>
      <c r="P581" s="217"/>
      <c r="Q581" s="217"/>
      <c r="R581" s="217"/>
      <c r="S581" s="217"/>
      <c r="T581" s="218"/>
      <c r="AT581" s="219" t="s">
        <v>264</v>
      </c>
      <c r="AU581" s="219" t="s">
        <v>90</v>
      </c>
      <c r="AV581" s="11" t="s">
        <v>90</v>
      </c>
      <c r="AW581" s="11" t="s">
        <v>45</v>
      </c>
      <c r="AX581" s="11" t="s">
        <v>25</v>
      </c>
      <c r="AY581" s="219" t="s">
        <v>256</v>
      </c>
    </row>
    <row r="582" spans="2:65" s="1" customFormat="1" ht="22.5" customHeight="1">
      <c r="B582" s="42"/>
      <c r="C582" s="196" t="s">
        <v>877</v>
      </c>
      <c r="D582" s="196" t="s">
        <v>258</v>
      </c>
      <c r="E582" s="197" t="s">
        <v>1050</v>
      </c>
      <c r="F582" s="198" t="s">
        <v>1051</v>
      </c>
      <c r="G582" s="199" t="s">
        <v>327</v>
      </c>
      <c r="H582" s="200">
        <v>3690.729</v>
      </c>
      <c r="I582" s="201"/>
      <c r="J582" s="202">
        <f>ROUND(I582*H582,2)</f>
        <v>0</v>
      </c>
      <c r="K582" s="198" t="s">
        <v>261</v>
      </c>
      <c r="L582" s="62"/>
      <c r="M582" s="203" t="s">
        <v>38</v>
      </c>
      <c r="N582" s="204" t="s">
        <v>52</v>
      </c>
      <c r="O582" s="43"/>
      <c r="P582" s="205">
        <f>O582*H582</f>
        <v>0</v>
      </c>
      <c r="Q582" s="205">
        <v>0</v>
      </c>
      <c r="R582" s="205">
        <f>Q582*H582</f>
        <v>0</v>
      </c>
      <c r="S582" s="205">
        <v>0</v>
      </c>
      <c r="T582" s="206">
        <f>S582*H582</f>
        <v>0</v>
      </c>
      <c r="AR582" s="24" t="s">
        <v>262</v>
      </c>
      <c r="AT582" s="24" t="s">
        <v>258</v>
      </c>
      <c r="AU582" s="24" t="s">
        <v>90</v>
      </c>
      <c r="AY582" s="24" t="s">
        <v>256</v>
      </c>
      <c r="BE582" s="207">
        <f>IF(N582="základní",J582,0)</f>
        <v>0</v>
      </c>
      <c r="BF582" s="207">
        <f>IF(N582="snížená",J582,0)</f>
        <v>0</v>
      </c>
      <c r="BG582" s="207">
        <f>IF(N582="zákl. přenesená",J582,0)</f>
        <v>0</v>
      </c>
      <c r="BH582" s="207">
        <f>IF(N582="sníž. přenesená",J582,0)</f>
        <v>0</v>
      </c>
      <c r="BI582" s="207">
        <f>IF(N582="nulová",J582,0)</f>
        <v>0</v>
      </c>
      <c r="BJ582" s="24" t="s">
        <v>25</v>
      </c>
      <c r="BK582" s="207">
        <f>ROUND(I582*H582,2)</f>
        <v>0</v>
      </c>
      <c r="BL582" s="24" t="s">
        <v>262</v>
      </c>
      <c r="BM582" s="24" t="s">
        <v>2046</v>
      </c>
    </row>
    <row r="583" spans="2:51" s="11" customFormat="1" ht="13.5">
      <c r="B583" s="208"/>
      <c r="C583" s="209"/>
      <c r="D583" s="222" t="s">
        <v>264</v>
      </c>
      <c r="E583" s="271" t="s">
        <v>38</v>
      </c>
      <c r="F583" s="248" t="s">
        <v>2047</v>
      </c>
      <c r="G583" s="209"/>
      <c r="H583" s="249">
        <v>3690.729</v>
      </c>
      <c r="I583" s="214"/>
      <c r="J583" s="209"/>
      <c r="K583" s="209"/>
      <c r="L583" s="215"/>
      <c r="M583" s="216"/>
      <c r="N583" s="217"/>
      <c r="O583" s="217"/>
      <c r="P583" s="217"/>
      <c r="Q583" s="217"/>
      <c r="R583" s="217"/>
      <c r="S583" s="217"/>
      <c r="T583" s="218"/>
      <c r="AT583" s="219" t="s">
        <v>264</v>
      </c>
      <c r="AU583" s="219" t="s">
        <v>90</v>
      </c>
      <c r="AV583" s="11" t="s">
        <v>90</v>
      </c>
      <c r="AW583" s="11" t="s">
        <v>45</v>
      </c>
      <c r="AX583" s="11" t="s">
        <v>25</v>
      </c>
      <c r="AY583" s="219" t="s">
        <v>256</v>
      </c>
    </row>
    <row r="584" spans="2:65" s="1" customFormat="1" ht="31.5" customHeight="1">
      <c r="B584" s="42"/>
      <c r="C584" s="196" t="s">
        <v>881</v>
      </c>
      <c r="D584" s="196" t="s">
        <v>258</v>
      </c>
      <c r="E584" s="197" t="s">
        <v>1055</v>
      </c>
      <c r="F584" s="198" t="s">
        <v>1056</v>
      </c>
      <c r="G584" s="199" t="s">
        <v>327</v>
      </c>
      <c r="H584" s="200">
        <v>399.141</v>
      </c>
      <c r="I584" s="201"/>
      <c r="J584" s="202">
        <f>ROUND(I584*H584,2)</f>
        <v>0</v>
      </c>
      <c r="K584" s="198" t="s">
        <v>261</v>
      </c>
      <c r="L584" s="62"/>
      <c r="M584" s="203" t="s">
        <v>38</v>
      </c>
      <c r="N584" s="204" t="s">
        <v>52</v>
      </c>
      <c r="O584" s="43"/>
      <c r="P584" s="205">
        <f>O584*H584</f>
        <v>0</v>
      </c>
      <c r="Q584" s="205">
        <v>0</v>
      </c>
      <c r="R584" s="205">
        <f>Q584*H584</f>
        <v>0</v>
      </c>
      <c r="S584" s="205">
        <v>0</v>
      </c>
      <c r="T584" s="206">
        <f>S584*H584</f>
        <v>0</v>
      </c>
      <c r="AR584" s="24" t="s">
        <v>262</v>
      </c>
      <c r="AT584" s="24" t="s">
        <v>258</v>
      </c>
      <c r="AU584" s="24" t="s">
        <v>90</v>
      </c>
      <c r="AY584" s="24" t="s">
        <v>256</v>
      </c>
      <c r="BE584" s="207">
        <f>IF(N584="základní",J584,0)</f>
        <v>0</v>
      </c>
      <c r="BF584" s="207">
        <f>IF(N584="snížená",J584,0)</f>
        <v>0</v>
      </c>
      <c r="BG584" s="207">
        <f>IF(N584="zákl. přenesená",J584,0)</f>
        <v>0</v>
      </c>
      <c r="BH584" s="207">
        <f>IF(N584="sníž. přenesená",J584,0)</f>
        <v>0</v>
      </c>
      <c r="BI584" s="207">
        <f>IF(N584="nulová",J584,0)</f>
        <v>0</v>
      </c>
      <c r="BJ584" s="24" t="s">
        <v>25</v>
      </c>
      <c r="BK584" s="207">
        <f>ROUND(I584*H584,2)</f>
        <v>0</v>
      </c>
      <c r="BL584" s="24" t="s">
        <v>262</v>
      </c>
      <c r="BM584" s="24" t="s">
        <v>2048</v>
      </c>
    </row>
    <row r="585" spans="2:65" s="1" customFormat="1" ht="22.5" customHeight="1">
      <c r="B585" s="42"/>
      <c r="C585" s="196" t="s">
        <v>886</v>
      </c>
      <c r="D585" s="196" t="s">
        <v>258</v>
      </c>
      <c r="E585" s="197" t="s">
        <v>1060</v>
      </c>
      <c r="F585" s="198" t="s">
        <v>1061</v>
      </c>
      <c r="G585" s="199" t="s">
        <v>327</v>
      </c>
      <c r="H585" s="200">
        <v>10.941</v>
      </c>
      <c r="I585" s="201"/>
      <c r="J585" s="202">
        <f>ROUND(I585*H585,2)</f>
        <v>0</v>
      </c>
      <c r="K585" s="198" t="s">
        <v>261</v>
      </c>
      <c r="L585" s="62"/>
      <c r="M585" s="203" t="s">
        <v>38</v>
      </c>
      <c r="N585" s="204" t="s">
        <v>52</v>
      </c>
      <c r="O585" s="43"/>
      <c r="P585" s="205">
        <f>O585*H585</f>
        <v>0</v>
      </c>
      <c r="Q585" s="205">
        <v>0</v>
      </c>
      <c r="R585" s="205">
        <f>Q585*H585</f>
        <v>0</v>
      </c>
      <c r="S585" s="205">
        <v>0</v>
      </c>
      <c r="T585" s="206">
        <f>S585*H585</f>
        <v>0</v>
      </c>
      <c r="AR585" s="24" t="s">
        <v>262</v>
      </c>
      <c r="AT585" s="24" t="s">
        <v>258</v>
      </c>
      <c r="AU585" s="24" t="s">
        <v>90</v>
      </c>
      <c r="AY585" s="24" t="s">
        <v>256</v>
      </c>
      <c r="BE585" s="207">
        <f>IF(N585="základní",J585,0)</f>
        <v>0</v>
      </c>
      <c r="BF585" s="207">
        <f>IF(N585="snížená",J585,0)</f>
        <v>0</v>
      </c>
      <c r="BG585" s="207">
        <f>IF(N585="zákl. přenesená",J585,0)</f>
        <v>0</v>
      </c>
      <c r="BH585" s="207">
        <f>IF(N585="sníž. přenesená",J585,0)</f>
        <v>0</v>
      </c>
      <c r="BI585" s="207">
        <f>IF(N585="nulová",J585,0)</f>
        <v>0</v>
      </c>
      <c r="BJ585" s="24" t="s">
        <v>25</v>
      </c>
      <c r="BK585" s="207">
        <f>ROUND(I585*H585,2)</f>
        <v>0</v>
      </c>
      <c r="BL585" s="24" t="s">
        <v>262</v>
      </c>
      <c r="BM585" s="24" t="s">
        <v>2049</v>
      </c>
    </row>
    <row r="586" spans="2:51" s="11" customFormat="1" ht="13.5">
      <c r="B586" s="208"/>
      <c r="C586" s="209"/>
      <c r="D586" s="210" t="s">
        <v>264</v>
      </c>
      <c r="E586" s="211" t="s">
        <v>38</v>
      </c>
      <c r="F586" s="212" t="s">
        <v>2050</v>
      </c>
      <c r="G586" s="209"/>
      <c r="H586" s="213">
        <v>10.941</v>
      </c>
      <c r="I586" s="214"/>
      <c r="J586" s="209"/>
      <c r="K586" s="209"/>
      <c r="L586" s="215"/>
      <c r="M586" s="216"/>
      <c r="N586" s="217"/>
      <c r="O586" s="217"/>
      <c r="P586" s="217"/>
      <c r="Q586" s="217"/>
      <c r="R586" s="217"/>
      <c r="S586" s="217"/>
      <c r="T586" s="218"/>
      <c r="AT586" s="219" t="s">
        <v>264</v>
      </c>
      <c r="AU586" s="219" t="s">
        <v>90</v>
      </c>
      <c r="AV586" s="11" t="s">
        <v>90</v>
      </c>
      <c r="AW586" s="11" t="s">
        <v>45</v>
      </c>
      <c r="AX586" s="11" t="s">
        <v>25</v>
      </c>
      <c r="AY586" s="219" t="s">
        <v>256</v>
      </c>
    </row>
    <row r="587" spans="2:63" s="10" customFormat="1" ht="29.85" customHeight="1">
      <c r="B587" s="179"/>
      <c r="C587" s="180"/>
      <c r="D587" s="193" t="s">
        <v>80</v>
      </c>
      <c r="E587" s="194" t="s">
        <v>1064</v>
      </c>
      <c r="F587" s="194" t="s">
        <v>1065</v>
      </c>
      <c r="G587" s="180"/>
      <c r="H587" s="180"/>
      <c r="I587" s="183"/>
      <c r="J587" s="195">
        <f>BK587</f>
        <v>0</v>
      </c>
      <c r="K587" s="180"/>
      <c r="L587" s="185"/>
      <c r="M587" s="186"/>
      <c r="N587" s="187"/>
      <c r="O587" s="187"/>
      <c r="P587" s="188">
        <f>P588</f>
        <v>0</v>
      </c>
      <c r="Q587" s="187"/>
      <c r="R587" s="188">
        <f>R588</f>
        <v>0</v>
      </c>
      <c r="S587" s="187"/>
      <c r="T587" s="189">
        <f>T588</f>
        <v>0</v>
      </c>
      <c r="AR587" s="190" t="s">
        <v>25</v>
      </c>
      <c r="AT587" s="191" t="s">
        <v>80</v>
      </c>
      <c r="AU587" s="191" t="s">
        <v>25</v>
      </c>
      <c r="AY587" s="190" t="s">
        <v>256</v>
      </c>
      <c r="BK587" s="192">
        <f>BK588</f>
        <v>0</v>
      </c>
    </row>
    <row r="588" spans="2:65" s="1" customFormat="1" ht="22.5" customHeight="1">
      <c r="B588" s="42"/>
      <c r="C588" s="196" t="s">
        <v>891</v>
      </c>
      <c r="D588" s="196" t="s">
        <v>258</v>
      </c>
      <c r="E588" s="197" t="s">
        <v>2051</v>
      </c>
      <c r="F588" s="198" t="s">
        <v>2052</v>
      </c>
      <c r="G588" s="199" t="s">
        <v>327</v>
      </c>
      <c r="H588" s="200">
        <v>601.304</v>
      </c>
      <c r="I588" s="201"/>
      <c r="J588" s="202">
        <f>ROUND(I588*H588,2)</f>
        <v>0</v>
      </c>
      <c r="K588" s="198" t="s">
        <v>261</v>
      </c>
      <c r="L588" s="62"/>
      <c r="M588" s="203" t="s">
        <v>38</v>
      </c>
      <c r="N588" s="204" t="s">
        <v>52</v>
      </c>
      <c r="O588" s="43"/>
      <c r="P588" s="205">
        <f>O588*H588</f>
        <v>0</v>
      </c>
      <c r="Q588" s="205">
        <v>0</v>
      </c>
      <c r="R588" s="205">
        <f>Q588*H588</f>
        <v>0</v>
      </c>
      <c r="S588" s="205">
        <v>0</v>
      </c>
      <c r="T588" s="206">
        <f>S588*H588</f>
        <v>0</v>
      </c>
      <c r="AR588" s="24" t="s">
        <v>262</v>
      </c>
      <c r="AT588" s="24" t="s">
        <v>258</v>
      </c>
      <c r="AU588" s="24" t="s">
        <v>90</v>
      </c>
      <c r="AY588" s="24" t="s">
        <v>256</v>
      </c>
      <c r="BE588" s="207">
        <f>IF(N588="základní",J588,0)</f>
        <v>0</v>
      </c>
      <c r="BF588" s="207">
        <f>IF(N588="snížená",J588,0)</f>
        <v>0</v>
      </c>
      <c r="BG588" s="207">
        <f>IF(N588="zákl. přenesená",J588,0)</f>
        <v>0</v>
      </c>
      <c r="BH588" s="207">
        <f>IF(N588="sníž. přenesená",J588,0)</f>
        <v>0</v>
      </c>
      <c r="BI588" s="207">
        <f>IF(N588="nulová",J588,0)</f>
        <v>0</v>
      </c>
      <c r="BJ588" s="24" t="s">
        <v>25</v>
      </c>
      <c r="BK588" s="207">
        <f>ROUND(I588*H588,2)</f>
        <v>0</v>
      </c>
      <c r="BL588" s="24" t="s">
        <v>262</v>
      </c>
      <c r="BM588" s="24" t="s">
        <v>2053</v>
      </c>
    </row>
    <row r="589" spans="2:63" s="10" customFormat="1" ht="37.35" customHeight="1">
      <c r="B589" s="179"/>
      <c r="C589" s="180"/>
      <c r="D589" s="181" t="s">
        <v>80</v>
      </c>
      <c r="E589" s="182" t="s">
        <v>1070</v>
      </c>
      <c r="F589" s="182" t="s">
        <v>1071</v>
      </c>
      <c r="G589" s="180"/>
      <c r="H589" s="180"/>
      <c r="I589" s="183"/>
      <c r="J589" s="184">
        <f>BK589</f>
        <v>0</v>
      </c>
      <c r="K589" s="180"/>
      <c r="L589" s="185"/>
      <c r="M589" s="186"/>
      <c r="N589" s="187"/>
      <c r="O589" s="187"/>
      <c r="P589" s="188">
        <f>P590+P621+P649+P694+P696+P700+P709+P762+P769+P856+P904</f>
        <v>0</v>
      </c>
      <c r="Q589" s="187"/>
      <c r="R589" s="188">
        <f>R590+R621+R649+R694+R696+R700+R709+R762+R769+R856+R904</f>
        <v>72.85327887</v>
      </c>
      <c r="S589" s="187"/>
      <c r="T589" s="189">
        <f>T590+T621+T649+T694+T696+T700+T709+T762+T769+T856+T904</f>
        <v>12.6778764</v>
      </c>
      <c r="AR589" s="190" t="s">
        <v>90</v>
      </c>
      <c r="AT589" s="191" t="s">
        <v>80</v>
      </c>
      <c r="AU589" s="191" t="s">
        <v>81</v>
      </c>
      <c r="AY589" s="190" t="s">
        <v>256</v>
      </c>
      <c r="BK589" s="192">
        <f>BK590+BK621+BK649+BK694+BK696+BK700+BK709+BK762+BK769+BK856+BK904</f>
        <v>0</v>
      </c>
    </row>
    <row r="590" spans="2:63" s="10" customFormat="1" ht="19.9" customHeight="1">
      <c r="B590" s="179"/>
      <c r="C590" s="180"/>
      <c r="D590" s="193" t="s">
        <v>80</v>
      </c>
      <c r="E590" s="194" t="s">
        <v>1072</v>
      </c>
      <c r="F590" s="194" t="s">
        <v>1073</v>
      </c>
      <c r="G590" s="180"/>
      <c r="H590" s="180"/>
      <c r="I590" s="183"/>
      <c r="J590" s="195">
        <f>BK590</f>
        <v>0</v>
      </c>
      <c r="K590" s="180"/>
      <c r="L590" s="185"/>
      <c r="M590" s="186"/>
      <c r="N590" s="187"/>
      <c r="O590" s="187"/>
      <c r="P590" s="188">
        <f>SUM(P591:P620)</f>
        <v>0</v>
      </c>
      <c r="Q590" s="187"/>
      <c r="R590" s="188">
        <f>SUM(R591:R620)</f>
        <v>2.5900159000000005</v>
      </c>
      <c r="S590" s="187"/>
      <c r="T590" s="189">
        <f>SUM(T591:T620)</f>
        <v>0</v>
      </c>
      <c r="AR590" s="190" t="s">
        <v>90</v>
      </c>
      <c r="AT590" s="191" t="s">
        <v>80</v>
      </c>
      <c r="AU590" s="191" t="s">
        <v>25</v>
      </c>
      <c r="AY590" s="190" t="s">
        <v>256</v>
      </c>
      <c r="BK590" s="192">
        <f>SUM(BK591:BK620)</f>
        <v>0</v>
      </c>
    </row>
    <row r="591" spans="2:65" s="1" customFormat="1" ht="31.5" customHeight="1">
      <c r="B591" s="42"/>
      <c r="C591" s="196" t="s">
        <v>896</v>
      </c>
      <c r="D591" s="196" t="s">
        <v>258</v>
      </c>
      <c r="E591" s="197" t="s">
        <v>1075</v>
      </c>
      <c r="F591" s="198" t="s">
        <v>1076</v>
      </c>
      <c r="G591" s="199" t="s">
        <v>129</v>
      </c>
      <c r="H591" s="200">
        <v>258.66</v>
      </c>
      <c r="I591" s="201"/>
      <c r="J591" s="202">
        <f>ROUND(I591*H591,2)</f>
        <v>0</v>
      </c>
      <c r="K591" s="198" t="s">
        <v>261</v>
      </c>
      <c r="L591" s="62"/>
      <c r="M591" s="203" t="s">
        <v>38</v>
      </c>
      <c r="N591" s="204" t="s">
        <v>52</v>
      </c>
      <c r="O591" s="43"/>
      <c r="P591" s="205">
        <f>O591*H591</f>
        <v>0</v>
      </c>
      <c r="Q591" s="205">
        <v>0</v>
      </c>
      <c r="R591" s="205">
        <f>Q591*H591</f>
        <v>0</v>
      </c>
      <c r="S591" s="205">
        <v>0</v>
      </c>
      <c r="T591" s="206">
        <f>S591*H591</f>
        <v>0</v>
      </c>
      <c r="AR591" s="24" t="s">
        <v>336</v>
      </c>
      <c r="AT591" s="24" t="s">
        <v>258</v>
      </c>
      <c r="AU591" s="24" t="s">
        <v>90</v>
      </c>
      <c r="AY591" s="24" t="s">
        <v>256</v>
      </c>
      <c r="BE591" s="207">
        <f>IF(N591="základní",J591,0)</f>
        <v>0</v>
      </c>
      <c r="BF591" s="207">
        <f>IF(N591="snížená",J591,0)</f>
        <v>0</v>
      </c>
      <c r="BG591" s="207">
        <f>IF(N591="zákl. přenesená",J591,0)</f>
        <v>0</v>
      </c>
      <c r="BH591" s="207">
        <f>IF(N591="sníž. přenesená",J591,0)</f>
        <v>0</v>
      </c>
      <c r="BI591" s="207">
        <f>IF(N591="nulová",J591,0)</f>
        <v>0</v>
      </c>
      <c r="BJ591" s="24" t="s">
        <v>25</v>
      </c>
      <c r="BK591" s="207">
        <f>ROUND(I591*H591,2)</f>
        <v>0</v>
      </c>
      <c r="BL591" s="24" t="s">
        <v>336</v>
      </c>
      <c r="BM591" s="24" t="s">
        <v>2054</v>
      </c>
    </row>
    <row r="592" spans="2:51" s="11" customFormat="1" ht="13.5">
      <c r="B592" s="208"/>
      <c r="C592" s="209"/>
      <c r="D592" s="210" t="s">
        <v>264</v>
      </c>
      <c r="E592" s="211" t="s">
        <v>38</v>
      </c>
      <c r="F592" s="212" t="s">
        <v>2055</v>
      </c>
      <c r="G592" s="209"/>
      <c r="H592" s="213">
        <v>258.66</v>
      </c>
      <c r="I592" s="214"/>
      <c r="J592" s="209"/>
      <c r="K592" s="209"/>
      <c r="L592" s="215"/>
      <c r="M592" s="216"/>
      <c r="N592" s="217"/>
      <c r="O592" s="217"/>
      <c r="P592" s="217"/>
      <c r="Q592" s="217"/>
      <c r="R592" s="217"/>
      <c r="S592" s="217"/>
      <c r="T592" s="218"/>
      <c r="AT592" s="219" t="s">
        <v>264</v>
      </c>
      <c r="AU592" s="219" t="s">
        <v>90</v>
      </c>
      <c r="AV592" s="11" t="s">
        <v>90</v>
      </c>
      <c r="AW592" s="11" t="s">
        <v>45</v>
      </c>
      <c r="AX592" s="11" t="s">
        <v>81</v>
      </c>
      <c r="AY592" s="219" t="s">
        <v>256</v>
      </c>
    </row>
    <row r="593" spans="2:51" s="12" customFormat="1" ht="13.5">
      <c r="B593" s="220"/>
      <c r="C593" s="221"/>
      <c r="D593" s="222" t="s">
        <v>264</v>
      </c>
      <c r="E593" s="223" t="s">
        <v>38</v>
      </c>
      <c r="F593" s="224" t="s">
        <v>266</v>
      </c>
      <c r="G593" s="221"/>
      <c r="H593" s="225">
        <v>258.66</v>
      </c>
      <c r="I593" s="226"/>
      <c r="J593" s="221"/>
      <c r="K593" s="221"/>
      <c r="L593" s="227"/>
      <c r="M593" s="228"/>
      <c r="N593" s="229"/>
      <c r="O593" s="229"/>
      <c r="P593" s="229"/>
      <c r="Q593" s="229"/>
      <c r="R593" s="229"/>
      <c r="S593" s="229"/>
      <c r="T593" s="230"/>
      <c r="AT593" s="231" t="s">
        <v>264</v>
      </c>
      <c r="AU593" s="231" t="s">
        <v>90</v>
      </c>
      <c r="AV593" s="12" t="s">
        <v>262</v>
      </c>
      <c r="AW593" s="12" t="s">
        <v>45</v>
      </c>
      <c r="AX593" s="12" t="s">
        <v>25</v>
      </c>
      <c r="AY593" s="231" t="s">
        <v>256</v>
      </c>
    </row>
    <row r="594" spans="2:65" s="1" customFormat="1" ht="44.25" customHeight="1">
      <c r="B594" s="42"/>
      <c r="C594" s="261" t="s">
        <v>901</v>
      </c>
      <c r="D594" s="261" t="s">
        <v>337</v>
      </c>
      <c r="E594" s="262" t="s">
        <v>1080</v>
      </c>
      <c r="F594" s="263" t="s">
        <v>1081</v>
      </c>
      <c r="G594" s="264" t="s">
        <v>360</v>
      </c>
      <c r="H594" s="265">
        <v>271.593</v>
      </c>
      <c r="I594" s="266"/>
      <c r="J594" s="267">
        <f>ROUND(I594*H594,2)</f>
        <v>0</v>
      </c>
      <c r="K594" s="263" t="s">
        <v>261</v>
      </c>
      <c r="L594" s="268"/>
      <c r="M594" s="269" t="s">
        <v>38</v>
      </c>
      <c r="N594" s="270" t="s">
        <v>52</v>
      </c>
      <c r="O594" s="43"/>
      <c r="P594" s="205">
        <f>O594*H594</f>
        <v>0</v>
      </c>
      <c r="Q594" s="205">
        <v>0.001</v>
      </c>
      <c r="R594" s="205">
        <f>Q594*H594</f>
        <v>0.27159300000000003</v>
      </c>
      <c r="S594" s="205">
        <v>0</v>
      </c>
      <c r="T594" s="206">
        <f>S594*H594</f>
        <v>0</v>
      </c>
      <c r="AR594" s="24" t="s">
        <v>424</v>
      </c>
      <c r="AT594" s="24" t="s">
        <v>337</v>
      </c>
      <c r="AU594" s="24" t="s">
        <v>90</v>
      </c>
      <c r="AY594" s="24" t="s">
        <v>256</v>
      </c>
      <c r="BE594" s="207">
        <f>IF(N594="základní",J594,0)</f>
        <v>0</v>
      </c>
      <c r="BF594" s="207">
        <f>IF(N594="snížená",J594,0)</f>
        <v>0</v>
      </c>
      <c r="BG594" s="207">
        <f>IF(N594="zákl. přenesená",J594,0)</f>
        <v>0</v>
      </c>
      <c r="BH594" s="207">
        <f>IF(N594="sníž. přenesená",J594,0)</f>
        <v>0</v>
      </c>
      <c r="BI594" s="207">
        <f>IF(N594="nulová",J594,0)</f>
        <v>0</v>
      </c>
      <c r="BJ594" s="24" t="s">
        <v>25</v>
      </c>
      <c r="BK594" s="207">
        <f>ROUND(I594*H594,2)</f>
        <v>0</v>
      </c>
      <c r="BL594" s="24" t="s">
        <v>336</v>
      </c>
      <c r="BM594" s="24" t="s">
        <v>2056</v>
      </c>
    </row>
    <row r="595" spans="2:47" s="1" customFormat="1" ht="27">
      <c r="B595" s="42"/>
      <c r="C595" s="64"/>
      <c r="D595" s="210" t="s">
        <v>351</v>
      </c>
      <c r="E595" s="64"/>
      <c r="F595" s="243" t="s">
        <v>1083</v>
      </c>
      <c r="G595" s="64"/>
      <c r="H595" s="64"/>
      <c r="I595" s="166"/>
      <c r="J595" s="64"/>
      <c r="K595" s="64"/>
      <c r="L595" s="62"/>
      <c r="M595" s="244"/>
      <c r="N595" s="43"/>
      <c r="O595" s="43"/>
      <c r="P595" s="43"/>
      <c r="Q595" s="43"/>
      <c r="R595" s="43"/>
      <c r="S595" s="43"/>
      <c r="T595" s="79"/>
      <c r="AT595" s="24" t="s">
        <v>351</v>
      </c>
      <c r="AU595" s="24" t="s">
        <v>90</v>
      </c>
    </row>
    <row r="596" spans="2:51" s="11" customFormat="1" ht="13.5">
      <c r="B596" s="208"/>
      <c r="C596" s="209"/>
      <c r="D596" s="210" t="s">
        <v>264</v>
      </c>
      <c r="E596" s="211" t="s">
        <v>38</v>
      </c>
      <c r="F596" s="212" t="s">
        <v>2057</v>
      </c>
      <c r="G596" s="209"/>
      <c r="H596" s="213">
        <v>271.593</v>
      </c>
      <c r="I596" s="214"/>
      <c r="J596" s="209"/>
      <c r="K596" s="209"/>
      <c r="L596" s="215"/>
      <c r="M596" s="216"/>
      <c r="N596" s="217"/>
      <c r="O596" s="217"/>
      <c r="P596" s="217"/>
      <c r="Q596" s="217"/>
      <c r="R596" s="217"/>
      <c r="S596" s="217"/>
      <c r="T596" s="218"/>
      <c r="AT596" s="219" t="s">
        <v>264</v>
      </c>
      <c r="AU596" s="219" t="s">
        <v>90</v>
      </c>
      <c r="AV596" s="11" t="s">
        <v>90</v>
      </c>
      <c r="AW596" s="11" t="s">
        <v>45</v>
      </c>
      <c r="AX596" s="11" t="s">
        <v>81</v>
      </c>
      <c r="AY596" s="219" t="s">
        <v>256</v>
      </c>
    </row>
    <row r="597" spans="2:51" s="12" customFormat="1" ht="13.5">
      <c r="B597" s="220"/>
      <c r="C597" s="221"/>
      <c r="D597" s="222" t="s">
        <v>264</v>
      </c>
      <c r="E597" s="223" t="s">
        <v>38</v>
      </c>
      <c r="F597" s="224" t="s">
        <v>266</v>
      </c>
      <c r="G597" s="221"/>
      <c r="H597" s="225">
        <v>271.593</v>
      </c>
      <c r="I597" s="226"/>
      <c r="J597" s="221"/>
      <c r="K597" s="221"/>
      <c r="L597" s="227"/>
      <c r="M597" s="228"/>
      <c r="N597" s="229"/>
      <c r="O597" s="229"/>
      <c r="P597" s="229"/>
      <c r="Q597" s="229"/>
      <c r="R597" s="229"/>
      <c r="S597" s="229"/>
      <c r="T597" s="230"/>
      <c r="AT597" s="231" t="s">
        <v>264</v>
      </c>
      <c r="AU597" s="231" t="s">
        <v>90</v>
      </c>
      <c r="AV597" s="12" t="s">
        <v>262</v>
      </c>
      <c r="AW597" s="12" t="s">
        <v>45</v>
      </c>
      <c r="AX597" s="12" t="s">
        <v>25</v>
      </c>
      <c r="AY597" s="231" t="s">
        <v>256</v>
      </c>
    </row>
    <row r="598" spans="2:65" s="1" customFormat="1" ht="22.5" customHeight="1">
      <c r="B598" s="42"/>
      <c r="C598" s="196" t="s">
        <v>906</v>
      </c>
      <c r="D598" s="196" t="s">
        <v>258</v>
      </c>
      <c r="E598" s="197" t="s">
        <v>1087</v>
      </c>
      <c r="F598" s="198" t="s">
        <v>1088</v>
      </c>
      <c r="G598" s="199" t="s">
        <v>372</v>
      </c>
      <c r="H598" s="200">
        <v>215.55</v>
      </c>
      <c r="I598" s="201"/>
      <c r="J598" s="202">
        <f>ROUND(I598*H598,2)</f>
        <v>0</v>
      </c>
      <c r="K598" s="198" t="s">
        <v>261</v>
      </c>
      <c r="L598" s="62"/>
      <c r="M598" s="203" t="s">
        <v>38</v>
      </c>
      <c r="N598" s="204" t="s">
        <v>52</v>
      </c>
      <c r="O598" s="43"/>
      <c r="P598" s="205">
        <f>O598*H598</f>
        <v>0</v>
      </c>
      <c r="Q598" s="205">
        <v>0.0001</v>
      </c>
      <c r="R598" s="205">
        <f>Q598*H598</f>
        <v>0.021555</v>
      </c>
      <c r="S598" s="205">
        <v>0</v>
      </c>
      <c r="T598" s="206">
        <f>S598*H598</f>
        <v>0</v>
      </c>
      <c r="AR598" s="24" t="s">
        <v>336</v>
      </c>
      <c r="AT598" s="24" t="s">
        <v>258</v>
      </c>
      <c r="AU598" s="24" t="s">
        <v>90</v>
      </c>
      <c r="AY598" s="24" t="s">
        <v>256</v>
      </c>
      <c r="BE598" s="207">
        <f>IF(N598="základní",J598,0)</f>
        <v>0</v>
      </c>
      <c r="BF598" s="207">
        <f>IF(N598="snížená",J598,0)</f>
        <v>0</v>
      </c>
      <c r="BG598" s="207">
        <f>IF(N598="zákl. přenesená",J598,0)</f>
        <v>0</v>
      </c>
      <c r="BH598" s="207">
        <f>IF(N598="sníž. přenesená",J598,0)</f>
        <v>0</v>
      </c>
      <c r="BI598" s="207">
        <f>IF(N598="nulová",J598,0)</f>
        <v>0</v>
      </c>
      <c r="BJ598" s="24" t="s">
        <v>25</v>
      </c>
      <c r="BK598" s="207">
        <f>ROUND(I598*H598,2)</f>
        <v>0</v>
      </c>
      <c r="BL598" s="24" t="s">
        <v>336</v>
      </c>
      <c r="BM598" s="24" t="s">
        <v>2058</v>
      </c>
    </row>
    <row r="599" spans="2:51" s="11" customFormat="1" ht="27">
      <c r="B599" s="208"/>
      <c r="C599" s="209"/>
      <c r="D599" s="210" t="s">
        <v>264</v>
      </c>
      <c r="E599" s="211" t="s">
        <v>38</v>
      </c>
      <c r="F599" s="212" t="s">
        <v>2059</v>
      </c>
      <c r="G599" s="209"/>
      <c r="H599" s="213">
        <v>215.55</v>
      </c>
      <c r="I599" s="214"/>
      <c r="J599" s="209"/>
      <c r="K599" s="209"/>
      <c r="L599" s="215"/>
      <c r="M599" s="216"/>
      <c r="N599" s="217"/>
      <c r="O599" s="217"/>
      <c r="P599" s="217"/>
      <c r="Q599" s="217"/>
      <c r="R599" s="217"/>
      <c r="S599" s="217"/>
      <c r="T599" s="218"/>
      <c r="AT599" s="219" t="s">
        <v>264</v>
      </c>
      <c r="AU599" s="219" t="s">
        <v>90</v>
      </c>
      <c r="AV599" s="11" t="s">
        <v>90</v>
      </c>
      <c r="AW599" s="11" t="s">
        <v>45</v>
      </c>
      <c r="AX599" s="11" t="s">
        <v>81</v>
      </c>
      <c r="AY599" s="219" t="s">
        <v>256</v>
      </c>
    </row>
    <row r="600" spans="2:51" s="12" customFormat="1" ht="13.5">
      <c r="B600" s="220"/>
      <c r="C600" s="221"/>
      <c r="D600" s="222" t="s">
        <v>264</v>
      </c>
      <c r="E600" s="223" t="s">
        <v>38</v>
      </c>
      <c r="F600" s="224" t="s">
        <v>266</v>
      </c>
      <c r="G600" s="221"/>
      <c r="H600" s="225">
        <v>215.55</v>
      </c>
      <c r="I600" s="226"/>
      <c r="J600" s="221"/>
      <c r="K600" s="221"/>
      <c r="L600" s="227"/>
      <c r="M600" s="228"/>
      <c r="N600" s="229"/>
      <c r="O600" s="229"/>
      <c r="P600" s="229"/>
      <c r="Q600" s="229"/>
      <c r="R600" s="229"/>
      <c r="S600" s="229"/>
      <c r="T600" s="230"/>
      <c r="AT600" s="231" t="s">
        <v>264</v>
      </c>
      <c r="AU600" s="231" t="s">
        <v>90</v>
      </c>
      <c r="AV600" s="12" t="s">
        <v>262</v>
      </c>
      <c r="AW600" s="12" t="s">
        <v>45</v>
      </c>
      <c r="AX600" s="12" t="s">
        <v>25</v>
      </c>
      <c r="AY600" s="231" t="s">
        <v>256</v>
      </c>
    </row>
    <row r="601" spans="2:65" s="1" customFormat="1" ht="22.5" customHeight="1">
      <c r="B601" s="42"/>
      <c r="C601" s="196" t="s">
        <v>911</v>
      </c>
      <c r="D601" s="196" t="s">
        <v>258</v>
      </c>
      <c r="E601" s="197" t="s">
        <v>1092</v>
      </c>
      <c r="F601" s="198" t="s">
        <v>1093</v>
      </c>
      <c r="G601" s="199" t="s">
        <v>129</v>
      </c>
      <c r="H601" s="200">
        <v>258.66</v>
      </c>
      <c r="I601" s="201"/>
      <c r="J601" s="202">
        <f>ROUND(I601*H601,2)</f>
        <v>0</v>
      </c>
      <c r="K601" s="198" t="s">
        <v>261</v>
      </c>
      <c r="L601" s="62"/>
      <c r="M601" s="203" t="s">
        <v>38</v>
      </c>
      <c r="N601" s="204" t="s">
        <v>52</v>
      </c>
      <c r="O601" s="43"/>
      <c r="P601" s="205">
        <f>O601*H601</f>
        <v>0</v>
      </c>
      <c r="Q601" s="205">
        <v>0</v>
      </c>
      <c r="R601" s="205">
        <f>Q601*H601</f>
        <v>0</v>
      </c>
      <c r="S601" s="205">
        <v>0</v>
      </c>
      <c r="T601" s="206">
        <f>S601*H601</f>
        <v>0</v>
      </c>
      <c r="AR601" s="24" t="s">
        <v>336</v>
      </c>
      <c r="AT601" s="24" t="s">
        <v>258</v>
      </c>
      <c r="AU601" s="24" t="s">
        <v>90</v>
      </c>
      <c r="AY601" s="24" t="s">
        <v>256</v>
      </c>
      <c r="BE601" s="207">
        <f>IF(N601="základní",J601,0)</f>
        <v>0</v>
      </c>
      <c r="BF601" s="207">
        <f>IF(N601="snížená",J601,0)</f>
        <v>0</v>
      </c>
      <c r="BG601" s="207">
        <f>IF(N601="zákl. přenesená",J601,0)</f>
        <v>0</v>
      </c>
      <c r="BH601" s="207">
        <f>IF(N601="sníž. přenesená",J601,0)</f>
        <v>0</v>
      </c>
      <c r="BI601" s="207">
        <f>IF(N601="nulová",J601,0)</f>
        <v>0</v>
      </c>
      <c r="BJ601" s="24" t="s">
        <v>25</v>
      </c>
      <c r="BK601" s="207">
        <f>ROUND(I601*H601,2)</f>
        <v>0</v>
      </c>
      <c r="BL601" s="24" t="s">
        <v>336</v>
      </c>
      <c r="BM601" s="24" t="s">
        <v>2060</v>
      </c>
    </row>
    <row r="602" spans="2:51" s="11" customFormat="1" ht="13.5">
      <c r="B602" s="208"/>
      <c r="C602" s="209"/>
      <c r="D602" s="210" t="s">
        <v>264</v>
      </c>
      <c r="E602" s="211" t="s">
        <v>38</v>
      </c>
      <c r="F602" s="212" t="s">
        <v>2055</v>
      </c>
      <c r="G602" s="209"/>
      <c r="H602" s="213">
        <v>258.66</v>
      </c>
      <c r="I602" s="214"/>
      <c r="J602" s="209"/>
      <c r="K602" s="209"/>
      <c r="L602" s="215"/>
      <c r="M602" s="216"/>
      <c r="N602" s="217"/>
      <c r="O602" s="217"/>
      <c r="P602" s="217"/>
      <c r="Q602" s="217"/>
      <c r="R602" s="217"/>
      <c r="S602" s="217"/>
      <c r="T602" s="218"/>
      <c r="AT602" s="219" t="s">
        <v>264</v>
      </c>
      <c r="AU602" s="219" t="s">
        <v>90</v>
      </c>
      <c r="AV602" s="11" t="s">
        <v>90</v>
      </c>
      <c r="AW602" s="11" t="s">
        <v>45</v>
      </c>
      <c r="AX602" s="11" t="s">
        <v>81</v>
      </c>
      <c r="AY602" s="219" t="s">
        <v>256</v>
      </c>
    </row>
    <row r="603" spans="2:51" s="12" customFormat="1" ht="13.5">
      <c r="B603" s="220"/>
      <c r="C603" s="221"/>
      <c r="D603" s="222" t="s">
        <v>264</v>
      </c>
      <c r="E603" s="223" t="s">
        <v>38</v>
      </c>
      <c r="F603" s="224" t="s">
        <v>266</v>
      </c>
      <c r="G603" s="221"/>
      <c r="H603" s="225">
        <v>258.66</v>
      </c>
      <c r="I603" s="226"/>
      <c r="J603" s="221"/>
      <c r="K603" s="221"/>
      <c r="L603" s="227"/>
      <c r="M603" s="228"/>
      <c r="N603" s="229"/>
      <c r="O603" s="229"/>
      <c r="P603" s="229"/>
      <c r="Q603" s="229"/>
      <c r="R603" s="229"/>
      <c r="S603" s="229"/>
      <c r="T603" s="230"/>
      <c r="AT603" s="231" t="s">
        <v>264</v>
      </c>
      <c r="AU603" s="231" t="s">
        <v>90</v>
      </c>
      <c r="AV603" s="12" t="s">
        <v>262</v>
      </c>
      <c r="AW603" s="12" t="s">
        <v>45</v>
      </c>
      <c r="AX603" s="12" t="s">
        <v>25</v>
      </c>
      <c r="AY603" s="231" t="s">
        <v>256</v>
      </c>
    </row>
    <row r="604" spans="2:65" s="1" customFormat="1" ht="22.5" customHeight="1">
      <c r="B604" s="42"/>
      <c r="C604" s="261" t="s">
        <v>916</v>
      </c>
      <c r="D604" s="261" t="s">
        <v>337</v>
      </c>
      <c r="E604" s="262" t="s">
        <v>1096</v>
      </c>
      <c r="F604" s="263" t="s">
        <v>2061</v>
      </c>
      <c r="G604" s="264" t="s">
        <v>327</v>
      </c>
      <c r="H604" s="265">
        <v>0.103</v>
      </c>
      <c r="I604" s="266"/>
      <c r="J604" s="267">
        <f>ROUND(I604*H604,2)</f>
        <v>0</v>
      </c>
      <c r="K604" s="263" t="s">
        <v>261</v>
      </c>
      <c r="L604" s="268"/>
      <c r="M604" s="269" t="s">
        <v>38</v>
      </c>
      <c r="N604" s="270" t="s">
        <v>52</v>
      </c>
      <c r="O604" s="43"/>
      <c r="P604" s="205">
        <f>O604*H604</f>
        <v>0</v>
      </c>
      <c r="Q604" s="205">
        <v>1</v>
      </c>
      <c r="R604" s="205">
        <f>Q604*H604</f>
        <v>0.103</v>
      </c>
      <c r="S604" s="205">
        <v>0</v>
      </c>
      <c r="T604" s="206">
        <f>S604*H604</f>
        <v>0</v>
      </c>
      <c r="AR604" s="24" t="s">
        <v>424</v>
      </c>
      <c r="AT604" s="24" t="s">
        <v>337</v>
      </c>
      <c r="AU604" s="24" t="s">
        <v>90</v>
      </c>
      <c r="AY604" s="24" t="s">
        <v>256</v>
      </c>
      <c r="BE604" s="207">
        <f>IF(N604="základní",J604,0)</f>
        <v>0</v>
      </c>
      <c r="BF604" s="207">
        <f>IF(N604="snížená",J604,0)</f>
        <v>0</v>
      </c>
      <c r="BG604" s="207">
        <f>IF(N604="zákl. přenesená",J604,0)</f>
        <v>0</v>
      </c>
      <c r="BH604" s="207">
        <f>IF(N604="sníž. přenesená",J604,0)</f>
        <v>0</v>
      </c>
      <c r="BI604" s="207">
        <f>IF(N604="nulová",J604,0)</f>
        <v>0</v>
      </c>
      <c r="BJ604" s="24" t="s">
        <v>25</v>
      </c>
      <c r="BK604" s="207">
        <f>ROUND(I604*H604,2)</f>
        <v>0</v>
      </c>
      <c r="BL604" s="24" t="s">
        <v>336</v>
      </c>
      <c r="BM604" s="24" t="s">
        <v>2062</v>
      </c>
    </row>
    <row r="605" spans="2:47" s="1" customFormat="1" ht="27">
      <c r="B605" s="42"/>
      <c r="C605" s="64"/>
      <c r="D605" s="210" t="s">
        <v>351</v>
      </c>
      <c r="E605" s="64"/>
      <c r="F605" s="243" t="s">
        <v>1099</v>
      </c>
      <c r="G605" s="64"/>
      <c r="H605" s="64"/>
      <c r="I605" s="166"/>
      <c r="J605" s="64"/>
      <c r="K605" s="64"/>
      <c r="L605" s="62"/>
      <c r="M605" s="244"/>
      <c r="N605" s="43"/>
      <c r="O605" s="43"/>
      <c r="P605" s="43"/>
      <c r="Q605" s="43"/>
      <c r="R605" s="43"/>
      <c r="S605" s="43"/>
      <c r="T605" s="79"/>
      <c r="AT605" s="24" t="s">
        <v>351</v>
      </c>
      <c r="AU605" s="24" t="s">
        <v>90</v>
      </c>
    </row>
    <row r="606" spans="2:51" s="11" customFormat="1" ht="13.5">
      <c r="B606" s="208"/>
      <c r="C606" s="209"/>
      <c r="D606" s="210" t="s">
        <v>264</v>
      </c>
      <c r="E606" s="211" t="s">
        <v>38</v>
      </c>
      <c r="F606" s="212" t="s">
        <v>2063</v>
      </c>
      <c r="G606" s="209"/>
      <c r="H606" s="213">
        <v>0.103</v>
      </c>
      <c r="I606" s="214"/>
      <c r="J606" s="209"/>
      <c r="K606" s="209"/>
      <c r="L606" s="215"/>
      <c r="M606" s="216"/>
      <c r="N606" s="217"/>
      <c r="O606" s="217"/>
      <c r="P606" s="217"/>
      <c r="Q606" s="217"/>
      <c r="R606" s="217"/>
      <c r="S606" s="217"/>
      <c r="T606" s="218"/>
      <c r="AT606" s="219" t="s">
        <v>264</v>
      </c>
      <c r="AU606" s="219" t="s">
        <v>90</v>
      </c>
      <c r="AV606" s="11" t="s">
        <v>90</v>
      </c>
      <c r="AW606" s="11" t="s">
        <v>45</v>
      </c>
      <c r="AX606" s="11" t="s">
        <v>81</v>
      </c>
      <c r="AY606" s="219" t="s">
        <v>256</v>
      </c>
    </row>
    <row r="607" spans="2:51" s="12" customFormat="1" ht="13.5">
      <c r="B607" s="220"/>
      <c r="C607" s="221"/>
      <c r="D607" s="222" t="s">
        <v>264</v>
      </c>
      <c r="E607" s="223" t="s">
        <v>38</v>
      </c>
      <c r="F607" s="224" t="s">
        <v>266</v>
      </c>
      <c r="G607" s="221"/>
      <c r="H607" s="225">
        <v>0.103</v>
      </c>
      <c r="I607" s="226"/>
      <c r="J607" s="221"/>
      <c r="K607" s="221"/>
      <c r="L607" s="227"/>
      <c r="M607" s="228"/>
      <c r="N607" s="229"/>
      <c r="O607" s="229"/>
      <c r="P607" s="229"/>
      <c r="Q607" s="229"/>
      <c r="R607" s="229"/>
      <c r="S607" s="229"/>
      <c r="T607" s="230"/>
      <c r="AT607" s="231" t="s">
        <v>264</v>
      </c>
      <c r="AU607" s="231" t="s">
        <v>90</v>
      </c>
      <c r="AV607" s="12" t="s">
        <v>262</v>
      </c>
      <c r="AW607" s="12" t="s">
        <v>45</v>
      </c>
      <c r="AX607" s="12" t="s">
        <v>25</v>
      </c>
      <c r="AY607" s="231" t="s">
        <v>256</v>
      </c>
    </row>
    <row r="608" spans="2:65" s="1" customFormat="1" ht="22.5" customHeight="1">
      <c r="B608" s="42"/>
      <c r="C608" s="196" t="s">
        <v>921</v>
      </c>
      <c r="D608" s="196" t="s">
        <v>258</v>
      </c>
      <c r="E608" s="197" t="s">
        <v>1102</v>
      </c>
      <c r="F608" s="198" t="s">
        <v>1103</v>
      </c>
      <c r="G608" s="199" t="s">
        <v>129</v>
      </c>
      <c r="H608" s="200">
        <v>258.66</v>
      </c>
      <c r="I608" s="201"/>
      <c r="J608" s="202">
        <f>ROUND(I608*H608,2)</f>
        <v>0</v>
      </c>
      <c r="K608" s="198" t="s">
        <v>261</v>
      </c>
      <c r="L608" s="62"/>
      <c r="M608" s="203" t="s">
        <v>38</v>
      </c>
      <c r="N608" s="204" t="s">
        <v>52</v>
      </c>
      <c r="O608" s="43"/>
      <c r="P608" s="205">
        <f>O608*H608</f>
        <v>0</v>
      </c>
      <c r="Q608" s="205">
        <v>0.0004</v>
      </c>
      <c r="R608" s="205">
        <f>Q608*H608</f>
        <v>0.10346400000000001</v>
      </c>
      <c r="S608" s="205">
        <v>0</v>
      </c>
      <c r="T608" s="206">
        <f>S608*H608</f>
        <v>0</v>
      </c>
      <c r="AR608" s="24" t="s">
        <v>336</v>
      </c>
      <c r="AT608" s="24" t="s">
        <v>258</v>
      </c>
      <c r="AU608" s="24" t="s">
        <v>90</v>
      </c>
      <c r="AY608" s="24" t="s">
        <v>256</v>
      </c>
      <c r="BE608" s="207">
        <f>IF(N608="základní",J608,0)</f>
        <v>0</v>
      </c>
      <c r="BF608" s="207">
        <f>IF(N608="snížená",J608,0)</f>
        <v>0</v>
      </c>
      <c r="BG608" s="207">
        <f>IF(N608="zákl. přenesená",J608,0)</f>
        <v>0</v>
      </c>
      <c r="BH608" s="207">
        <f>IF(N608="sníž. přenesená",J608,0)</f>
        <v>0</v>
      </c>
      <c r="BI608" s="207">
        <f>IF(N608="nulová",J608,0)</f>
        <v>0</v>
      </c>
      <c r="BJ608" s="24" t="s">
        <v>25</v>
      </c>
      <c r="BK608" s="207">
        <f>ROUND(I608*H608,2)</f>
        <v>0</v>
      </c>
      <c r="BL608" s="24" t="s">
        <v>336</v>
      </c>
      <c r="BM608" s="24" t="s">
        <v>2064</v>
      </c>
    </row>
    <row r="609" spans="2:51" s="11" customFormat="1" ht="13.5">
      <c r="B609" s="208"/>
      <c r="C609" s="209"/>
      <c r="D609" s="210" t="s">
        <v>264</v>
      </c>
      <c r="E609" s="211" t="s">
        <v>38</v>
      </c>
      <c r="F609" s="212" t="s">
        <v>2065</v>
      </c>
      <c r="G609" s="209"/>
      <c r="H609" s="213">
        <v>258.66</v>
      </c>
      <c r="I609" s="214"/>
      <c r="J609" s="209"/>
      <c r="K609" s="209"/>
      <c r="L609" s="215"/>
      <c r="M609" s="216"/>
      <c r="N609" s="217"/>
      <c r="O609" s="217"/>
      <c r="P609" s="217"/>
      <c r="Q609" s="217"/>
      <c r="R609" s="217"/>
      <c r="S609" s="217"/>
      <c r="T609" s="218"/>
      <c r="AT609" s="219" t="s">
        <v>264</v>
      </c>
      <c r="AU609" s="219" t="s">
        <v>90</v>
      </c>
      <c r="AV609" s="11" t="s">
        <v>90</v>
      </c>
      <c r="AW609" s="11" t="s">
        <v>45</v>
      </c>
      <c r="AX609" s="11" t="s">
        <v>81</v>
      </c>
      <c r="AY609" s="219" t="s">
        <v>256</v>
      </c>
    </row>
    <row r="610" spans="2:51" s="12" customFormat="1" ht="13.5">
      <c r="B610" s="220"/>
      <c r="C610" s="221"/>
      <c r="D610" s="222" t="s">
        <v>264</v>
      </c>
      <c r="E610" s="223" t="s">
        <v>38</v>
      </c>
      <c r="F610" s="224" t="s">
        <v>266</v>
      </c>
      <c r="G610" s="221"/>
      <c r="H610" s="225">
        <v>258.66</v>
      </c>
      <c r="I610" s="226"/>
      <c r="J610" s="221"/>
      <c r="K610" s="221"/>
      <c r="L610" s="227"/>
      <c r="M610" s="228"/>
      <c r="N610" s="229"/>
      <c r="O610" s="229"/>
      <c r="P610" s="229"/>
      <c r="Q610" s="229"/>
      <c r="R610" s="229"/>
      <c r="S610" s="229"/>
      <c r="T610" s="230"/>
      <c r="AT610" s="231" t="s">
        <v>264</v>
      </c>
      <c r="AU610" s="231" t="s">
        <v>90</v>
      </c>
      <c r="AV610" s="12" t="s">
        <v>262</v>
      </c>
      <c r="AW610" s="12" t="s">
        <v>45</v>
      </c>
      <c r="AX610" s="12" t="s">
        <v>25</v>
      </c>
      <c r="AY610" s="231" t="s">
        <v>256</v>
      </c>
    </row>
    <row r="611" spans="2:65" s="1" customFormat="1" ht="31.5" customHeight="1">
      <c r="B611" s="42"/>
      <c r="C611" s="261" t="s">
        <v>925</v>
      </c>
      <c r="D611" s="261" t="s">
        <v>337</v>
      </c>
      <c r="E611" s="262" t="s">
        <v>1106</v>
      </c>
      <c r="F611" s="263" t="s">
        <v>1107</v>
      </c>
      <c r="G611" s="264" t="s">
        <v>129</v>
      </c>
      <c r="H611" s="265">
        <v>284.526</v>
      </c>
      <c r="I611" s="266"/>
      <c r="J611" s="267">
        <f>ROUND(I611*H611,2)</f>
        <v>0</v>
      </c>
      <c r="K611" s="263" t="s">
        <v>261</v>
      </c>
      <c r="L611" s="268"/>
      <c r="M611" s="269" t="s">
        <v>38</v>
      </c>
      <c r="N611" s="270" t="s">
        <v>52</v>
      </c>
      <c r="O611" s="43"/>
      <c r="P611" s="205">
        <f>O611*H611</f>
        <v>0</v>
      </c>
      <c r="Q611" s="205">
        <v>0.0069</v>
      </c>
      <c r="R611" s="205">
        <f>Q611*H611</f>
        <v>1.9632294000000001</v>
      </c>
      <c r="S611" s="205">
        <v>0</v>
      </c>
      <c r="T611" s="206">
        <f>S611*H611</f>
        <v>0</v>
      </c>
      <c r="AR611" s="24" t="s">
        <v>424</v>
      </c>
      <c r="AT611" s="24" t="s">
        <v>337</v>
      </c>
      <c r="AU611" s="24" t="s">
        <v>90</v>
      </c>
      <c r="AY611" s="24" t="s">
        <v>256</v>
      </c>
      <c r="BE611" s="207">
        <f>IF(N611="základní",J611,0)</f>
        <v>0</v>
      </c>
      <c r="BF611" s="207">
        <f>IF(N611="snížená",J611,0)</f>
        <v>0</v>
      </c>
      <c r="BG611" s="207">
        <f>IF(N611="zákl. přenesená",J611,0)</f>
        <v>0</v>
      </c>
      <c r="BH611" s="207">
        <f>IF(N611="sníž. přenesená",J611,0)</f>
        <v>0</v>
      </c>
      <c r="BI611" s="207">
        <f>IF(N611="nulová",J611,0)</f>
        <v>0</v>
      </c>
      <c r="BJ611" s="24" t="s">
        <v>25</v>
      </c>
      <c r="BK611" s="207">
        <f>ROUND(I611*H611,2)</f>
        <v>0</v>
      </c>
      <c r="BL611" s="24" t="s">
        <v>336</v>
      </c>
      <c r="BM611" s="24" t="s">
        <v>2066</v>
      </c>
    </row>
    <row r="612" spans="2:51" s="11" customFormat="1" ht="13.5">
      <c r="B612" s="208"/>
      <c r="C612" s="209"/>
      <c r="D612" s="210" t="s">
        <v>264</v>
      </c>
      <c r="E612" s="211" t="s">
        <v>38</v>
      </c>
      <c r="F612" s="212" t="s">
        <v>1811</v>
      </c>
      <c r="G612" s="209"/>
      <c r="H612" s="213">
        <v>284.526</v>
      </c>
      <c r="I612" s="214"/>
      <c r="J612" s="209"/>
      <c r="K612" s="209"/>
      <c r="L612" s="215"/>
      <c r="M612" s="216"/>
      <c r="N612" s="217"/>
      <c r="O612" s="217"/>
      <c r="P612" s="217"/>
      <c r="Q612" s="217"/>
      <c r="R612" s="217"/>
      <c r="S612" s="217"/>
      <c r="T612" s="218"/>
      <c r="AT612" s="219" t="s">
        <v>264</v>
      </c>
      <c r="AU612" s="219" t="s">
        <v>90</v>
      </c>
      <c r="AV612" s="11" t="s">
        <v>90</v>
      </c>
      <c r="AW612" s="11" t="s">
        <v>45</v>
      </c>
      <c r="AX612" s="11" t="s">
        <v>81</v>
      </c>
      <c r="AY612" s="219" t="s">
        <v>256</v>
      </c>
    </row>
    <row r="613" spans="2:51" s="12" customFormat="1" ht="13.5">
      <c r="B613" s="220"/>
      <c r="C613" s="221"/>
      <c r="D613" s="222" t="s">
        <v>264</v>
      </c>
      <c r="E613" s="223" t="s">
        <v>38</v>
      </c>
      <c r="F613" s="224" t="s">
        <v>266</v>
      </c>
      <c r="G613" s="221"/>
      <c r="H613" s="225">
        <v>284.526</v>
      </c>
      <c r="I613" s="226"/>
      <c r="J613" s="221"/>
      <c r="K613" s="221"/>
      <c r="L613" s="227"/>
      <c r="M613" s="228"/>
      <c r="N613" s="229"/>
      <c r="O613" s="229"/>
      <c r="P613" s="229"/>
      <c r="Q613" s="229"/>
      <c r="R613" s="229"/>
      <c r="S613" s="229"/>
      <c r="T613" s="230"/>
      <c r="AT613" s="231" t="s">
        <v>264</v>
      </c>
      <c r="AU613" s="231" t="s">
        <v>90</v>
      </c>
      <c r="AV613" s="12" t="s">
        <v>262</v>
      </c>
      <c r="AW613" s="12" t="s">
        <v>45</v>
      </c>
      <c r="AX613" s="12" t="s">
        <v>25</v>
      </c>
      <c r="AY613" s="231" t="s">
        <v>256</v>
      </c>
    </row>
    <row r="614" spans="2:65" s="1" customFormat="1" ht="22.5" customHeight="1">
      <c r="B614" s="42"/>
      <c r="C614" s="196" t="s">
        <v>929</v>
      </c>
      <c r="D614" s="196" t="s">
        <v>258</v>
      </c>
      <c r="E614" s="197" t="s">
        <v>1112</v>
      </c>
      <c r="F614" s="198" t="s">
        <v>1113</v>
      </c>
      <c r="G614" s="199" t="s">
        <v>129</v>
      </c>
      <c r="H614" s="200">
        <v>215.55</v>
      </c>
      <c r="I614" s="201"/>
      <c r="J614" s="202">
        <f>ROUND(I614*H614,2)</f>
        <v>0</v>
      </c>
      <c r="K614" s="198" t="s">
        <v>261</v>
      </c>
      <c r="L614" s="62"/>
      <c r="M614" s="203" t="s">
        <v>38</v>
      </c>
      <c r="N614" s="204" t="s">
        <v>52</v>
      </c>
      <c r="O614" s="43"/>
      <c r="P614" s="205">
        <f>O614*H614</f>
        <v>0</v>
      </c>
      <c r="Q614" s="205">
        <v>0.00011</v>
      </c>
      <c r="R614" s="205">
        <f>Q614*H614</f>
        <v>0.023710500000000002</v>
      </c>
      <c r="S614" s="205">
        <v>0</v>
      </c>
      <c r="T614" s="206">
        <f>S614*H614</f>
        <v>0</v>
      </c>
      <c r="AR614" s="24" t="s">
        <v>336</v>
      </c>
      <c r="AT614" s="24" t="s">
        <v>258</v>
      </c>
      <c r="AU614" s="24" t="s">
        <v>90</v>
      </c>
      <c r="AY614" s="24" t="s">
        <v>256</v>
      </c>
      <c r="BE614" s="207">
        <f>IF(N614="základní",J614,0)</f>
        <v>0</v>
      </c>
      <c r="BF614" s="207">
        <f>IF(N614="snížená",J614,0)</f>
        <v>0</v>
      </c>
      <c r="BG614" s="207">
        <f>IF(N614="zákl. přenesená",J614,0)</f>
        <v>0</v>
      </c>
      <c r="BH614" s="207">
        <f>IF(N614="sníž. přenesená",J614,0)</f>
        <v>0</v>
      </c>
      <c r="BI614" s="207">
        <f>IF(N614="nulová",J614,0)</f>
        <v>0</v>
      </c>
      <c r="BJ614" s="24" t="s">
        <v>25</v>
      </c>
      <c r="BK614" s="207">
        <f>ROUND(I614*H614,2)</f>
        <v>0</v>
      </c>
      <c r="BL614" s="24" t="s">
        <v>336</v>
      </c>
      <c r="BM614" s="24" t="s">
        <v>2067</v>
      </c>
    </row>
    <row r="615" spans="2:51" s="11" customFormat="1" ht="40.5">
      <c r="B615" s="208"/>
      <c r="C615" s="209"/>
      <c r="D615" s="210" t="s">
        <v>264</v>
      </c>
      <c r="E615" s="211" t="s">
        <v>38</v>
      </c>
      <c r="F615" s="212" t="s">
        <v>2068</v>
      </c>
      <c r="G615" s="209"/>
      <c r="H615" s="213">
        <v>215.55</v>
      </c>
      <c r="I615" s="214"/>
      <c r="J615" s="209"/>
      <c r="K615" s="209"/>
      <c r="L615" s="215"/>
      <c r="M615" s="216"/>
      <c r="N615" s="217"/>
      <c r="O615" s="217"/>
      <c r="P615" s="217"/>
      <c r="Q615" s="217"/>
      <c r="R615" s="217"/>
      <c r="S615" s="217"/>
      <c r="T615" s="218"/>
      <c r="AT615" s="219" t="s">
        <v>264</v>
      </c>
      <c r="AU615" s="219" t="s">
        <v>90</v>
      </c>
      <c r="AV615" s="11" t="s">
        <v>90</v>
      </c>
      <c r="AW615" s="11" t="s">
        <v>45</v>
      </c>
      <c r="AX615" s="11" t="s">
        <v>81</v>
      </c>
      <c r="AY615" s="219" t="s">
        <v>256</v>
      </c>
    </row>
    <row r="616" spans="2:51" s="12" customFormat="1" ht="13.5">
      <c r="B616" s="220"/>
      <c r="C616" s="221"/>
      <c r="D616" s="222" t="s">
        <v>264</v>
      </c>
      <c r="E616" s="223" t="s">
        <v>38</v>
      </c>
      <c r="F616" s="224" t="s">
        <v>266</v>
      </c>
      <c r="G616" s="221"/>
      <c r="H616" s="225">
        <v>215.55</v>
      </c>
      <c r="I616" s="226"/>
      <c r="J616" s="221"/>
      <c r="K616" s="221"/>
      <c r="L616" s="227"/>
      <c r="M616" s="228"/>
      <c r="N616" s="229"/>
      <c r="O616" s="229"/>
      <c r="P616" s="229"/>
      <c r="Q616" s="229"/>
      <c r="R616" s="229"/>
      <c r="S616" s="229"/>
      <c r="T616" s="230"/>
      <c r="AT616" s="231" t="s">
        <v>264</v>
      </c>
      <c r="AU616" s="231" t="s">
        <v>90</v>
      </c>
      <c r="AV616" s="12" t="s">
        <v>262</v>
      </c>
      <c r="AW616" s="12" t="s">
        <v>45</v>
      </c>
      <c r="AX616" s="12" t="s">
        <v>25</v>
      </c>
      <c r="AY616" s="231" t="s">
        <v>256</v>
      </c>
    </row>
    <row r="617" spans="2:65" s="1" customFormat="1" ht="22.5" customHeight="1">
      <c r="B617" s="42"/>
      <c r="C617" s="261" t="s">
        <v>933</v>
      </c>
      <c r="D617" s="261" t="s">
        <v>337</v>
      </c>
      <c r="E617" s="262" t="s">
        <v>1117</v>
      </c>
      <c r="F617" s="263" t="s">
        <v>1118</v>
      </c>
      <c r="G617" s="264" t="s">
        <v>129</v>
      </c>
      <c r="H617" s="265">
        <v>258.66</v>
      </c>
      <c r="I617" s="266"/>
      <c r="J617" s="267">
        <f>ROUND(I617*H617,2)</f>
        <v>0</v>
      </c>
      <c r="K617" s="263" t="s">
        <v>261</v>
      </c>
      <c r="L617" s="268"/>
      <c r="M617" s="269" t="s">
        <v>38</v>
      </c>
      <c r="N617" s="270" t="s">
        <v>52</v>
      </c>
      <c r="O617" s="43"/>
      <c r="P617" s="205">
        <f>O617*H617</f>
        <v>0</v>
      </c>
      <c r="Q617" s="205">
        <v>0.0004</v>
      </c>
      <c r="R617" s="205">
        <f>Q617*H617</f>
        <v>0.10346400000000001</v>
      </c>
      <c r="S617" s="205">
        <v>0</v>
      </c>
      <c r="T617" s="206">
        <f>S617*H617</f>
        <v>0</v>
      </c>
      <c r="AR617" s="24" t="s">
        <v>424</v>
      </c>
      <c r="AT617" s="24" t="s">
        <v>337</v>
      </c>
      <c r="AU617" s="24" t="s">
        <v>90</v>
      </c>
      <c r="AY617" s="24" t="s">
        <v>256</v>
      </c>
      <c r="BE617" s="207">
        <f>IF(N617="základní",J617,0)</f>
        <v>0</v>
      </c>
      <c r="BF617" s="207">
        <f>IF(N617="snížená",J617,0)</f>
        <v>0</v>
      </c>
      <c r="BG617" s="207">
        <f>IF(N617="zákl. přenesená",J617,0)</f>
        <v>0</v>
      </c>
      <c r="BH617" s="207">
        <f>IF(N617="sníž. přenesená",J617,0)</f>
        <v>0</v>
      </c>
      <c r="BI617" s="207">
        <f>IF(N617="nulová",J617,0)</f>
        <v>0</v>
      </c>
      <c r="BJ617" s="24" t="s">
        <v>25</v>
      </c>
      <c r="BK617" s="207">
        <f>ROUND(I617*H617,2)</f>
        <v>0</v>
      </c>
      <c r="BL617" s="24" t="s">
        <v>336</v>
      </c>
      <c r="BM617" s="24" t="s">
        <v>2069</v>
      </c>
    </row>
    <row r="618" spans="2:51" s="11" customFormat="1" ht="13.5">
      <c r="B618" s="208"/>
      <c r="C618" s="209"/>
      <c r="D618" s="222" t="s">
        <v>264</v>
      </c>
      <c r="E618" s="271" t="s">
        <v>38</v>
      </c>
      <c r="F618" s="248" t="s">
        <v>2070</v>
      </c>
      <c r="G618" s="209"/>
      <c r="H618" s="249">
        <v>258.66</v>
      </c>
      <c r="I618" s="214"/>
      <c r="J618" s="209"/>
      <c r="K618" s="209"/>
      <c r="L618" s="215"/>
      <c r="M618" s="216"/>
      <c r="N618" s="217"/>
      <c r="O618" s="217"/>
      <c r="P618" s="217"/>
      <c r="Q618" s="217"/>
      <c r="R618" s="217"/>
      <c r="S618" s="217"/>
      <c r="T618" s="218"/>
      <c r="AT618" s="219" t="s">
        <v>264</v>
      </c>
      <c r="AU618" s="219" t="s">
        <v>90</v>
      </c>
      <c r="AV618" s="11" t="s">
        <v>90</v>
      </c>
      <c r="AW618" s="11" t="s">
        <v>45</v>
      </c>
      <c r="AX618" s="11" t="s">
        <v>25</v>
      </c>
      <c r="AY618" s="219" t="s">
        <v>256</v>
      </c>
    </row>
    <row r="619" spans="2:65" s="1" customFormat="1" ht="31.5" customHeight="1">
      <c r="B619" s="42"/>
      <c r="C619" s="196" t="s">
        <v>937</v>
      </c>
      <c r="D619" s="196" t="s">
        <v>258</v>
      </c>
      <c r="E619" s="197" t="s">
        <v>1134</v>
      </c>
      <c r="F619" s="198" t="s">
        <v>1135</v>
      </c>
      <c r="G619" s="199" t="s">
        <v>453</v>
      </c>
      <c r="H619" s="200">
        <v>8</v>
      </c>
      <c r="I619" s="201"/>
      <c r="J619" s="202">
        <f>ROUND(I619*H619,2)</f>
        <v>0</v>
      </c>
      <c r="K619" s="198" t="s">
        <v>261</v>
      </c>
      <c r="L619" s="62"/>
      <c r="M619" s="203" t="s">
        <v>38</v>
      </c>
      <c r="N619" s="204" t="s">
        <v>52</v>
      </c>
      <c r="O619" s="43"/>
      <c r="P619" s="205">
        <f>O619*H619</f>
        <v>0</v>
      </c>
      <c r="Q619" s="205">
        <v>0</v>
      </c>
      <c r="R619" s="205">
        <f>Q619*H619</f>
        <v>0</v>
      </c>
      <c r="S619" s="205">
        <v>0</v>
      </c>
      <c r="T619" s="206">
        <f>S619*H619</f>
        <v>0</v>
      </c>
      <c r="AR619" s="24" t="s">
        <v>336</v>
      </c>
      <c r="AT619" s="24" t="s">
        <v>258</v>
      </c>
      <c r="AU619" s="24" t="s">
        <v>90</v>
      </c>
      <c r="AY619" s="24" t="s">
        <v>256</v>
      </c>
      <c r="BE619" s="207">
        <f>IF(N619="základní",J619,0)</f>
        <v>0</v>
      </c>
      <c r="BF619" s="207">
        <f>IF(N619="snížená",J619,0)</f>
        <v>0</v>
      </c>
      <c r="BG619" s="207">
        <f>IF(N619="zákl. přenesená",J619,0)</f>
        <v>0</v>
      </c>
      <c r="BH619" s="207">
        <f>IF(N619="sníž. přenesená",J619,0)</f>
        <v>0</v>
      </c>
      <c r="BI619" s="207">
        <f>IF(N619="nulová",J619,0)</f>
        <v>0</v>
      </c>
      <c r="BJ619" s="24" t="s">
        <v>25</v>
      </c>
      <c r="BK619" s="207">
        <f>ROUND(I619*H619,2)</f>
        <v>0</v>
      </c>
      <c r="BL619" s="24" t="s">
        <v>336</v>
      </c>
      <c r="BM619" s="24" t="s">
        <v>2071</v>
      </c>
    </row>
    <row r="620" spans="2:65" s="1" customFormat="1" ht="22.5" customHeight="1">
      <c r="B620" s="42"/>
      <c r="C620" s="196" t="s">
        <v>941</v>
      </c>
      <c r="D620" s="196" t="s">
        <v>258</v>
      </c>
      <c r="E620" s="197" t="s">
        <v>1138</v>
      </c>
      <c r="F620" s="198" t="s">
        <v>1139</v>
      </c>
      <c r="G620" s="199" t="s">
        <v>327</v>
      </c>
      <c r="H620" s="200">
        <v>2.59</v>
      </c>
      <c r="I620" s="201"/>
      <c r="J620" s="202">
        <f>ROUND(I620*H620,2)</f>
        <v>0</v>
      </c>
      <c r="K620" s="198" t="s">
        <v>261</v>
      </c>
      <c r="L620" s="62"/>
      <c r="M620" s="203" t="s">
        <v>38</v>
      </c>
      <c r="N620" s="204" t="s">
        <v>52</v>
      </c>
      <c r="O620" s="43"/>
      <c r="P620" s="205">
        <f>O620*H620</f>
        <v>0</v>
      </c>
      <c r="Q620" s="205">
        <v>0</v>
      </c>
      <c r="R620" s="205">
        <f>Q620*H620</f>
        <v>0</v>
      </c>
      <c r="S620" s="205">
        <v>0</v>
      </c>
      <c r="T620" s="206">
        <f>S620*H620</f>
        <v>0</v>
      </c>
      <c r="AR620" s="24" t="s">
        <v>336</v>
      </c>
      <c r="AT620" s="24" t="s">
        <v>258</v>
      </c>
      <c r="AU620" s="24" t="s">
        <v>90</v>
      </c>
      <c r="AY620" s="24" t="s">
        <v>256</v>
      </c>
      <c r="BE620" s="207">
        <f>IF(N620="základní",J620,0)</f>
        <v>0</v>
      </c>
      <c r="BF620" s="207">
        <f>IF(N620="snížená",J620,0)</f>
        <v>0</v>
      </c>
      <c r="BG620" s="207">
        <f>IF(N620="zákl. přenesená",J620,0)</f>
        <v>0</v>
      </c>
      <c r="BH620" s="207">
        <f>IF(N620="sníž. přenesená",J620,0)</f>
        <v>0</v>
      </c>
      <c r="BI620" s="207">
        <f>IF(N620="nulová",J620,0)</f>
        <v>0</v>
      </c>
      <c r="BJ620" s="24" t="s">
        <v>25</v>
      </c>
      <c r="BK620" s="207">
        <f>ROUND(I620*H620,2)</f>
        <v>0</v>
      </c>
      <c r="BL620" s="24" t="s">
        <v>336</v>
      </c>
      <c r="BM620" s="24" t="s">
        <v>2072</v>
      </c>
    </row>
    <row r="621" spans="2:63" s="10" customFormat="1" ht="29.85" customHeight="1">
      <c r="B621" s="179"/>
      <c r="C621" s="180"/>
      <c r="D621" s="193" t="s">
        <v>80</v>
      </c>
      <c r="E621" s="194" t="s">
        <v>1141</v>
      </c>
      <c r="F621" s="194" t="s">
        <v>1142</v>
      </c>
      <c r="G621" s="180"/>
      <c r="H621" s="180"/>
      <c r="I621" s="183"/>
      <c r="J621" s="195">
        <f>BK621</f>
        <v>0</v>
      </c>
      <c r="K621" s="180"/>
      <c r="L621" s="185"/>
      <c r="M621" s="186"/>
      <c r="N621" s="187"/>
      <c r="O621" s="187"/>
      <c r="P621" s="188">
        <f>SUM(P622:P648)</f>
        <v>0</v>
      </c>
      <c r="Q621" s="187"/>
      <c r="R621" s="188">
        <f>SUM(R622:R648)</f>
        <v>25.87182336</v>
      </c>
      <c r="S621" s="187"/>
      <c r="T621" s="189">
        <f>SUM(T622:T648)</f>
        <v>8.966592</v>
      </c>
      <c r="AR621" s="190" t="s">
        <v>90</v>
      </c>
      <c r="AT621" s="191" t="s">
        <v>80</v>
      </c>
      <c r="AU621" s="191" t="s">
        <v>25</v>
      </c>
      <c r="AY621" s="190" t="s">
        <v>256</v>
      </c>
      <c r="BK621" s="192">
        <f>SUM(BK622:BK648)</f>
        <v>0</v>
      </c>
    </row>
    <row r="622" spans="2:65" s="1" customFormat="1" ht="22.5" customHeight="1">
      <c r="B622" s="42"/>
      <c r="C622" s="196" t="s">
        <v>945</v>
      </c>
      <c r="D622" s="196" t="s">
        <v>258</v>
      </c>
      <c r="E622" s="197" t="s">
        <v>1143</v>
      </c>
      <c r="F622" s="198" t="s">
        <v>1144</v>
      </c>
      <c r="G622" s="199" t="s">
        <v>129</v>
      </c>
      <c r="H622" s="200">
        <v>1494.432</v>
      </c>
      <c r="I622" s="201"/>
      <c r="J622" s="202">
        <f>ROUND(I622*H622,2)</f>
        <v>0</v>
      </c>
      <c r="K622" s="198" t="s">
        <v>261</v>
      </c>
      <c r="L622" s="62"/>
      <c r="M622" s="203" t="s">
        <v>38</v>
      </c>
      <c r="N622" s="204" t="s">
        <v>52</v>
      </c>
      <c r="O622" s="43"/>
      <c r="P622" s="205">
        <f>O622*H622</f>
        <v>0</v>
      </c>
      <c r="Q622" s="205">
        <v>0</v>
      </c>
      <c r="R622" s="205">
        <f>Q622*H622</f>
        <v>0</v>
      </c>
      <c r="S622" s="205">
        <v>0.006</v>
      </c>
      <c r="T622" s="206">
        <f>S622*H622</f>
        <v>8.966592</v>
      </c>
      <c r="AR622" s="24" t="s">
        <v>336</v>
      </c>
      <c r="AT622" s="24" t="s">
        <v>258</v>
      </c>
      <c r="AU622" s="24" t="s">
        <v>90</v>
      </c>
      <c r="AY622" s="24" t="s">
        <v>256</v>
      </c>
      <c r="BE622" s="207">
        <f>IF(N622="základní",J622,0)</f>
        <v>0</v>
      </c>
      <c r="BF622" s="207">
        <f>IF(N622="snížená",J622,0)</f>
        <v>0</v>
      </c>
      <c r="BG622" s="207">
        <f>IF(N622="zákl. přenesená",J622,0)</f>
        <v>0</v>
      </c>
      <c r="BH622" s="207">
        <f>IF(N622="sníž. přenesená",J622,0)</f>
        <v>0</v>
      </c>
      <c r="BI622" s="207">
        <f>IF(N622="nulová",J622,0)</f>
        <v>0</v>
      </c>
      <c r="BJ622" s="24" t="s">
        <v>25</v>
      </c>
      <c r="BK622" s="207">
        <f>ROUND(I622*H622,2)</f>
        <v>0</v>
      </c>
      <c r="BL622" s="24" t="s">
        <v>336</v>
      </c>
      <c r="BM622" s="24" t="s">
        <v>2073</v>
      </c>
    </row>
    <row r="623" spans="2:51" s="11" customFormat="1" ht="13.5">
      <c r="B623" s="208"/>
      <c r="C623" s="209"/>
      <c r="D623" s="210" t="s">
        <v>264</v>
      </c>
      <c r="E623" s="211" t="s">
        <v>38</v>
      </c>
      <c r="F623" s="212" t="s">
        <v>1699</v>
      </c>
      <c r="G623" s="209"/>
      <c r="H623" s="213">
        <v>1096.8</v>
      </c>
      <c r="I623" s="214"/>
      <c r="J623" s="209"/>
      <c r="K623" s="209"/>
      <c r="L623" s="215"/>
      <c r="M623" s="216"/>
      <c r="N623" s="217"/>
      <c r="O623" s="217"/>
      <c r="P623" s="217"/>
      <c r="Q623" s="217"/>
      <c r="R623" s="217"/>
      <c r="S623" s="217"/>
      <c r="T623" s="218"/>
      <c r="AT623" s="219" t="s">
        <v>264</v>
      </c>
      <c r="AU623" s="219" t="s">
        <v>90</v>
      </c>
      <c r="AV623" s="11" t="s">
        <v>90</v>
      </c>
      <c r="AW623" s="11" t="s">
        <v>45</v>
      </c>
      <c r="AX623" s="11" t="s">
        <v>81</v>
      </c>
      <c r="AY623" s="219" t="s">
        <v>256</v>
      </c>
    </row>
    <row r="624" spans="2:51" s="11" customFormat="1" ht="13.5">
      <c r="B624" s="208"/>
      <c r="C624" s="209"/>
      <c r="D624" s="210" t="s">
        <v>264</v>
      </c>
      <c r="E624" s="211" t="s">
        <v>38</v>
      </c>
      <c r="F624" s="212" t="s">
        <v>174</v>
      </c>
      <c r="G624" s="209"/>
      <c r="H624" s="213">
        <v>45.012</v>
      </c>
      <c r="I624" s="214"/>
      <c r="J624" s="209"/>
      <c r="K624" s="209"/>
      <c r="L624" s="215"/>
      <c r="M624" s="216"/>
      <c r="N624" s="217"/>
      <c r="O624" s="217"/>
      <c r="P624" s="217"/>
      <c r="Q624" s="217"/>
      <c r="R624" s="217"/>
      <c r="S624" s="217"/>
      <c r="T624" s="218"/>
      <c r="AT624" s="219" t="s">
        <v>264</v>
      </c>
      <c r="AU624" s="219" t="s">
        <v>90</v>
      </c>
      <c r="AV624" s="11" t="s">
        <v>90</v>
      </c>
      <c r="AW624" s="11" t="s">
        <v>45</v>
      </c>
      <c r="AX624" s="11" t="s">
        <v>81</v>
      </c>
      <c r="AY624" s="219" t="s">
        <v>256</v>
      </c>
    </row>
    <row r="625" spans="2:51" s="11" customFormat="1" ht="13.5">
      <c r="B625" s="208"/>
      <c r="C625" s="209"/>
      <c r="D625" s="210" t="s">
        <v>264</v>
      </c>
      <c r="E625" s="211" t="s">
        <v>38</v>
      </c>
      <c r="F625" s="212" t="s">
        <v>1704</v>
      </c>
      <c r="G625" s="209"/>
      <c r="H625" s="213">
        <v>106.92</v>
      </c>
      <c r="I625" s="214"/>
      <c r="J625" s="209"/>
      <c r="K625" s="209"/>
      <c r="L625" s="215"/>
      <c r="M625" s="216"/>
      <c r="N625" s="217"/>
      <c r="O625" s="217"/>
      <c r="P625" s="217"/>
      <c r="Q625" s="217"/>
      <c r="R625" s="217"/>
      <c r="S625" s="217"/>
      <c r="T625" s="218"/>
      <c r="AT625" s="219" t="s">
        <v>264</v>
      </c>
      <c r="AU625" s="219" t="s">
        <v>90</v>
      </c>
      <c r="AV625" s="11" t="s">
        <v>90</v>
      </c>
      <c r="AW625" s="11" t="s">
        <v>45</v>
      </c>
      <c r="AX625" s="11" t="s">
        <v>81</v>
      </c>
      <c r="AY625" s="219" t="s">
        <v>256</v>
      </c>
    </row>
    <row r="626" spans="2:51" s="11" customFormat="1" ht="13.5">
      <c r="B626" s="208"/>
      <c r="C626" s="209"/>
      <c r="D626" s="210" t="s">
        <v>264</v>
      </c>
      <c r="E626" s="211" t="s">
        <v>38</v>
      </c>
      <c r="F626" s="212" t="s">
        <v>1707</v>
      </c>
      <c r="G626" s="209"/>
      <c r="H626" s="213">
        <v>220.5</v>
      </c>
      <c r="I626" s="214"/>
      <c r="J626" s="209"/>
      <c r="K626" s="209"/>
      <c r="L626" s="215"/>
      <c r="M626" s="216"/>
      <c r="N626" s="217"/>
      <c r="O626" s="217"/>
      <c r="P626" s="217"/>
      <c r="Q626" s="217"/>
      <c r="R626" s="217"/>
      <c r="S626" s="217"/>
      <c r="T626" s="218"/>
      <c r="AT626" s="219" t="s">
        <v>264</v>
      </c>
      <c r="AU626" s="219" t="s">
        <v>90</v>
      </c>
      <c r="AV626" s="11" t="s">
        <v>90</v>
      </c>
      <c r="AW626" s="11" t="s">
        <v>45</v>
      </c>
      <c r="AX626" s="11" t="s">
        <v>81</v>
      </c>
      <c r="AY626" s="219" t="s">
        <v>256</v>
      </c>
    </row>
    <row r="627" spans="2:51" s="11" customFormat="1" ht="13.5">
      <c r="B627" s="208"/>
      <c r="C627" s="209"/>
      <c r="D627" s="210" t="s">
        <v>264</v>
      </c>
      <c r="E627" s="211" t="s">
        <v>38</v>
      </c>
      <c r="F627" s="212" t="s">
        <v>1710</v>
      </c>
      <c r="G627" s="209"/>
      <c r="H627" s="213">
        <v>22.68</v>
      </c>
      <c r="I627" s="214"/>
      <c r="J627" s="209"/>
      <c r="K627" s="209"/>
      <c r="L627" s="215"/>
      <c r="M627" s="216"/>
      <c r="N627" s="217"/>
      <c r="O627" s="217"/>
      <c r="P627" s="217"/>
      <c r="Q627" s="217"/>
      <c r="R627" s="217"/>
      <c r="S627" s="217"/>
      <c r="T627" s="218"/>
      <c r="AT627" s="219" t="s">
        <v>264</v>
      </c>
      <c r="AU627" s="219" t="s">
        <v>90</v>
      </c>
      <c r="AV627" s="11" t="s">
        <v>90</v>
      </c>
      <c r="AW627" s="11" t="s">
        <v>45</v>
      </c>
      <c r="AX627" s="11" t="s">
        <v>81</v>
      </c>
      <c r="AY627" s="219" t="s">
        <v>256</v>
      </c>
    </row>
    <row r="628" spans="2:51" s="11" customFormat="1" ht="13.5">
      <c r="B628" s="208"/>
      <c r="C628" s="209"/>
      <c r="D628" s="210" t="s">
        <v>264</v>
      </c>
      <c r="E628" s="211" t="s">
        <v>38</v>
      </c>
      <c r="F628" s="212" t="s">
        <v>1713</v>
      </c>
      <c r="G628" s="209"/>
      <c r="H628" s="213">
        <v>2.52</v>
      </c>
      <c r="I628" s="214"/>
      <c r="J628" s="209"/>
      <c r="K628" s="209"/>
      <c r="L628" s="215"/>
      <c r="M628" s="216"/>
      <c r="N628" s="217"/>
      <c r="O628" s="217"/>
      <c r="P628" s="217"/>
      <c r="Q628" s="217"/>
      <c r="R628" s="217"/>
      <c r="S628" s="217"/>
      <c r="T628" s="218"/>
      <c r="AT628" s="219" t="s">
        <v>264</v>
      </c>
      <c r="AU628" s="219" t="s">
        <v>90</v>
      </c>
      <c r="AV628" s="11" t="s">
        <v>90</v>
      </c>
      <c r="AW628" s="11" t="s">
        <v>45</v>
      </c>
      <c r="AX628" s="11" t="s">
        <v>81</v>
      </c>
      <c r="AY628" s="219" t="s">
        <v>256</v>
      </c>
    </row>
    <row r="629" spans="2:51" s="12" customFormat="1" ht="13.5">
      <c r="B629" s="220"/>
      <c r="C629" s="221"/>
      <c r="D629" s="222" t="s">
        <v>264</v>
      </c>
      <c r="E629" s="223" t="s">
        <v>38</v>
      </c>
      <c r="F629" s="224" t="s">
        <v>266</v>
      </c>
      <c r="G629" s="221"/>
      <c r="H629" s="225">
        <v>1494.432</v>
      </c>
      <c r="I629" s="226"/>
      <c r="J629" s="221"/>
      <c r="K629" s="221"/>
      <c r="L629" s="227"/>
      <c r="M629" s="228"/>
      <c r="N629" s="229"/>
      <c r="O629" s="229"/>
      <c r="P629" s="229"/>
      <c r="Q629" s="229"/>
      <c r="R629" s="229"/>
      <c r="S629" s="229"/>
      <c r="T629" s="230"/>
      <c r="AT629" s="231" t="s">
        <v>264</v>
      </c>
      <c r="AU629" s="231" t="s">
        <v>90</v>
      </c>
      <c r="AV629" s="12" t="s">
        <v>262</v>
      </c>
      <c r="AW629" s="12" t="s">
        <v>45</v>
      </c>
      <c r="AX629" s="12" t="s">
        <v>25</v>
      </c>
      <c r="AY629" s="231" t="s">
        <v>256</v>
      </c>
    </row>
    <row r="630" spans="2:65" s="1" customFormat="1" ht="22.5" customHeight="1">
      <c r="B630" s="42"/>
      <c r="C630" s="196" t="s">
        <v>949</v>
      </c>
      <c r="D630" s="196" t="s">
        <v>258</v>
      </c>
      <c r="E630" s="197" t="s">
        <v>1149</v>
      </c>
      <c r="F630" s="198" t="s">
        <v>1150</v>
      </c>
      <c r="G630" s="199" t="s">
        <v>129</v>
      </c>
      <c r="H630" s="200">
        <v>1815.66</v>
      </c>
      <c r="I630" s="201"/>
      <c r="J630" s="202">
        <f>ROUND(I630*H630,2)</f>
        <v>0</v>
      </c>
      <c r="K630" s="198" t="s">
        <v>261</v>
      </c>
      <c r="L630" s="62"/>
      <c r="M630" s="203" t="s">
        <v>38</v>
      </c>
      <c r="N630" s="204" t="s">
        <v>52</v>
      </c>
      <c r="O630" s="43"/>
      <c r="P630" s="205">
        <f>O630*H630</f>
        <v>0</v>
      </c>
      <c r="Q630" s="205">
        <v>0</v>
      </c>
      <c r="R630" s="205">
        <f>Q630*H630</f>
        <v>0</v>
      </c>
      <c r="S630" s="205">
        <v>0</v>
      </c>
      <c r="T630" s="206">
        <f>S630*H630</f>
        <v>0</v>
      </c>
      <c r="AR630" s="24" t="s">
        <v>336</v>
      </c>
      <c r="AT630" s="24" t="s">
        <v>258</v>
      </c>
      <c r="AU630" s="24" t="s">
        <v>90</v>
      </c>
      <c r="AY630" s="24" t="s">
        <v>256</v>
      </c>
      <c r="BE630" s="207">
        <f>IF(N630="základní",J630,0)</f>
        <v>0</v>
      </c>
      <c r="BF630" s="207">
        <f>IF(N630="snížená",J630,0)</f>
        <v>0</v>
      </c>
      <c r="BG630" s="207">
        <f>IF(N630="zákl. přenesená",J630,0)</f>
        <v>0</v>
      </c>
      <c r="BH630" s="207">
        <f>IF(N630="sníž. přenesená",J630,0)</f>
        <v>0</v>
      </c>
      <c r="BI630" s="207">
        <f>IF(N630="nulová",J630,0)</f>
        <v>0</v>
      </c>
      <c r="BJ630" s="24" t="s">
        <v>25</v>
      </c>
      <c r="BK630" s="207">
        <f>ROUND(I630*H630,2)</f>
        <v>0</v>
      </c>
      <c r="BL630" s="24" t="s">
        <v>336</v>
      </c>
      <c r="BM630" s="24" t="s">
        <v>2074</v>
      </c>
    </row>
    <row r="631" spans="2:51" s="11" customFormat="1" ht="13.5">
      <c r="B631" s="208"/>
      <c r="C631" s="209"/>
      <c r="D631" s="210" t="s">
        <v>264</v>
      </c>
      <c r="E631" s="211" t="s">
        <v>38</v>
      </c>
      <c r="F631" s="212" t="s">
        <v>2075</v>
      </c>
      <c r="G631" s="209"/>
      <c r="H631" s="213">
        <v>368.76</v>
      </c>
      <c r="I631" s="214"/>
      <c r="J631" s="209"/>
      <c r="K631" s="209"/>
      <c r="L631" s="215"/>
      <c r="M631" s="216"/>
      <c r="N631" s="217"/>
      <c r="O631" s="217"/>
      <c r="P631" s="217"/>
      <c r="Q631" s="217"/>
      <c r="R631" s="217"/>
      <c r="S631" s="217"/>
      <c r="T631" s="218"/>
      <c r="AT631" s="219" t="s">
        <v>264</v>
      </c>
      <c r="AU631" s="219" t="s">
        <v>90</v>
      </c>
      <c r="AV631" s="11" t="s">
        <v>90</v>
      </c>
      <c r="AW631" s="11" t="s">
        <v>45</v>
      </c>
      <c r="AX631" s="11" t="s">
        <v>81</v>
      </c>
      <c r="AY631" s="219" t="s">
        <v>256</v>
      </c>
    </row>
    <row r="632" spans="2:51" s="11" customFormat="1" ht="13.5">
      <c r="B632" s="208"/>
      <c r="C632" s="209"/>
      <c r="D632" s="210" t="s">
        <v>264</v>
      </c>
      <c r="E632" s="211" t="s">
        <v>38</v>
      </c>
      <c r="F632" s="212" t="s">
        <v>2076</v>
      </c>
      <c r="G632" s="209"/>
      <c r="H632" s="213">
        <v>1446.9</v>
      </c>
      <c r="I632" s="214"/>
      <c r="J632" s="209"/>
      <c r="K632" s="209"/>
      <c r="L632" s="215"/>
      <c r="M632" s="216"/>
      <c r="N632" s="217"/>
      <c r="O632" s="217"/>
      <c r="P632" s="217"/>
      <c r="Q632" s="217"/>
      <c r="R632" s="217"/>
      <c r="S632" s="217"/>
      <c r="T632" s="218"/>
      <c r="AT632" s="219" t="s">
        <v>264</v>
      </c>
      <c r="AU632" s="219" t="s">
        <v>90</v>
      </c>
      <c r="AV632" s="11" t="s">
        <v>90</v>
      </c>
      <c r="AW632" s="11" t="s">
        <v>45</v>
      </c>
      <c r="AX632" s="11" t="s">
        <v>81</v>
      </c>
      <c r="AY632" s="219" t="s">
        <v>256</v>
      </c>
    </row>
    <row r="633" spans="2:51" s="12" customFormat="1" ht="13.5">
      <c r="B633" s="220"/>
      <c r="C633" s="221"/>
      <c r="D633" s="222" t="s">
        <v>264</v>
      </c>
      <c r="E633" s="223" t="s">
        <v>38</v>
      </c>
      <c r="F633" s="224" t="s">
        <v>266</v>
      </c>
      <c r="G633" s="221"/>
      <c r="H633" s="225">
        <v>1815.66</v>
      </c>
      <c r="I633" s="226"/>
      <c r="J633" s="221"/>
      <c r="K633" s="221"/>
      <c r="L633" s="227"/>
      <c r="M633" s="228"/>
      <c r="N633" s="229"/>
      <c r="O633" s="229"/>
      <c r="P633" s="229"/>
      <c r="Q633" s="229"/>
      <c r="R633" s="229"/>
      <c r="S633" s="229"/>
      <c r="T633" s="230"/>
      <c r="AT633" s="231" t="s">
        <v>264</v>
      </c>
      <c r="AU633" s="231" t="s">
        <v>90</v>
      </c>
      <c r="AV633" s="12" t="s">
        <v>262</v>
      </c>
      <c r="AW633" s="12" t="s">
        <v>45</v>
      </c>
      <c r="AX633" s="12" t="s">
        <v>25</v>
      </c>
      <c r="AY633" s="231" t="s">
        <v>256</v>
      </c>
    </row>
    <row r="634" spans="2:65" s="1" customFormat="1" ht="22.5" customHeight="1">
      <c r="B634" s="42"/>
      <c r="C634" s="261" t="s">
        <v>953</v>
      </c>
      <c r="D634" s="261" t="s">
        <v>337</v>
      </c>
      <c r="E634" s="262" t="s">
        <v>1155</v>
      </c>
      <c r="F634" s="263" t="s">
        <v>1156</v>
      </c>
      <c r="G634" s="264" t="s">
        <v>129</v>
      </c>
      <c r="H634" s="265">
        <v>2401.21</v>
      </c>
      <c r="I634" s="266"/>
      <c r="J634" s="267">
        <f>ROUND(I634*H634,2)</f>
        <v>0</v>
      </c>
      <c r="K634" s="263" t="s">
        <v>261</v>
      </c>
      <c r="L634" s="268"/>
      <c r="M634" s="269" t="s">
        <v>38</v>
      </c>
      <c r="N634" s="270" t="s">
        <v>52</v>
      </c>
      <c r="O634" s="43"/>
      <c r="P634" s="205">
        <f>O634*H634</f>
        <v>0</v>
      </c>
      <c r="Q634" s="205">
        <v>0.003</v>
      </c>
      <c r="R634" s="205">
        <f>Q634*H634</f>
        <v>7.20363</v>
      </c>
      <c r="S634" s="205">
        <v>0</v>
      </c>
      <c r="T634" s="206">
        <f>S634*H634</f>
        <v>0</v>
      </c>
      <c r="AR634" s="24" t="s">
        <v>424</v>
      </c>
      <c r="AT634" s="24" t="s">
        <v>337</v>
      </c>
      <c r="AU634" s="24" t="s">
        <v>90</v>
      </c>
      <c r="AY634" s="24" t="s">
        <v>256</v>
      </c>
      <c r="BE634" s="207">
        <f>IF(N634="základní",J634,0)</f>
        <v>0</v>
      </c>
      <c r="BF634" s="207">
        <f>IF(N634="snížená",J634,0)</f>
        <v>0</v>
      </c>
      <c r="BG634" s="207">
        <f>IF(N634="zákl. přenesená",J634,0)</f>
        <v>0</v>
      </c>
      <c r="BH634" s="207">
        <f>IF(N634="sníž. přenesená",J634,0)</f>
        <v>0</v>
      </c>
      <c r="BI634" s="207">
        <f>IF(N634="nulová",J634,0)</f>
        <v>0</v>
      </c>
      <c r="BJ634" s="24" t="s">
        <v>25</v>
      </c>
      <c r="BK634" s="207">
        <f>ROUND(I634*H634,2)</f>
        <v>0</v>
      </c>
      <c r="BL634" s="24" t="s">
        <v>336</v>
      </c>
      <c r="BM634" s="24" t="s">
        <v>2077</v>
      </c>
    </row>
    <row r="635" spans="2:51" s="11" customFormat="1" ht="13.5">
      <c r="B635" s="208"/>
      <c r="C635" s="209"/>
      <c r="D635" s="210" t="s">
        <v>264</v>
      </c>
      <c r="E635" s="211" t="s">
        <v>38</v>
      </c>
      <c r="F635" s="212" t="s">
        <v>2078</v>
      </c>
      <c r="G635" s="209"/>
      <c r="H635" s="213">
        <v>2088.009</v>
      </c>
      <c r="I635" s="214"/>
      <c r="J635" s="209"/>
      <c r="K635" s="209"/>
      <c r="L635" s="215"/>
      <c r="M635" s="216"/>
      <c r="N635" s="217"/>
      <c r="O635" s="217"/>
      <c r="P635" s="217"/>
      <c r="Q635" s="217"/>
      <c r="R635" s="217"/>
      <c r="S635" s="217"/>
      <c r="T635" s="218"/>
      <c r="AT635" s="219" t="s">
        <v>264</v>
      </c>
      <c r="AU635" s="219" t="s">
        <v>90</v>
      </c>
      <c r="AV635" s="11" t="s">
        <v>90</v>
      </c>
      <c r="AW635" s="11" t="s">
        <v>45</v>
      </c>
      <c r="AX635" s="11" t="s">
        <v>25</v>
      </c>
      <c r="AY635" s="219" t="s">
        <v>256</v>
      </c>
    </row>
    <row r="636" spans="2:51" s="11" customFormat="1" ht="13.5">
      <c r="B636" s="208"/>
      <c r="C636" s="209"/>
      <c r="D636" s="222" t="s">
        <v>264</v>
      </c>
      <c r="E636" s="209"/>
      <c r="F636" s="248" t="s">
        <v>2079</v>
      </c>
      <c r="G636" s="209"/>
      <c r="H636" s="249">
        <v>2401.21</v>
      </c>
      <c r="I636" s="214"/>
      <c r="J636" s="209"/>
      <c r="K636" s="209"/>
      <c r="L636" s="215"/>
      <c r="M636" s="216"/>
      <c r="N636" s="217"/>
      <c r="O636" s="217"/>
      <c r="P636" s="217"/>
      <c r="Q636" s="217"/>
      <c r="R636" s="217"/>
      <c r="S636" s="217"/>
      <c r="T636" s="218"/>
      <c r="AT636" s="219" t="s">
        <v>264</v>
      </c>
      <c r="AU636" s="219" t="s">
        <v>90</v>
      </c>
      <c r="AV636" s="11" t="s">
        <v>90</v>
      </c>
      <c r="AW636" s="11" t="s">
        <v>6</v>
      </c>
      <c r="AX636" s="11" t="s">
        <v>25</v>
      </c>
      <c r="AY636" s="219" t="s">
        <v>256</v>
      </c>
    </row>
    <row r="637" spans="2:65" s="1" customFormat="1" ht="22.5" customHeight="1">
      <c r="B637" s="42"/>
      <c r="C637" s="196" t="s">
        <v>957</v>
      </c>
      <c r="D637" s="196" t="s">
        <v>258</v>
      </c>
      <c r="E637" s="197" t="s">
        <v>1161</v>
      </c>
      <c r="F637" s="198" t="s">
        <v>1162</v>
      </c>
      <c r="G637" s="199" t="s">
        <v>453</v>
      </c>
      <c r="H637" s="200">
        <v>46</v>
      </c>
      <c r="I637" s="201"/>
      <c r="J637" s="202">
        <f>ROUND(I637*H637,2)</f>
        <v>0</v>
      </c>
      <c r="K637" s="198" t="s">
        <v>38</v>
      </c>
      <c r="L637" s="62"/>
      <c r="M637" s="203" t="s">
        <v>38</v>
      </c>
      <c r="N637" s="204" t="s">
        <v>52</v>
      </c>
      <c r="O637" s="43"/>
      <c r="P637" s="205">
        <f>O637*H637</f>
        <v>0</v>
      </c>
      <c r="Q637" s="205">
        <v>0</v>
      </c>
      <c r="R637" s="205">
        <f>Q637*H637</f>
        <v>0</v>
      </c>
      <c r="S637" s="205">
        <v>0</v>
      </c>
      <c r="T637" s="206">
        <f>S637*H637</f>
        <v>0</v>
      </c>
      <c r="AR637" s="24" t="s">
        <v>336</v>
      </c>
      <c r="AT637" s="24" t="s">
        <v>258</v>
      </c>
      <c r="AU637" s="24" t="s">
        <v>90</v>
      </c>
      <c r="AY637" s="24" t="s">
        <v>256</v>
      </c>
      <c r="BE637" s="207">
        <f>IF(N637="základní",J637,0)</f>
        <v>0</v>
      </c>
      <c r="BF637" s="207">
        <f>IF(N637="snížená",J637,0)</f>
        <v>0</v>
      </c>
      <c r="BG637" s="207">
        <f>IF(N637="zákl. přenesená",J637,0)</f>
        <v>0</v>
      </c>
      <c r="BH637" s="207">
        <f>IF(N637="sníž. přenesená",J637,0)</f>
        <v>0</v>
      </c>
      <c r="BI637" s="207">
        <f>IF(N637="nulová",J637,0)</f>
        <v>0</v>
      </c>
      <c r="BJ637" s="24" t="s">
        <v>25</v>
      </c>
      <c r="BK637" s="207">
        <f>ROUND(I637*H637,2)</f>
        <v>0</v>
      </c>
      <c r="BL637" s="24" t="s">
        <v>336</v>
      </c>
      <c r="BM637" s="24" t="s">
        <v>2080</v>
      </c>
    </row>
    <row r="638" spans="2:65" s="1" customFormat="1" ht="22.5" customHeight="1">
      <c r="B638" s="42"/>
      <c r="C638" s="196" t="s">
        <v>961</v>
      </c>
      <c r="D638" s="196" t="s">
        <v>258</v>
      </c>
      <c r="E638" s="197" t="s">
        <v>1165</v>
      </c>
      <c r="F638" s="198" t="s">
        <v>1166</v>
      </c>
      <c r="G638" s="199" t="s">
        <v>129</v>
      </c>
      <c r="H638" s="200">
        <v>1446.9</v>
      </c>
      <c r="I638" s="201"/>
      <c r="J638" s="202">
        <f>ROUND(I638*H638,2)</f>
        <v>0</v>
      </c>
      <c r="K638" s="198" t="s">
        <v>261</v>
      </c>
      <c r="L638" s="62"/>
      <c r="M638" s="203" t="s">
        <v>38</v>
      </c>
      <c r="N638" s="204" t="s">
        <v>52</v>
      </c>
      <c r="O638" s="43"/>
      <c r="P638" s="205">
        <f>O638*H638</f>
        <v>0</v>
      </c>
      <c r="Q638" s="205">
        <v>0.00088</v>
      </c>
      <c r="R638" s="205">
        <f>Q638*H638</f>
        <v>1.2732720000000002</v>
      </c>
      <c r="S638" s="205">
        <v>0</v>
      </c>
      <c r="T638" s="206">
        <f>S638*H638</f>
        <v>0</v>
      </c>
      <c r="AR638" s="24" t="s">
        <v>336</v>
      </c>
      <c r="AT638" s="24" t="s">
        <v>258</v>
      </c>
      <c r="AU638" s="24" t="s">
        <v>90</v>
      </c>
      <c r="AY638" s="24" t="s">
        <v>256</v>
      </c>
      <c r="BE638" s="207">
        <f>IF(N638="základní",J638,0)</f>
        <v>0</v>
      </c>
      <c r="BF638" s="207">
        <f>IF(N638="snížená",J638,0)</f>
        <v>0</v>
      </c>
      <c r="BG638" s="207">
        <f>IF(N638="zákl. přenesená",J638,0)</f>
        <v>0</v>
      </c>
      <c r="BH638" s="207">
        <f>IF(N638="sníž. přenesená",J638,0)</f>
        <v>0</v>
      </c>
      <c r="BI638" s="207">
        <f>IF(N638="nulová",J638,0)</f>
        <v>0</v>
      </c>
      <c r="BJ638" s="24" t="s">
        <v>25</v>
      </c>
      <c r="BK638" s="207">
        <f>ROUND(I638*H638,2)</f>
        <v>0</v>
      </c>
      <c r="BL638" s="24" t="s">
        <v>336</v>
      </c>
      <c r="BM638" s="24" t="s">
        <v>2081</v>
      </c>
    </row>
    <row r="639" spans="2:65" s="1" customFormat="1" ht="22.5" customHeight="1">
      <c r="B639" s="42"/>
      <c r="C639" s="261" t="s">
        <v>965</v>
      </c>
      <c r="D639" s="261" t="s">
        <v>337</v>
      </c>
      <c r="E639" s="262" t="s">
        <v>2082</v>
      </c>
      <c r="F639" s="263" t="s">
        <v>2083</v>
      </c>
      <c r="G639" s="264" t="s">
        <v>129</v>
      </c>
      <c r="H639" s="265">
        <v>1913.525</v>
      </c>
      <c r="I639" s="266"/>
      <c r="J639" s="267">
        <f>ROUND(I639*H639,2)</f>
        <v>0</v>
      </c>
      <c r="K639" s="263" t="s">
        <v>38</v>
      </c>
      <c r="L639" s="268"/>
      <c r="M639" s="269" t="s">
        <v>38</v>
      </c>
      <c r="N639" s="270" t="s">
        <v>52</v>
      </c>
      <c r="O639" s="43"/>
      <c r="P639" s="205">
        <f>O639*H639</f>
        <v>0</v>
      </c>
      <c r="Q639" s="205">
        <v>0.00388</v>
      </c>
      <c r="R639" s="205">
        <f>Q639*H639</f>
        <v>7.424477</v>
      </c>
      <c r="S639" s="205">
        <v>0</v>
      </c>
      <c r="T639" s="206">
        <f>S639*H639</f>
        <v>0</v>
      </c>
      <c r="AR639" s="24" t="s">
        <v>424</v>
      </c>
      <c r="AT639" s="24" t="s">
        <v>337</v>
      </c>
      <c r="AU639" s="24" t="s">
        <v>90</v>
      </c>
      <c r="AY639" s="24" t="s">
        <v>256</v>
      </c>
      <c r="BE639" s="207">
        <f>IF(N639="základní",J639,0)</f>
        <v>0</v>
      </c>
      <c r="BF639" s="207">
        <f>IF(N639="snížená",J639,0)</f>
        <v>0</v>
      </c>
      <c r="BG639" s="207">
        <f>IF(N639="zákl. přenesená",J639,0)</f>
        <v>0</v>
      </c>
      <c r="BH639" s="207">
        <f>IF(N639="sníž. přenesená",J639,0)</f>
        <v>0</v>
      </c>
      <c r="BI639" s="207">
        <f>IF(N639="nulová",J639,0)</f>
        <v>0</v>
      </c>
      <c r="BJ639" s="24" t="s">
        <v>25</v>
      </c>
      <c r="BK639" s="207">
        <f>ROUND(I639*H639,2)</f>
        <v>0</v>
      </c>
      <c r="BL639" s="24" t="s">
        <v>336</v>
      </c>
      <c r="BM639" s="24" t="s">
        <v>2084</v>
      </c>
    </row>
    <row r="640" spans="2:51" s="11" customFormat="1" ht="13.5">
      <c r="B640" s="208"/>
      <c r="C640" s="209"/>
      <c r="D640" s="222" t="s">
        <v>264</v>
      </c>
      <c r="E640" s="209"/>
      <c r="F640" s="248" t="s">
        <v>2085</v>
      </c>
      <c r="G640" s="209"/>
      <c r="H640" s="249">
        <v>1913.525</v>
      </c>
      <c r="I640" s="214"/>
      <c r="J640" s="209"/>
      <c r="K640" s="209"/>
      <c r="L640" s="215"/>
      <c r="M640" s="216"/>
      <c r="N640" s="217"/>
      <c r="O640" s="217"/>
      <c r="P640" s="217"/>
      <c r="Q640" s="217"/>
      <c r="R640" s="217"/>
      <c r="S640" s="217"/>
      <c r="T640" s="218"/>
      <c r="AT640" s="219" t="s">
        <v>264</v>
      </c>
      <c r="AU640" s="219" t="s">
        <v>90</v>
      </c>
      <c r="AV640" s="11" t="s">
        <v>90</v>
      </c>
      <c r="AW640" s="11" t="s">
        <v>6</v>
      </c>
      <c r="AX640" s="11" t="s">
        <v>25</v>
      </c>
      <c r="AY640" s="219" t="s">
        <v>256</v>
      </c>
    </row>
    <row r="641" spans="2:65" s="1" customFormat="1" ht="22.5" customHeight="1">
      <c r="B641" s="42"/>
      <c r="C641" s="196" t="s">
        <v>969</v>
      </c>
      <c r="D641" s="196" t="s">
        <v>258</v>
      </c>
      <c r="E641" s="197" t="s">
        <v>1174</v>
      </c>
      <c r="F641" s="198" t="s">
        <v>1175</v>
      </c>
      <c r="G641" s="199" t="s">
        <v>129</v>
      </c>
      <c r="H641" s="200">
        <v>1815.68</v>
      </c>
      <c r="I641" s="201"/>
      <c r="J641" s="202">
        <f>ROUND(I641*H641,2)</f>
        <v>0</v>
      </c>
      <c r="K641" s="198" t="s">
        <v>261</v>
      </c>
      <c r="L641" s="62"/>
      <c r="M641" s="203" t="s">
        <v>38</v>
      </c>
      <c r="N641" s="204" t="s">
        <v>52</v>
      </c>
      <c r="O641" s="43"/>
      <c r="P641" s="205">
        <f>O641*H641</f>
        <v>0</v>
      </c>
      <c r="Q641" s="205">
        <v>0.00036</v>
      </c>
      <c r="R641" s="205">
        <f>Q641*H641</f>
        <v>0.6536448</v>
      </c>
      <c r="S641" s="205">
        <v>0</v>
      </c>
      <c r="T641" s="206">
        <f>S641*H641</f>
        <v>0</v>
      </c>
      <c r="AR641" s="24" t="s">
        <v>336</v>
      </c>
      <c r="AT641" s="24" t="s">
        <v>258</v>
      </c>
      <c r="AU641" s="24" t="s">
        <v>90</v>
      </c>
      <c r="AY641" s="24" t="s">
        <v>256</v>
      </c>
      <c r="BE641" s="207">
        <f>IF(N641="základní",J641,0)</f>
        <v>0</v>
      </c>
      <c r="BF641" s="207">
        <f>IF(N641="snížená",J641,0)</f>
        <v>0</v>
      </c>
      <c r="BG641" s="207">
        <f>IF(N641="zákl. přenesená",J641,0)</f>
        <v>0</v>
      </c>
      <c r="BH641" s="207">
        <f>IF(N641="sníž. přenesená",J641,0)</f>
        <v>0</v>
      </c>
      <c r="BI641" s="207">
        <f>IF(N641="nulová",J641,0)</f>
        <v>0</v>
      </c>
      <c r="BJ641" s="24" t="s">
        <v>25</v>
      </c>
      <c r="BK641" s="207">
        <f>ROUND(I641*H641,2)</f>
        <v>0</v>
      </c>
      <c r="BL641" s="24" t="s">
        <v>336</v>
      </c>
      <c r="BM641" s="24" t="s">
        <v>2086</v>
      </c>
    </row>
    <row r="642" spans="2:51" s="11" customFormat="1" ht="13.5">
      <c r="B642" s="208"/>
      <c r="C642" s="209"/>
      <c r="D642" s="210" t="s">
        <v>264</v>
      </c>
      <c r="E642" s="211" t="s">
        <v>38</v>
      </c>
      <c r="F642" s="212" t="s">
        <v>2087</v>
      </c>
      <c r="G642" s="209"/>
      <c r="H642" s="213">
        <v>368.78</v>
      </c>
      <c r="I642" s="214"/>
      <c r="J642" s="209"/>
      <c r="K642" s="209"/>
      <c r="L642" s="215"/>
      <c r="M642" s="216"/>
      <c r="N642" s="217"/>
      <c r="O642" s="217"/>
      <c r="P642" s="217"/>
      <c r="Q642" s="217"/>
      <c r="R642" s="217"/>
      <c r="S642" s="217"/>
      <c r="T642" s="218"/>
      <c r="AT642" s="219" t="s">
        <v>264</v>
      </c>
      <c r="AU642" s="219" t="s">
        <v>90</v>
      </c>
      <c r="AV642" s="11" t="s">
        <v>90</v>
      </c>
      <c r="AW642" s="11" t="s">
        <v>45</v>
      </c>
      <c r="AX642" s="11" t="s">
        <v>81</v>
      </c>
      <c r="AY642" s="219" t="s">
        <v>256</v>
      </c>
    </row>
    <row r="643" spans="2:51" s="11" customFormat="1" ht="13.5">
      <c r="B643" s="208"/>
      <c r="C643" s="209"/>
      <c r="D643" s="210" t="s">
        <v>264</v>
      </c>
      <c r="E643" s="211" t="s">
        <v>38</v>
      </c>
      <c r="F643" s="212" t="s">
        <v>2088</v>
      </c>
      <c r="G643" s="209"/>
      <c r="H643" s="213">
        <v>1446.9</v>
      </c>
      <c r="I643" s="214"/>
      <c r="J643" s="209"/>
      <c r="K643" s="209"/>
      <c r="L643" s="215"/>
      <c r="M643" s="216"/>
      <c r="N643" s="217"/>
      <c r="O643" s="217"/>
      <c r="P643" s="217"/>
      <c r="Q643" s="217"/>
      <c r="R643" s="217"/>
      <c r="S643" s="217"/>
      <c r="T643" s="218"/>
      <c r="AT643" s="219" t="s">
        <v>264</v>
      </c>
      <c r="AU643" s="219" t="s">
        <v>90</v>
      </c>
      <c r="AV643" s="11" t="s">
        <v>90</v>
      </c>
      <c r="AW643" s="11" t="s">
        <v>45</v>
      </c>
      <c r="AX643" s="11" t="s">
        <v>81</v>
      </c>
      <c r="AY643" s="219" t="s">
        <v>256</v>
      </c>
    </row>
    <row r="644" spans="2:51" s="12" customFormat="1" ht="13.5">
      <c r="B644" s="220"/>
      <c r="C644" s="221"/>
      <c r="D644" s="222" t="s">
        <v>264</v>
      </c>
      <c r="E644" s="223" t="s">
        <v>38</v>
      </c>
      <c r="F644" s="224" t="s">
        <v>266</v>
      </c>
      <c r="G644" s="221"/>
      <c r="H644" s="225">
        <v>1815.68</v>
      </c>
      <c r="I644" s="226"/>
      <c r="J644" s="221"/>
      <c r="K644" s="221"/>
      <c r="L644" s="227"/>
      <c r="M644" s="228"/>
      <c r="N644" s="229"/>
      <c r="O644" s="229"/>
      <c r="P644" s="229"/>
      <c r="Q644" s="229"/>
      <c r="R644" s="229"/>
      <c r="S644" s="229"/>
      <c r="T644" s="230"/>
      <c r="AT644" s="231" t="s">
        <v>264</v>
      </c>
      <c r="AU644" s="231" t="s">
        <v>90</v>
      </c>
      <c r="AV644" s="12" t="s">
        <v>262</v>
      </c>
      <c r="AW644" s="12" t="s">
        <v>45</v>
      </c>
      <c r="AX644" s="12" t="s">
        <v>25</v>
      </c>
      <c r="AY644" s="231" t="s">
        <v>256</v>
      </c>
    </row>
    <row r="645" spans="2:65" s="1" customFormat="1" ht="22.5" customHeight="1">
      <c r="B645" s="42"/>
      <c r="C645" s="261" t="s">
        <v>973</v>
      </c>
      <c r="D645" s="261" t="s">
        <v>337</v>
      </c>
      <c r="E645" s="262" t="s">
        <v>1178</v>
      </c>
      <c r="F645" s="263" t="s">
        <v>1179</v>
      </c>
      <c r="G645" s="264" t="s">
        <v>129</v>
      </c>
      <c r="H645" s="265">
        <v>2401.237</v>
      </c>
      <c r="I645" s="266"/>
      <c r="J645" s="267">
        <f>ROUND(I645*H645,2)</f>
        <v>0</v>
      </c>
      <c r="K645" s="263" t="s">
        <v>38</v>
      </c>
      <c r="L645" s="268"/>
      <c r="M645" s="269" t="s">
        <v>38</v>
      </c>
      <c r="N645" s="270" t="s">
        <v>52</v>
      </c>
      <c r="O645" s="43"/>
      <c r="P645" s="205">
        <f>O645*H645</f>
        <v>0</v>
      </c>
      <c r="Q645" s="205">
        <v>0.00388</v>
      </c>
      <c r="R645" s="205">
        <f>Q645*H645</f>
        <v>9.316799560000002</v>
      </c>
      <c r="S645" s="205">
        <v>0</v>
      </c>
      <c r="T645" s="206">
        <f>S645*H645</f>
        <v>0</v>
      </c>
      <c r="AR645" s="24" t="s">
        <v>424</v>
      </c>
      <c r="AT645" s="24" t="s">
        <v>337</v>
      </c>
      <c r="AU645" s="24" t="s">
        <v>90</v>
      </c>
      <c r="AY645" s="24" t="s">
        <v>256</v>
      </c>
      <c r="BE645" s="207">
        <f>IF(N645="základní",J645,0)</f>
        <v>0</v>
      </c>
      <c r="BF645" s="207">
        <f>IF(N645="snížená",J645,0)</f>
        <v>0</v>
      </c>
      <c r="BG645" s="207">
        <f>IF(N645="zákl. přenesená",J645,0)</f>
        <v>0</v>
      </c>
      <c r="BH645" s="207">
        <f>IF(N645="sníž. přenesená",J645,0)</f>
        <v>0</v>
      </c>
      <c r="BI645" s="207">
        <f>IF(N645="nulová",J645,0)</f>
        <v>0</v>
      </c>
      <c r="BJ645" s="24" t="s">
        <v>25</v>
      </c>
      <c r="BK645" s="207">
        <f>ROUND(I645*H645,2)</f>
        <v>0</v>
      </c>
      <c r="BL645" s="24" t="s">
        <v>336</v>
      </c>
      <c r="BM645" s="24" t="s">
        <v>2089</v>
      </c>
    </row>
    <row r="646" spans="2:51" s="11" customFormat="1" ht="13.5">
      <c r="B646" s="208"/>
      <c r="C646" s="209"/>
      <c r="D646" s="210" t="s">
        <v>264</v>
      </c>
      <c r="E646" s="211" t="s">
        <v>38</v>
      </c>
      <c r="F646" s="212" t="s">
        <v>2090</v>
      </c>
      <c r="G646" s="209"/>
      <c r="H646" s="213">
        <v>2088.032</v>
      </c>
      <c r="I646" s="214"/>
      <c r="J646" s="209"/>
      <c r="K646" s="209"/>
      <c r="L646" s="215"/>
      <c r="M646" s="216"/>
      <c r="N646" s="217"/>
      <c r="O646" s="217"/>
      <c r="P646" s="217"/>
      <c r="Q646" s="217"/>
      <c r="R646" s="217"/>
      <c r="S646" s="217"/>
      <c r="T646" s="218"/>
      <c r="AT646" s="219" t="s">
        <v>264</v>
      </c>
      <c r="AU646" s="219" t="s">
        <v>90</v>
      </c>
      <c r="AV646" s="11" t="s">
        <v>90</v>
      </c>
      <c r="AW646" s="11" t="s">
        <v>45</v>
      </c>
      <c r="AX646" s="11" t="s">
        <v>25</v>
      </c>
      <c r="AY646" s="219" t="s">
        <v>256</v>
      </c>
    </row>
    <row r="647" spans="2:51" s="11" customFormat="1" ht="13.5">
      <c r="B647" s="208"/>
      <c r="C647" s="209"/>
      <c r="D647" s="222" t="s">
        <v>264</v>
      </c>
      <c r="E647" s="209"/>
      <c r="F647" s="248" t="s">
        <v>2091</v>
      </c>
      <c r="G647" s="209"/>
      <c r="H647" s="249">
        <v>2401.237</v>
      </c>
      <c r="I647" s="214"/>
      <c r="J647" s="209"/>
      <c r="K647" s="209"/>
      <c r="L647" s="215"/>
      <c r="M647" s="216"/>
      <c r="N647" s="217"/>
      <c r="O647" s="217"/>
      <c r="P647" s="217"/>
      <c r="Q647" s="217"/>
      <c r="R647" s="217"/>
      <c r="S647" s="217"/>
      <c r="T647" s="218"/>
      <c r="AT647" s="219" t="s">
        <v>264</v>
      </c>
      <c r="AU647" s="219" t="s">
        <v>90</v>
      </c>
      <c r="AV647" s="11" t="s">
        <v>90</v>
      </c>
      <c r="AW647" s="11" t="s">
        <v>6</v>
      </c>
      <c r="AX647" s="11" t="s">
        <v>25</v>
      </c>
      <c r="AY647" s="219" t="s">
        <v>256</v>
      </c>
    </row>
    <row r="648" spans="2:65" s="1" customFormat="1" ht="22.5" customHeight="1">
      <c r="B648" s="42"/>
      <c r="C648" s="196" t="s">
        <v>977</v>
      </c>
      <c r="D648" s="196" t="s">
        <v>258</v>
      </c>
      <c r="E648" s="197" t="s">
        <v>2092</v>
      </c>
      <c r="F648" s="198" t="s">
        <v>2093</v>
      </c>
      <c r="G648" s="199" t="s">
        <v>327</v>
      </c>
      <c r="H648" s="200">
        <v>25.872</v>
      </c>
      <c r="I648" s="201"/>
      <c r="J648" s="202">
        <f>ROUND(I648*H648,2)</f>
        <v>0</v>
      </c>
      <c r="K648" s="198" t="s">
        <v>261</v>
      </c>
      <c r="L648" s="62"/>
      <c r="M648" s="203" t="s">
        <v>38</v>
      </c>
      <c r="N648" s="204" t="s">
        <v>52</v>
      </c>
      <c r="O648" s="43"/>
      <c r="P648" s="205">
        <f>O648*H648</f>
        <v>0</v>
      </c>
      <c r="Q648" s="205">
        <v>0</v>
      </c>
      <c r="R648" s="205">
        <f>Q648*H648</f>
        <v>0</v>
      </c>
      <c r="S648" s="205">
        <v>0</v>
      </c>
      <c r="T648" s="206">
        <f>S648*H648</f>
        <v>0</v>
      </c>
      <c r="AR648" s="24" t="s">
        <v>336</v>
      </c>
      <c r="AT648" s="24" t="s">
        <v>258</v>
      </c>
      <c r="AU648" s="24" t="s">
        <v>90</v>
      </c>
      <c r="AY648" s="24" t="s">
        <v>256</v>
      </c>
      <c r="BE648" s="207">
        <f>IF(N648="základní",J648,0)</f>
        <v>0</v>
      </c>
      <c r="BF648" s="207">
        <f>IF(N648="snížená",J648,0)</f>
        <v>0</v>
      </c>
      <c r="BG648" s="207">
        <f>IF(N648="zákl. přenesená",J648,0)</f>
        <v>0</v>
      </c>
      <c r="BH648" s="207">
        <f>IF(N648="sníž. přenesená",J648,0)</f>
        <v>0</v>
      </c>
      <c r="BI648" s="207">
        <f>IF(N648="nulová",J648,0)</f>
        <v>0</v>
      </c>
      <c r="BJ648" s="24" t="s">
        <v>25</v>
      </c>
      <c r="BK648" s="207">
        <f>ROUND(I648*H648,2)</f>
        <v>0</v>
      </c>
      <c r="BL648" s="24" t="s">
        <v>336</v>
      </c>
      <c r="BM648" s="24" t="s">
        <v>2094</v>
      </c>
    </row>
    <row r="649" spans="2:63" s="10" customFormat="1" ht="29.85" customHeight="1">
      <c r="B649" s="179"/>
      <c r="C649" s="180"/>
      <c r="D649" s="193" t="s">
        <v>80</v>
      </c>
      <c r="E649" s="194" t="s">
        <v>1185</v>
      </c>
      <c r="F649" s="194" t="s">
        <v>1186</v>
      </c>
      <c r="G649" s="180"/>
      <c r="H649" s="180"/>
      <c r="I649" s="183"/>
      <c r="J649" s="195">
        <f>BK649</f>
        <v>0</v>
      </c>
      <c r="K649" s="180"/>
      <c r="L649" s="185"/>
      <c r="M649" s="186"/>
      <c r="N649" s="187"/>
      <c r="O649" s="187"/>
      <c r="P649" s="188">
        <f>SUM(P650:P693)</f>
        <v>0</v>
      </c>
      <c r="Q649" s="187"/>
      <c r="R649" s="188">
        <f>SUM(R650:R693)</f>
        <v>35.0067999</v>
      </c>
      <c r="S649" s="187"/>
      <c r="T649" s="189">
        <f>SUM(T650:T693)</f>
        <v>1.9742399999999998</v>
      </c>
      <c r="AR649" s="190" t="s">
        <v>90</v>
      </c>
      <c r="AT649" s="191" t="s">
        <v>80</v>
      </c>
      <c r="AU649" s="191" t="s">
        <v>25</v>
      </c>
      <c r="AY649" s="190" t="s">
        <v>256</v>
      </c>
      <c r="BK649" s="192">
        <f>SUM(BK650:BK693)</f>
        <v>0</v>
      </c>
    </row>
    <row r="650" spans="2:65" s="1" customFormat="1" ht="22.5" customHeight="1">
      <c r="B650" s="42"/>
      <c r="C650" s="196" t="s">
        <v>981</v>
      </c>
      <c r="D650" s="196" t="s">
        <v>258</v>
      </c>
      <c r="E650" s="197" t="s">
        <v>1188</v>
      </c>
      <c r="F650" s="198" t="s">
        <v>1189</v>
      </c>
      <c r="G650" s="199" t="s">
        <v>129</v>
      </c>
      <c r="H650" s="200">
        <v>1096.8</v>
      </c>
      <c r="I650" s="201"/>
      <c r="J650" s="202">
        <f>ROUND(I650*H650,2)</f>
        <v>0</v>
      </c>
      <c r="K650" s="198" t="s">
        <v>261</v>
      </c>
      <c r="L650" s="62"/>
      <c r="M650" s="203" t="s">
        <v>38</v>
      </c>
      <c r="N650" s="204" t="s">
        <v>52</v>
      </c>
      <c r="O650" s="43"/>
      <c r="P650" s="205">
        <f>O650*H650</f>
        <v>0</v>
      </c>
      <c r="Q650" s="205">
        <v>0</v>
      </c>
      <c r="R650" s="205">
        <f>Q650*H650</f>
        <v>0</v>
      </c>
      <c r="S650" s="205">
        <v>0.0018</v>
      </c>
      <c r="T650" s="206">
        <f>S650*H650</f>
        <v>1.9742399999999998</v>
      </c>
      <c r="AR650" s="24" t="s">
        <v>336</v>
      </c>
      <c r="AT650" s="24" t="s">
        <v>258</v>
      </c>
      <c r="AU650" s="24" t="s">
        <v>90</v>
      </c>
      <c r="AY650" s="24" t="s">
        <v>256</v>
      </c>
      <c r="BE650" s="207">
        <f>IF(N650="základní",J650,0)</f>
        <v>0</v>
      </c>
      <c r="BF650" s="207">
        <f>IF(N650="snížená",J650,0)</f>
        <v>0</v>
      </c>
      <c r="BG650" s="207">
        <f>IF(N650="zákl. přenesená",J650,0)</f>
        <v>0</v>
      </c>
      <c r="BH650" s="207">
        <f>IF(N650="sníž. přenesená",J650,0)</f>
        <v>0</v>
      </c>
      <c r="BI650" s="207">
        <f>IF(N650="nulová",J650,0)</f>
        <v>0</v>
      </c>
      <c r="BJ650" s="24" t="s">
        <v>25</v>
      </c>
      <c r="BK650" s="207">
        <f>ROUND(I650*H650,2)</f>
        <v>0</v>
      </c>
      <c r="BL650" s="24" t="s">
        <v>336</v>
      </c>
      <c r="BM650" s="24" t="s">
        <v>2095</v>
      </c>
    </row>
    <row r="651" spans="2:51" s="11" customFormat="1" ht="13.5">
      <c r="B651" s="208"/>
      <c r="C651" s="209"/>
      <c r="D651" s="222" t="s">
        <v>264</v>
      </c>
      <c r="E651" s="271" t="s">
        <v>38</v>
      </c>
      <c r="F651" s="248" t="s">
        <v>2096</v>
      </c>
      <c r="G651" s="209"/>
      <c r="H651" s="249">
        <v>1096.8</v>
      </c>
      <c r="I651" s="214"/>
      <c r="J651" s="209"/>
      <c r="K651" s="209"/>
      <c r="L651" s="215"/>
      <c r="M651" s="216"/>
      <c r="N651" s="217"/>
      <c r="O651" s="217"/>
      <c r="P651" s="217"/>
      <c r="Q651" s="217"/>
      <c r="R651" s="217"/>
      <c r="S651" s="217"/>
      <c r="T651" s="218"/>
      <c r="AT651" s="219" t="s">
        <v>264</v>
      </c>
      <c r="AU651" s="219" t="s">
        <v>90</v>
      </c>
      <c r="AV651" s="11" t="s">
        <v>90</v>
      </c>
      <c r="AW651" s="11" t="s">
        <v>45</v>
      </c>
      <c r="AX651" s="11" t="s">
        <v>25</v>
      </c>
      <c r="AY651" s="219" t="s">
        <v>256</v>
      </c>
    </row>
    <row r="652" spans="2:65" s="1" customFormat="1" ht="22.5" customHeight="1">
      <c r="B652" s="42"/>
      <c r="C652" s="196" t="s">
        <v>988</v>
      </c>
      <c r="D652" s="196" t="s">
        <v>258</v>
      </c>
      <c r="E652" s="197" t="s">
        <v>2097</v>
      </c>
      <c r="F652" s="198" t="s">
        <v>2098</v>
      </c>
      <c r="G652" s="199" t="s">
        <v>129</v>
      </c>
      <c r="H652" s="200">
        <v>1101.84</v>
      </c>
      <c r="I652" s="201"/>
      <c r="J652" s="202">
        <f>ROUND(I652*H652,2)</f>
        <v>0</v>
      </c>
      <c r="K652" s="198" t="s">
        <v>38</v>
      </c>
      <c r="L652" s="62"/>
      <c r="M652" s="203" t="s">
        <v>38</v>
      </c>
      <c r="N652" s="204" t="s">
        <v>52</v>
      </c>
      <c r="O652" s="43"/>
      <c r="P652" s="205">
        <f>O652*H652</f>
        <v>0</v>
      </c>
      <c r="Q652" s="205">
        <v>0</v>
      </c>
      <c r="R652" s="205">
        <f>Q652*H652</f>
        <v>0</v>
      </c>
      <c r="S652" s="205">
        <v>0</v>
      </c>
      <c r="T652" s="206">
        <f>S652*H652</f>
        <v>0</v>
      </c>
      <c r="AR652" s="24" t="s">
        <v>336</v>
      </c>
      <c r="AT652" s="24" t="s">
        <v>258</v>
      </c>
      <c r="AU652" s="24" t="s">
        <v>90</v>
      </c>
      <c r="AY652" s="24" t="s">
        <v>256</v>
      </c>
      <c r="BE652" s="207">
        <f>IF(N652="základní",J652,0)</f>
        <v>0</v>
      </c>
      <c r="BF652" s="207">
        <f>IF(N652="snížená",J652,0)</f>
        <v>0</v>
      </c>
      <c r="BG652" s="207">
        <f>IF(N652="zákl. přenesená",J652,0)</f>
        <v>0</v>
      </c>
      <c r="BH652" s="207">
        <f>IF(N652="sníž. přenesená",J652,0)</f>
        <v>0</v>
      </c>
      <c r="BI652" s="207">
        <f>IF(N652="nulová",J652,0)</f>
        <v>0</v>
      </c>
      <c r="BJ652" s="24" t="s">
        <v>25</v>
      </c>
      <c r="BK652" s="207">
        <f>ROUND(I652*H652,2)</f>
        <v>0</v>
      </c>
      <c r="BL652" s="24" t="s">
        <v>336</v>
      </c>
      <c r="BM652" s="24" t="s">
        <v>2099</v>
      </c>
    </row>
    <row r="653" spans="2:51" s="11" customFormat="1" ht="13.5">
      <c r="B653" s="208"/>
      <c r="C653" s="209"/>
      <c r="D653" s="210" t="s">
        <v>264</v>
      </c>
      <c r="E653" s="211" t="s">
        <v>38</v>
      </c>
      <c r="F653" s="212" t="s">
        <v>2100</v>
      </c>
      <c r="G653" s="209"/>
      <c r="H653" s="213">
        <v>5.04</v>
      </c>
      <c r="I653" s="214"/>
      <c r="J653" s="209"/>
      <c r="K653" s="209"/>
      <c r="L653" s="215"/>
      <c r="M653" s="216"/>
      <c r="N653" s="217"/>
      <c r="O653" s="217"/>
      <c r="P653" s="217"/>
      <c r="Q653" s="217"/>
      <c r="R653" s="217"/>
      <c r="S653" s="217"/>
      <c r="T653" s="218"/>
      <c r="AT653" s="219" t="s">
        <v>264</v>
      </c>
      <c r="AU653" s="219" t="s">
        <v>90</v>
      </c>
      <c r="AV653" s="11" t="s">
        <v>90</v>
      </c>
      <c r="AW653" s="11" t="s">
        <v>45</v>
      </c>
      <c r="AX653" s="11" t="s">
        <v>81</v>
      </c>
      <c r="AY653" s="219" t="s">
        <v>256</v>
      </c>
    </row>
    <row r="654" spans="2:51" s="14" customFormat="1" ht="13.5">
      <c r="B654" s="250"/>
      <c r="C654" s="251"/>
      <c r="D654" s="210" t="s">
        <v>264</v>
      </c>
      <c r="E654" s="252" t="s">
        <v>38</v>
      </c>
      <c r="F654" s="253" t="s">
        <v>334</v>
      </c>
      <c r="G654" s="251"/>
      <c r="H654" s="254">
        <v>5.04</v>
      </c>
      <c r="I654" s="255"/>
      <c r="J654" s="251"/>
      <c r="K654" s="251"/>
      <c r="L654" s="256"/>
      <c r="M654" s="257"/>
      <c r="N654" s="258"/>
      <c r="O654" s="258"/>
      <c r="P654" s="258"/>
      <c r="Q654" s="258"/>
      <c r="R654" s="258"/>
      <c r="S654" s="258"/>
      <c r="T654" s="259"/>
      <c r="AT654" s="260" t="s">
        <v>264</v>
      </c>
      <c r="AU654" s="260" t="s">
        <v>90</v>
      </c>
      <c r="AV654" s="14" t="s">
        <v>131</v>
      </c>
      <c r="AW654" s="14" t="s">
        <v>45</v>
      </c>
      <c r="AX654" s="14" t="s">
        <v>81</v>
      </c>
      <c r="AY654" s="260" t="s">
        <v>256</v>
      </c>
    </row>
    <row r="655" spans="2:51" s="11" customFormat="1" ht="13.5">
      <c r="B655" s="208"/>
      <c r="C655" s="209"/>
      <c r="D655" s="210" t="s">
        <v>264</v>
      </c>
      <c r="E655" s="211" t="s">
        <v>38</v>
      </c>
      <c r="F655" s="212" t="s">
        <v>2101</v>
      </c>
      <c r="G655" s="209"/>
      <c r="H655" s="213">
        <v>1096.8</v>
      </c>
      <c r="I655" s="214"/>
      <c r="J655" s="209"/>
      <c r="K655" s="209"/>
      <c r="L655" s="215"/>
      <c r="M655" s="216"/>
      <c r="N655" s="217"/>
      <c r="O655" s="217"/>
      <c r="P655" s="217"/>
      <c r="Q655" s="217"/>
      <c r="R655" s="217"/>
      <c r="S655" s="217"/>
      <c r="T655" s="218"/>
      <c r="AT655" s="219" t="s">
        <v>264</v>
      </c>
      <c r="AU655" s="219" t="s">
        <v>90</v>
      </c>
      <c r="AV655" s="11" t="s">
        <v>90</v>
      </c>
      <c r="AW655" s="11" t="s">
        <v>45</v>
      </c>
      <c r="AX655" s="11" t="s">
        <v>81</v>
      </c>
      <c r="AY655" s="219" t="s">
        <v>256</v>
      </c>
    </row>
    <row r="656" spans="2:51" s="14" customFormat="1" ht="13.5">
      <c r="B656" s="250"/>
      <c r="C656" s="251"/>
      <c r="D656" s="210" t="s">
        <v>264</v>
      </c>
      <c r="E656" s="252" t="s">
        <v>38</v>
      </c>
      <c r="F656" s="253" t="s">
        <v>334</v>
      </c>
      <c r="G656" s="251"/>
      <c r="H656" s="254">
        <v>1096.8</v>
      </c>
      <c r="I656" s="255"/>
      <c r="J656" s="251"/>
      <c r="K656" s="251"/>
      <c r="L656" s="256"/>
      <c r="M656" s="257"/>
      <c r="N656" s="258"/>
      <c r="O656" s="258"/>
      <c r="P656" s="258"/>
      <c r="Q656" s="258"/>
      <c r="R656" s="258"/>
      <c r="S656" s="258"/>
      <c r="T656" s="259"/>
      <c r="AT656" s="260" t="s">
        <v>264</v>
      </c>
      <c r="AU656" s="260" t="s">
        <v>90</v>
      </c>
      <c r="AV656" s="14" t="s">
        <v>131</v>
      </c>
      <c r="AW656" s="14" t="s">
        <v>45</v>
      </c>
      <c r="AX656" s="14" t="s">
        <v>81</v>
      </c>
      <c r="AY656" s="260" t="s">
        <v>256</v>
      </c>
    </row>
    <row r="657" spans="2:51" s="12" customFormat="1" ht="13.5">
      <c r="B657" s="220"/>
      <c r="C657" s="221"/>
      <c r="D657" s="222" t="s">
        <v>264</v>
      </c>
      <c r="E657" s="223" t="s">
        <v>38</v>
      </c>
      <c r="F657" s="224" t="s">
        <v>266</v>
      </c>
      <c r="G657" s="221"/>
      <c r="H657" s="225">
        <v>1101.84</v>
      </c>
      <c r="I657" s="226"/>
      <c r="J657" s="221"/>
      <c r="K657" s="221"/>
      <c r="L657" s="227"/>
      <c r="M657" s="228"/>
      <c r="N657" s="229"/>
      <c r="O657" s="229"/>
      <c r="P657" s="229"/>
      <c r="Q657" s="229"/>
      <c r="R657" s="229"/>
      <c r="S657" s="229"/>
      <c r="T657" s="230"/>
      <c r="AT657" s="231" t="s">
        <v>264</v>
      </c>
      <c r="AU657" s="231" t="s">
        <v>90</v>
      </c>
      <c r="AV657" s="12" t="s">
        <v>262</v>
      </c>
      <c r="AW657" s="12" t="s">
        <v>45</v>
      </c>
      <c r="AX657" s="12" t="s">
        <v>25</v>
      </c>
      <c r="AY657" s="231" t="s">
        <v>256</v>
      </c>
    </row>
    <row r="658" spans="2:65" s="1" customFormat="1" ht="22.5" customHeight="1">
      <c r="B658" s="42"/>
      <c r="C658" s="261" t="s">
        <v>996</v>
      </c>
      <c r="D658" s="261" t="s">
        <v>337</v>
      </c>
      <c r="E658" s="262" t="s">
        <v>2102</v>
      </c>
      <c r="F658" s="263" t="s">
        <v>2103</v>
      </c>
      <c r="G658" s="264" t="s">
        <v>129</v>
      </c>
      <c r="H658" s="265">
        <v>5.292</v>
      </c>
      <c r="I658" s="266"/>
      <c r="J658" s="267">
        <f>ROUND(I658*H658,2)</f>
        <v>0</v>
      </c>
      <c r="K658" s="263" t="s">
        <v>38</v>
      </c>
      <c r="L658" s="268"/>
      <c r="M658" s="269" t="s">
        <v>38</v>
      </c>
      <c r="N658" s="270" t="s">
        <v>52</v>
      </c>
      <c r="O658" s="43"/>
      <c r="P658" s="205">
        <f>O658*H658</f>
        <v>0</v>
      </c>
      <c r="Q658" s="205">
        <v>0</v>
      </c>
      <c r="R658" s="205">
        <f>Q658*H658</f>
        <v>0</v>
      </c>
      <c r="S658" s="205">
        <v>0</v>
      </c>
      <c r="T658" s="206">
        <f>S658*H658</f>
        <v>0</v>
      </c>
      <c r="AR658" s="24" t="s">
        <v>424</v>
      </c>
      <c r="AT658" s="24" t="s">
        <v>337</v>
      </c>
      <c r="AU658" s="24" t="s">
        <v>90</v>
      </c>
      <c r="AY658" s="24" t="s">
        <v>256</v>
      </c>
      <c r="BE658" s="207">
        <f>IF(N658="základní",J658,0)</f>
        <v>0</v>
      </c>
      <c r="BF658" s="207">
        <f>IF(N658="snížená",J658,0)</f>
        <v>0</v>
      </c>
      <c r="BG658" s="207">
        <f>IF(N658="zákl. přenesená",J658,0)</f>
        <v>0</v>
      </c>
      <c r="BH658" s="207">
        <f>IF(N658="sníž. přenesená",J658,0)</f>
        <v>0</v>
      </c>
      <c r="BI658" s="207">
        <f>IF(N658="nulová",J658,0)</f>
        <v>0</v>
      </c>
      <c r="BJ658" s="24" t="s">
        <v>25</v>
      </c>
      <c r="BK658" s="207">
        <f>ROUND(I658*H658,2)</f>
        <v>0</v>
      </c>
      <c r="BL658" s="24" t="s">
        <v>336</v>
      </c>
      <c r="BM658" s="24" t="s">
        <v>2104</v>
      </c>
    </row>
    <row r="659" spans="2:51" s="11" customFormat="1" ht="13.5">
      <c r="B659" s="208"/>
      <c r="C659" s="209"/>
      <c r="D659" s="210" t="s">
        <v>264</v>
      </c>
      <c r="E659" s="211" t="s">
        <v>38</v>
      </c>
      <c r="F659" s="212" t="s">
        <v>2105</v>
      </c>
      <c r="G659" s="209"/>
      <c r="H659" s="213">
        <v>5.292</v>
      </c>
      <c r="I659" s="214"/>
      <c r="J659" s="209"/>
      <c r="K659" s="209"/>
      <c r="L659" s="215"/>
      <c r="M659" s="216"/>
      <c r="N659" s="217"/>
      <c r="O659" s="217"/>
      <c r="P659" s="217"/>
      <c r="Q659" s="217"/>
      <c r="R659" s="217"/>
      <c r="S659" s="217"/>
      <c r="T659" s="218"/>
      <c r="AT659" s="219" t="s">
        <v>264</v>
      </c>
      <c r="AU659" s="219" t="s">
        <v>90</v>
      </c>
      <c r="AV659" s="11" t="s">
        <v>90</v>
      </c>
      <c r="AW659" s="11" t="s">
        <v>45</v>
      </c>
      <c r="AX659" s="11" t="s">
        <v>81</v>
      </c>
      <c r="AY659" s="219" t="s">
        <v>256</v>
      </c>
    </row>
    <row r="660" spans="2:51" s="12" customFormat="1" ht="13.5">
      <c r="B660" s="220"/>
      <c r="C660" s="221"/>
      <c r="D660" s="222" t="s">
        <v>264</v>
      </c>
      <c r="E660" s="223" t="s">
        <v>38</v>
      </c>
      <c r="F660" s="224" t="s">
        <v>266</v>
      </c>
      <c r="G660" s="221"/>
      <c r="H660" s="225">
        <v>5.292</v>
      </c>
      <c r="I660" s="226"/>
      <c r="J660" s="221"/>
      <c r="K660" s="221"/>
      <c r="L660" s="227"/>
      <c r="M660" s="228"/>
      <c r="N660" s="229"/>
      <c r="O660" s="229"/>
      <c r="P660" s="229"/>
      <c r="Q660" s="229"/>
      <c r="R660" s="229"/>
      <c r="S660" s="229"/>
      <c r="T660" s="230"/>
      <c r="AT660" s="231" t="s">
        <v>264</v>
      </c>
      <c r="AU660" s="231" t="s">
        <v>90</v>
      </c>
      <c r="AV660" s="12" t="s">
        <v>262</v>
      </c>
      <c r="AW660" s="12" t="s">
        <v>45</v>
      </c>
      <c r="AX660" s="12" t="s">
        <v>25</v>
      </c>
      <c r="AY660" s="231" t="s">
        <v>256</v>
      </c>
    </row>
    <row r="661" spans="2:65" s="1" customFormat="1" ht="44.25" customHeight="1">
      <c r="B661" s="42"/>
      <c r="C661" s="261" t="s">
        <v>1001</v>
      </c>
      <c r="D661" s="261" t="s">
        <v>337</v>
      </c>
      <c r="E661" s="262" t="s">
        <v>2106</v>
      </c>
      <c r="F661" s="263" t="s">
        <v>2107</v>
      </c>
      <c r="G661" s="264" t="s">
        <v>129</v>
      </c>
      <c r="H661" s="265">
        <v>1151.64</v>
      </c>
      <c r="I661" s="266"/>
      <c r="J661" s="267">
        <f>ROUND(I661*H661,2)</f>
        <v>0</v>
      </c>
      <c r="K661" s="263" t="s">
        <v>261</v>
      </c>
      <c r="L661" s="268"/>
      <c r="M661" s="269" t="s">
        <v>38</v>
      </c>
      <c r="N661" s="270" t="s">
        <v>52</v>
      </c>
      <c r="O661" s="43"/>
      <c r="P661" s="205">
        <f>O661*H661</f>
        <v>0</v>
      </c>
      <c r="Q661" s="205">
        <v>0.0195</v>
      </c>
      <c r="R661" s="205">
        <f>Q661*H661</f>
        <v>22.45698</v>
      </c>
      <c r="S661" s="205">
        <v>0</v>
      </c>
      <c r="T661" s="206">
        <f>S661*H661</f>
        <v>0</v>
      </c>
      <c r="AR661" s="24" t="s">
        <v>424</v>
      </c>
      <c r="AT661" s="24" t="s">
        <v>337</v>
      </c>
      <c r="AU661" s="24" t="s">
        <v>90</v>
      </c>
      <c r="AY661" s="24" t="s">
        <v>256</v>
      </c>
      <c r="BE661" s="207">
        <f>IF(N661="základní",J661,0)</f>
        <v>0</v>
      </c>
      <c r="BF661" s="207">
        <f>IF(N661="snížená",J661,0)</f>
        <v>0</v>
      </c>
      <c r="BG661" s="207">
        <f>IF(N661="zákl. přenesená",J661,0)</f>
        <v>0</v>
      </c>
      <c r="BH661" s="207">
        <f>IF(N661="sníž. přenesená",J661,0)</f>
        <v>0</v>
      </c>
      <c r="BI661" s="207">
        <f>IF(N661="nulová",J661,0)</f>
        <v>0</v>
      </c>
      <c r="BJ661" s="24" t="s">
        <v>25</v>
      </c>
      <c r="BK661" s="207">
        <f>ROUND(I661*H661,2)</f>
        <v>0</v>
      </c>
      <c r="BL661" s="24" t="s">
        <v>336</v>
      </c>
      <c r="BM661" s="24" t="s">
        <v>2108</v>
      </c>
    </row>
    <row r="662" spans="2:51" s="11" customFormat="1" ht="13.5">
      <c r="B662" s="208"/>
      <c r="C662" s="209"/>
      <c r="D662" s="222" t="s">
        <v>264</v>
      </c>
      <c r="E662" s="271" t="s">
        <v>38</v>
      </c>
      <c r="F662" s="248" t="s">
        <v>2109</v>
      </c>
      <c r="G662" s="209"/>
      <c r="H662" s="249">
        <v>1151.64</v>
      </c>
      <c r="I662" s="214"/>
      <c r="J662" s="209"/>
      <c r="K662" s="209"/>
      <c r="L662" s="215"/>
      <c r="M662" s="216"/>
      <c r="N662" s="217"/>
      <c r="O662" s="217"/>
      <c r="P662" s="217"/>
      <c r="Q662" s="217"/>
      <c r="R662" s="217"/>
      <c r="S662" s="217"/>
      <c r="T662" s="218"/>
      <c r="AT662" s="219" t="s">
        <v>264</v>
      </c>
      <c r="AU662" s="219" t="s">
        <v>90</v>
      </c>
      <c r="AV662" s="11" t="s">
        <v>90</v>
      </c>
      <c r="AW662" s="11" t="s">
        <v>45</v>
      </c>
      <c r="AX662" s="11" t="s">
        <v>25</v>
      </c>
      <c r="AY662" s="219" t="s">
        <v>256</v>
      </c>
    </row>
    <row r="663" spans="2:65" s="1" customFormat="1" ht="31.5" customHeight="1">
      <c r="B663" s="42"/>
      <c r="C663" s="196" t="s">
        <v>1010</v>
      </c>
      <c r="D663" s="196" t="s">
        <v>258</v>
      </c>
      <c r="E663" s="197" t="s">
        <v>1210</v>
      </c>
      <c r="F663" s="198" t="s">
        <v>1211</v>
      </c>
      <c r="G663" s="199" t="s">
        <v>129</v>
      </c>
      <c r="H663" s="200">
        <v>249.402</v>
      </c>
      <c r="I663" s="201"/>
      <c r="J663" s="202">
        <f>ROUND(I663*H663,2)</f>
        <v>0</v>
      </c>
      <c r="K663" s="198" t="s">
        <v>38</v>
      </c>
      <c r="L663" s="62"/>
      <c r="M663" s="203" t="s">
        <v>38</v>
      </c>
      <c r="N663" s="204" t="s">
        <v>52</v>
      </c>
      <c r="O663" s="43"/>
      <c r="P663" s="205">
        <f>O663*H663</f>
        <v>0</v>
      </c>
      <c r="Q663" s="205">
        <v>0</v>
      </c>
      <c r="R663" s="205">
        <f>Q663*H663</f>
        <v>0</v>
      </c>
      <c r="S663" s="205">
        <v>0</v>
      </c>
      <c r="T663" s="206">
        <f>S663*H663</f>
        <v>0</v>
      </c>
      <c r="AR663" s="24" t="s">
        <v>336</v>
      </c>
      <c r="AT663" s="24" t="s">
        <v>258</v>
      </c>
      <c r="AU663" s="24" t="s">
        <v>90</v>
      </c>
      <c r="AY663" s="24" t="s">
        <v>256</v>
      </c>
      <c r="BE663" s="207">
        <f>IF(N663="základní",J663,0)</f>
        <v>0</v>
      </c>
      <c r="BF663" s="207">
        <f>IF(N663="snížená",J663,0)</f>
        <v>0</v>
      </c>
      <c r="BG663" s="207">
        <f>IF(N663="zákl. přenesená",J663,0)</f>
        <v>0</v>
      </c>
      <c r="BH663" s="207">
        <f>IF(N663="sníž. přenesená",J663,0)</f>
        <v>0</v>
      </c>
      <c r="BI663" s="207">
        <f>IF(N663="nulová",J663,0)</f>
        <v>0</v>
      </c>
      <c r="BJ663" s="24" t="s">
        <v>25</v>
      </c>
      <c r="BK663" s="207">
        <f>ROUND(I663*H663,2)</f>
        <v>0</v>
      </c>
      <c r="BL663" s="24" t="s">
        <v>336</v>
      </c>
      <c r="BM663" s="24" t="s">
        <v>2110</v>
      </c>
    </row>
    <row r="664" spans="2:51" s="11" customFormat="1" ht="13.5">
      <c r="B664" s="208"/>
      <c r="C664" s="209"/>
      <c r="D664" s="210" t="s">
        <v>264</v>
      </c>
      <c r="E664" s="211" t="s">
        <v>38</v>
      </c>
      <c r="F664" s="212" t="s">
        <v>2111</v>
      </c>
      <c r="G664" s="209"/>
      <c r="H664" s="213">
        <v>165.942</v>
      </c>
      <c r="I664" s="214"/>
      <c r="J664" s="209"/>
      <c r="K664" s="209"/>
      <c r="L664" s="215"/>
      <c r="M664" s="216"/>
      <c r="N664" s="217"/>
      <c r="O664" s="217"/>
      <c r="P664" s="217"/>
      <c r="Q664" s="217"/>
      <c r="R664" s="217"/>
      <c r="S664" s="217"/>
      <c r="T664" s="218"/>
      <c r="AT664" s="219" t="s">
        <v>264</v>
      </c>
      <c r="AU664" s="219" t="s">
        <v>90</v>
      </c>
      <c r="AV664" s="11" t="s">
        <v>90</v>
      </c>
      <c r="AW664" s="11" t="s">
        <v>45</v>
      </c>
      <c r="AX664" s="11" t="s">
        <v>81</v>
      </c>
      <c r="AY664" s="219" t="s">
        <v>256</v>
      </c>
    </row>
    <row r="665" spans="2:51" s="11" customFormat="1" ht="13.5">
      <c r="B665" s="208"/>
      <c r="C665" s="209"/>
      <c r="D665" s="210" t="s">
        <v>264</v>
      </c>
      <c r="E665" s="211" t="s">
        <v>38</v>
      </c>
      <c r="F665" s="212" t="s">
        <v>1214</v>
      </c>
      <c r="G665" s="209"/>
      <c r="H665" s="213">
        <v>83.46</v>
      </c>
      <c r="I665" s="214"/>
      <c r="J665" s="209"/>
      <c r="K665" s="209"/>
      <c r="L665" s="215"/>
      <c r="M665" s="216"/>
      <c r="N665" s="217"/>
      <c r="O665" s="217"/>
      <c r="P665" s="217"/>
      <c r="Q665" s="217"/>
      <c r="R665" s="217"/>
      <c r="S665" s="217"/>
      <c r="T665" s="218"/>
      <c r="AT665" s="219" t="s">
        <v>264</v>
      </c>
      <c r="AU665" s="219" t="s">
        <v>90</v>
      </c>
      <c r="AV665" s="11" t="s">
        <v>90</v>
      </c>
      <c r="AW665" s="11" t="s">
        <v>45</v>
      </c>
      <c r="AX665" s="11" t="s">
        <v>81</v>
      </c>
      <c r="AY665" s="219" t="s">
        <v>256</v>
      </c>
    </row>
    <row r="666" spans="2:51" s="12" customFormat="1" ht="13.5">
      <c r="B666" s="220"/>
      <c r="C666" s="221"/>
      <c r="D666" s="222" t="s">
        <v>264</v>
      </c>
      <c r="E666" s="223" t="s">
        <v>38</v>
      </c>
      <c r="F666" s="224" t="s">
        <v>266</v>
      </c>
      <c r="G666" s="221"/>
      <c r="H666" s="225">
        <v>249.402</v>
      </c>
      <c r="I666" s="226"/>
      <c r="J666" s="221"/>
      <c r="K666" s="221"/>
      <c r="L666" s="227"/>
      <c r="M666" s="228"/>
      <c r="N666" s="229"/>
      <c r="O666" s="229"/>
      <c r="P666" s="229"/>
      <c r="Q666" s="229"/>
      <c r="R666" s="229"/>
      <c r="S666" s="229"/>
      <c r="T666" s="230"/>
      <c r="AT666" s="231" t="s">
        <v>264</v>
      </c>
      <c r="AU666" s="231" t="s">
        <v>90</v>
      </c>
      <c r="AV666" s="12" t="s">
        <v>262</v>
      </c>
      <c r="AW666" s="12" t="s">
        <v>45</v>
      </c>
      <c r="AX666" s="12" t="s">
        <v>25</v>
      </c>
      <c r="AY666" s="231" t="s">
        <v>256</v>
      </c>
    </row>
    <row r="667" spans="2:65" s="1" customFormat="1" ht="22.5" customHeight="1">
      <c r="B667" s="42"/>
      <c r="C667" s="261" t="s">
        <v>1020</v>
      </c>
      <c r="D667" s="261" t="s">
        <v>337</v>
      </c>
      <c r="E667" s="262" t="s">
        <v>1216</v>
      </c>
      <c r="F667" s="263" t="s">
        <v>2112</v>
      </c>
      <c r="G667" s="264" t="s">
        <v>129</v>
      </c>
      <c r="H667" s="265">
        <v>286.812</v>
      </c>
      <c r="I667" s="266"/>
      <c r="J667" s="267">
        <f>ROUND(I667*H667,2)</f>
        <v>0</v>
      </c>
      <c r="K667" s="263" t="s">
        <v>261</v>
      </c>
      <c r="L667" s="268"/>
      <c r="M667" s="269" t="s">
        <v>38</v>
      </c>
      <c r="N667" s="270" t="s">
        <v>52</v>
      </c>
      <c r="O667" s="43"/>
      <c r="P667" s="205">
        <f>O667*H667</f>
        <v>0</v>
      </c>
      <c r="Q667" s="205">
        <v>0.0009</v>
      </c>
      <c r="R667" s="205">
        <f>Q667*H667</f>
        <v>0.2581308</v>
      </c>
      <c r="S667" s="205">
        <v>0</v>
      </c>
      <c r="T667" s="206">
        <f>S667*H667</f>
        <v>0</v>
      </c>
      <c r="AR667" s="24" t="s">
        <v>424</v>
      </c>
      <c r="AT667" s="24" t="s">
        <v>337</v>
      </c>
      <c r="AU667" s="24" t="s">
        <v>90</v>
      </c>
      <c r="AY667" s="24" t="s">
        <v>256</v>
      </c>
      <c r="BE667" s="207">
        <f>IF(N667="základní",J667,0)</f>
        <v>0</v>
      </c>
      <c r="BF667" s="207">
        <f>IF(N667="snížená",J667,0)</f>
        <v>0</v>
      </c>
      <c r="BG667" s="207">
        <f>IF(N667="zákl. přenesená",J667,0)</f>
        <v>0</v>
      </c>
      <c r="BH667" s="207">
        <f>IF(N667="sníž. přenesená",J667,0)</f>
        <v>0</v>
      </c>
      <c r="BI667" s="207">
        <f>IF(N667="nulová",J667,0)</f>
        <v>0</v>
      </c>
      <c r="BJ667" s="24" t="s">
        <v>25</v>
      </c>
      <c r="BK667" s="207">
        <f>ROUND(I667*H667,2)</f>
        <v>0</v>
      </c>
      <c r="BL667" s="24" t="s">
        <v>336</v>
      </c>
      <c r="BM667" s="24" t="s">
        <v>2113</v>
      </c>
    </row>
    <row r="668" spans="2:51" s="11" customFormat="1" ht="13.5">
      <c r="B668" s="208"/>
      <c r="C668" s="209"/>
      <c r="D668" s="210" t="s">
        <v>264</v>
      </c>
      <c r="E668" s="211" t="s">
        <v>38</v>
      </c>
      <c r="F668" s="212" t="s">
        <v>2114</v>
      </c>
      <c r="G668" s="209"/>
      <c r="H668" s="213">
        <v>286.812</v>
      </c>
      <c r="I668" s="214"/>
      <c r="J668" s="209"/>
      <c r="K668" s="209"/>
      <c r="L668" s="215"/>
      <c r="M668" s="216"/>
      <c r="N668" s="217"/>
      <c r="O668" s="217"/>
      <c r="P668" s="217"/>
      <c r="Q668" s="217"/>
      <c r="R668" s="217"/>
      <c r="S668" s="217"/>
      <c r="T668" s="218"/>
      <c r="AT668" s="219" t="s">
        <v>264</v>
      </c>
      <c r="AU668" s="219" t="s">
        <v>90</v>
      </c>
      <c r="AV668" s="11" t="s">
        <v>90</v>
      </c>
      <c r="AW668" s="11" t="s">
        <v>45</v>
      </c>
      <c r="AX668" s="11" t="s">
        <v>81</v>
      </c>
      <c r="AY668" s="219" t="s">
        <v>256</v>
      </c>
    </row>
    <row r="669" spans="2:51" s="12" customFormat="1" ht="13.5">
      <c r="B669" s="220"/>
      <c r="C669" s="221"/>
      <c r="D669" s="222" t="s">
        <v>264</v>
      </c>
      <c r="E669" s="223" t="s">
        <v>38</v>
      </c>
      <c r="F669" s="224" t="s">
        <v>266</v>
      </c>
      <c r="G669" s="221"/>
      <c r="H669" s="225">
        <v>286.812</v>
      </c>
      <c r="I669" s="226"/>
      <c r="J669" s="221"/>
      <c r="K669" s="221"/>
      <c r="L669" s="227"/>
      <c r="M669" s="228"/>
      <c r="N669" s="229"/>
      <c r="O669" s="229"/>
      <c r="P669" s="229"/>
      <c r="Q669" s="229"/>
      <c r="R669" s="229"/>
      <c r="S669" s="229"/>
      <c r="T669" s="230"/>
      <c r="AT669" s="231" t="s">
        <v>264</v>
      </c>
      <c r="AU669" s="231" t="s">
        <v>90</v>
      </c>
      <c r="AV669" s="12" t="s">
        <v>262</v>
      </c>
      <c r="AW669" s="12" t="s">
        <v>45</v>
      </c>
      <c r="AX669" s="12" t="s">
        <v>25</v>
      </c>
      <c r="AY669" s="231" t="s">
        <v>256</v>
      </c>
    </row>
    <row r="670" spans="2:65" s="1" customFormat="1" ht="31.5" customHeight="1">
      <c r="B670" s="42"/>
      <c r="C670" s="196" t="s">
        <v>1025</v>
      </c>
      <c r="D670" s="196" t="s">
        <v>258</v>
      </c>
      <c r="E670" s="197" t="s">
        <v>1221</v>
      </c>
      <c r="F670" s="198" t="s">
        <v>1222</v>
      </c>
      <c r="G670" s="199" t="s">
        <v>129</v>
      </c>
      <c r="H670" s="200">
        <v>1203.72</v>
      </c>
      <c r="I670" s="201"/>
      <c r="J670" s="202">
        <f>ROUND(I670*H670,2)</f>
        <v>0</v>
      </c>
      <c r="K670" s="198" t="s">
        <v>261</v>
      </c>
      <c r="L670" s="62"/>
      <c r="M670" s="203" t="s">
        <v>38</v>
      </c>
      <c r="N670" s="204" t="s">
        <v>52</v>
      </c>
      <c r="O670" s="43"/>
      <c r="P670" s="205">
        <f>O670*H670</f>
        <v>0</v>
      </c>
      <c r="Q670" s="205">
        <v>0.00058</v>
      </c>
      <c r="R670" s="205">
        <f>Q670*H670</f>
        <v>0.6981576</v>
      </c>
      <c r="S670" s="205">
        <v>0</v>
      </c>
      <c r="T670" s="206">
        <f>S670*H670</f>
        <v>0</v>
      </c>
      <c r="AR670" s="24" t="s">
        <v>262</v>
      </c>
      <c r="AT670" s="24" t="s">
        <v>258</v>
      </c>
      <c r="AU670" s="24" t="s">
        <v>90</v>
      </c>
      <c r="AY670" s="24" t="s">
        <v>256</v>
      </c>
      <c r="BE670" s="207">
        <f>IF(N670="základní",J670,0)</f>
        <v>0</v>
      </c>
      <c r="BF670" s="207">
        <f>IF(N670="snížená",J670,0)</f>
        <v>0</v>
      </c>
      <c r="BG670" s="207">
        <f>IF(N670="zákl. přenesená",J670,0)</f>
        <v>0</v>
      </c>
      <c r="BH670" s="207">
        <f>IF(N670="sníž. přenesená",J670,0)</f>
        <v>0</v>
      </c>
      <c r="BI670" s="207">
        <f>IF(N670="nulová",J670,0)</f>
        <v>0</v>
      </c>
      <c r="BJ670" s="24" t="s">
        <v>25</v>
      </c>
      <c r="BK670" s="207">
        <f>ROUND(I670*H670,2)</f>
        <v>0</v>
      </c>
      <c r="BL670" s="24" t="s">
        <v>262</v>
      </c>
      <c r="BM670" s="24" t="s">
        <v>2115</v>
      </c>
    </row>
    <row r="671" spans="2:51" s="13" customFormat="1" ht="13.5">
      <c r="B671" s="232"/>
      <c r="C671" s="233"/>
      <c r="D671" s="210" t="s">
        <v>264</v>
      </c>
      <c r="E671" s="234" t="s">
        <v>38</v>
      </c>
      <c r="F671" s="235" t="s">
        <v>2116</v>
      </c>
      <c r="G671" s="233"/>
      <c r="H671" s="236" t="s">
        <v>38</v>
      </c>
      <c r="I671" s="237"/>
      <c r="J671" s="233"/>
      <c r="K671" s="233"/>
      <c r="L671" s="238"/>
      <c r="M671" s="239"/>
      <c r="N671" s="240"/>
      <c r="O671" s="240"/>
      <c r="P671" s="240"/>
      <c r="Q671" s="240"/>
      <c r="R671" s="240"/>
      <c r="S671" s="240"/>
      <c r="T671" s="241"/>
      <c r="AT671" s="242" t="s">
        <v>264</v>
      </c>
      <c r="AU671" s="242" t="s">
        <v>90</v>
      </c>
      <c r="AV671" s="13" t="s">
        <v>25</v>
      </c>
      <c r="AW671" s="13" t="s">
        <v>45</v>
      </c>
      <c r="AX671" s="13" t="s">
        <v>81</v>
      </c>
      <c r="AY671" s="242" t="s">
        <v>256</v>
      </c>
    </row>
    <row r="672" spans="2:51" s="11" customFormat="1" ht="13.5">
      <c r="B672" s="208"/>
      <c r="C672" s="209"/>
      <c r="D672" s="210" t="s">
        <v>264</v>
      </c>
      <c r="E672" s="211" t="s">
        <v>38</v>
      </c>
      <c r="F672" s="212" t="s">
        <v>2117</v>
      </c>
      <c r="G672" s="209"/>
      <c r="H672" s="213">
        <v>1203.72</v>
      </c>
      <c r="I672" s="214"/>
      <c r="J672" s="209"/>
      <c r="K672" s="209"/>
      <c r="L672" s="215"/>
      <c r="M672" s="216"/>
      <c r="N672" s="217"/>
      <c r="O672" s="217"/>
      <c r="P672" s="217"/>
      <c r="Q672" s="217"/>
      <c r="R672" s="217"/>
      <c r="S672" s="217"/>
      <c r="T672" s="218"/>
      <c r="AT672" s="219" t="s">
        <v>264</v>
      </c>
      <c r="AU672" s="219" t="s">
        <v>90</v>
      </c>
      <c r="AV672" s="11" t="s">
        <v>90</v>
      </c>
      <c r="AW672" s="11" t="s">
        <v>45</v>
      </c>
      <c r="AX672" s="11" t="s">
        <v>81</v>
      </c>
      <c r="AY672" s="219" t="s">
        <v>256</v>
      </c>
    </row>
    <row r="673" spans="2:51" s="12" customFormat="1" ht="13.5">
      <c r="B673" s="220"/>
      <c r="C673" s="221"/>
      <c r="D673" s="222" t="s">
        <v>264</v>
      </c>
      <c r="E673" s="223" t="s">
        <v>38</v>
      </c>
      <c r="F673" s="224" t="s">
        <v>266</v>
      </c>
      <c r="G673" s="221"/>
      <c r="H673" s="225">
        <v>1203.72</v>
      </c>
      <c r="I673" s="226"/>
      <c r="J673" s="221"/>
      <c r="K673" s="221"/>
      <c r="L673" s="227"/>
      <c r="M673" s="228"/>
      <c r="N673" s="229"/>
      <c r="O673" s="229"/>
      <c r="P673" s="229"/>
      <c r="Q673" s="229"/>
      <c r="R673" s="229"/>
      <c r="S673" s="229"/>
      <c r="T673" s="230"/>
      <c r="AT673" s="231" t="s">
        <v>264</v>
      </c>
      <c r="AU673" s="231" t="s">
        <v>90</v>
      </c>
      <c r="AV673" s="12" t="s">
        <v>262</v>
      </c>
      <c r="AW673" s="12" t="s">
        <v>45</v>
      </c>
      <c r="AX673" s="12" t="s">
        <v>25</v>
      </c>
      <c r="AY673" s="231" t="s">
        <v>256</v>
      </c>
    </row>
    <row r="674" spans="2:65" s="1" customFormat="1" ht="22.5" customHeight="1">
      <c r="B674" s="42"/>
      <c r="C674" s="261" t="s">
        <v>1030</v>
      </c>
      <c r="D674" s="261" t="s">
        <v>337</v>
      </c>
      <c r="E674" s="262" t="s">
        <v>1225</v>
      </c>
      <c r="F674" s="263" t="s">
        <v>1226</v>
      </c>
      <c r="G674" s="264" t="s">
        <v>129</v>
      </c>
      <c r="H674" s="265">
        <v>1384.278</v>
      </c>
      <c r="I674" s="266"/>
      <c r="J674" s="267">
        <f>ROUND(I674*H674,2)</f>
        <v>0</v>
      </c>
      <c r="K674" s="263" t="s">
        <v>38</v>
      </c>
      <c r="L674" s="268"/>
      <c r="M674" s="269" t="s">
        <v>38</v>
      </c>
      <c r="N674" s="270" t="s">
        <v>52</v>
      </c>
      <c r="O674" s="43"/>
      <c r="P674" s="205">
        <f>O674*H674</f>
        <v>0</v>
      </c>
      <c r="Q674" s="205">
        <v>0.005</v>
      </c>
      <c r="R674" s="205">
        <f>Q674*H674</f>
        <v>6.921390000000001</v>
      </c>
      <c r="S674" s="205">
        <v>0</v>
      </c>
      <c r="T674" s="206">
        <f>S674*H674</f>
        <v>0</v>
      </c>
      <c r="AR674" s="24" t="s">
        <v>183</v>
      </c>
      <c r="AT674" s="24" t="s">
        <v>337</v>
      </c>
      <c r="AU674" s="24" t="s">
        <v>90</v>
      </c>
      <c r="AY674" s="24" t="s">
        <v>256</v>
      </c>
      <c r="BE674" s="207">
        <f>IF(N674="základní",J674,0)</f>
        <v>0</v>
      </c>
      <c r="BF674" s="207">
        <f>IF(N674="snížená",J674,0)</f>
        <v>0</v>
      </c>
      <c r="BG674" s="207">
        <f>IF(N674="zákl. přenesená",J674,0)</f>
        <v>0</v>
      </c>
      <c r="BH674" s="207">
        <f>IF(N674="sníž. přenesená",J674,0)</f>
        <v>0</v>
      </c>
      <c r="BI674" s="207">
        <f>IF(N674="nulová",J674,0)</f>
        <v>0</v>
      </c>
      <c r="BJ674" s="24" t="s">
        <v>25</v>
      </c>
      <c r="BK674" s="207">
        <f>ROUND(I674*H674,2)</f>
        <v>0</v>
      </c>
      <c r="BL674" s="24" t="s">
        <v>262</v>
      </c>
      <c r="BM674" s="24" t="s">
        <v>2118</v>
      </c>
    </row>
    <row r="675" spans="2:47" s="1" customFormat="1" ht="27">
      <c r="B675" s="42"/>
      <c r="C675" s="64"/>
      <c r="D675" s="210" t="s">
        <v>351</v>
      </c>
      <c r="E675" s="64"/>
      <c r="F675" s="243" t="s">
        <v>1204</v>
      </c>
      <c r="G675" s="64"/>
      <c r="H675" s="64"/>
      <c r="I675" s="166"/>
      <c r="J675" s="64"/>
      <c r="K675" s="64"/>
      <c r="L675" s="62"/>
      <c r="M675" s="244"/>
      <c r="N675" s="43"/>
      <c r="O675" s="43"/>
      <c r="P675" s="43"/>
      <c r="Q675" s="43"/>
      <c r="R675" s="43"/>
      <c r="S675" s="43"/>
      <c r="T675" s="79"/>
      <c r="AT675" s="24" t="s">
        <v>351</v>
      </c>
      <c r="AU675" s="24" t="s">
        <v>90</v>
      </c>
    </row>
    <row r="676" spans="2:51" s="11" customFormat="1" ht="13.5">
      <c r="B676" s="208"/>
      <c r="C676" s="209"/>
      <c r="D676" s="210" t="s">
        <v>264</v>
      </c>
      <c r="E676" s="211" t="s">
        <v>38</v>
      </c>
      <c r="F676" s="212" t="s">
        <v>2119</v>
      </c>
      <c r="G676" s="209"/>
      <c r="H676" s="213">
        <v>1384.278</v>
      </c>
      <c r="I676" s="214"/>
      <c r="J676" s="209"/>
      <c r="K676" s="209"/>
      <c r="L676" s="215"/>
      <c r="M676" s="216"/>
      <c r="N676" s="217"/>
      <c r="O676" s="217"/>
      <c r="P676" s="217"/>
      <c r="Q676" s="217"/>
      <c r="R676" s="217"/>
      <c r="S676" s="217"/>
      <c r="T676" s="218"/>
      <c r="AT676" s="219" t="s">
        <v>264</v>
      </c>
      <c r="AU676" s="219" t="s">
        <v>90</v>
      </c>
      <c r="AV676" s="11" t="s">
        <v>90</v>
      </c>
      <c r="AW676" s="11" t="s">
        <v>45</v>
      </c>
      <c r="AX676" s="11" t="s">
        <v>81</v>
      </c>
      <c r="AY676" s="219" t="s">
        <v>256</v>
      </c>
    </row>
    <row r="677" spans="2:51" s="12" customFormat="1" ht="13.5">
      <c r="B677" s="220"/>
      <c r="C677" s="221"/>
      <c r="D677" s="222" t="s">
        <v>264</v>
      </c>
      <c r="E677" s="223" t="s">
        <v>38</v>
      </c>
      <c r="F677" s="224" t="s">
        <v>266</v>
      </c>
      <c r="G677" s="221"/>
      <c r="H677" s="225">
        <v>1384.278</v>
      </c>
      <c r="I677" s="226"/>
      <c r="J677" s="221"/>
      <c r="K677" s="221"/>
      <c r="L677" s="227"/>
      <c r="M677" s="228"/>
      <c r="N677" s="229"/>
      <c r="O677" s="229"/>
      <c r="P677" s="229"/>
      <c r="Q677" s="229"/>
      <c r="R677" s="229"/>
      <c r="S677" s="229"/>
      <c r="T677" s="230"/>
      <c r="AT677" s="231" t="s">
        <v>264</v>
      </c>
      <c r="AU677" s="231" t="s">
        <v>90</v>
      </c>
      <c r="AV677" s="12" t="s">
        <v>262</v>
      </c>
      <c r="AW677" s="12" t="s">
        <v>45</v>
      </c>
      <c r="AX677" s="12" t="s">
        <v>25</v>
      </c>
      <c r="AY677" s="231" t="s">
        <v>256</v>
      </c>
    </row>
    <row r="678" spans="2:65" s="1" customFormat="1" ht="31.5" customHeight="1">
      <c r="B678" s="42"/>
      <c r="C678" s="196" t="s">
        <v>1034</v>
      </c>
      <c r="D678" s="196" t="s">
        <v>258</v>
      </c>
      <c r="E678" s="197" t="s">
        <v>2120</v>
      </c>
      <c r="F678" s="198" t="s">
        <v>2121</v>
      </c>
      <c r="G678" s="199" t="s">
        <v>129</v>
      </c>
      <c r="H678" s="200">
        <v>1446.9</v>
      </c>
      <c r="I678" s="201"/>
      <c r="J678" s="202">
        <f>ROUND(I678*H678,2)</f>
        <v>0</v>
      </c>
      <c r="K678" s="198" t="s">
        <v>261</v>
      </c>
      <c r="L678" s="62"/>
      <c r="M678" s="203" t="s">
        <v>38</v>
      </c>
      <c r="N678" s="204" t="s">
        <v>52</v>
      </c>
      <c r="O678" s="43"/>
      <c r="P678" s="205">
        <f>O678*H678</f>
        <v>0</v>
      </c>
      <c r="Q678" s="205">
        <v>0.00116</v>
      </c>
      <c r="R678" s="205">
        <f>Q678*H678</f>
        <v>1.678404</v>
      </c>
      <c r="S678" s="205">
        <v>0</v>
      </c>
      <c r="T678" s="206">
        <f>S678*H678</f>
        <v>0</v>
      </c>
      <c r="AR678" s="24" t="s">
        <v>336</v>
      </c>
      <c r="AT678" s="24" t="s">
        <v>258</v>
      </c>
      <c r="AU678" s="24" t="s">
        <v>90</v>
      </c>
      <c r="AY678" s="24" t="s">
        <v>256</v>
      </c>
      <c r="BE678" s="207">
        <f>IF(N678="základní",J678,0)</f>
        <v>0</v>
      </c>
      <c r="BF678" s="207">
        <f>IF(N678="snížená",J678,0)</f>
        <v>0</v>
      </c>
      <c r="BG678" s="207">
        <f>IF(N678="zákl. přenesená",J678,0)</f>
        <v>0</v>
      </c>
      <c r="BH678" s="207">
        <f>IF(N678="sníž. přenesená",J678,0)</f>
        <v>0</v>
      </c>
      <c r="BI678" s="207">
        <f>IF(N678="nulová",J678,0)</f>
        <v>0</v>
      </c>
      <c r="BJ678" s="24" t="s">
        <v>25</v>
      </c>
      <c r="BK678" s="207">
        <f>ROUND(I678*H678,2)</f>
        <v>0</v>
      </c>
      <c r="BL678" s="24" t="s">
        <v>336</v>
      </c>
      <c r="BM678" s="24" t="s">
        <v>2122</v>
      </c>
    </row>
    <row r="679" spans="2:51" s="11" customFormat="1" ht="13.5">
      <c r="B679" s="208"/>
      <c r="C679" s="209"/>
      <c r="D679" s="222" t="s">
        <v>264</v>
      </c>
      <c r="E679" s="271" t="s">
        <v>38</v>
      </c>
      <c r="F679" s="248" t="s">
        <v>2123</v>
      </c>
      <c r="G679" s="209"/>
      <c r="H679" s="249">
        <v>1446.9</v>
      </c>
      <c r="I679" s="214"/>
      <c r="J679" s="209"/>
      <c r="K679" s="209"/>
      <c r="L679" s="215"/>
      <c r="M679" s="216"/>
      <c r="N679" s="217"/>
      <c r="O679" s="217"/>
      <c r="P679" s="217"/>
      <c r="Q679" s="217"/>
      <c r="R679" s="217"/>
      <c r="S679" s="217"/>
      <c r="T679" s="218"/>
      <c r="AT679" s="219" t="s">
        <v>264</v>
      </c>
      <c r="AU679" s="219" t="s">
        <v>90</v>
      </c>
      <c r="AV679" s="11" t="s">
        <v>90</v>
      </c>
      <c r="AW679" s="11" t="s">
        <v>45</v>
      </c>
      <c r="AX679" s="11" t="s">
        <v>25</v>
      </c>
      <c r="AY679" s="219" t="s">
        <v>256</v>
      </c>
    </row>
    <row r="680" spans="2:65" s="1" customFormat="1" ht="22.5" customHeight="1">
      <c r="B680" s="42"/>
      <c r="C680" s="261" t="s">
        <v>1041</v>
      </c>
      <c r="D680" s="261" t="s">
        <v>337</v>
      </c>
      <c r="E680" s="262" t="s">
        <v>2124</v>
      </c>
      <c r="F680" s="263" t="s">
        <v>2125</v>
      </c>
      <c r="G680" s="264" t="s">
        <v>129</v>
      </c>
      <c r="H680" s="265">
        <v>279.657</v>
      </c>
      <c r="I680" s="266"/>
      <c r="J680" s="267">
        <f>ROUND(I680*H680,2)</f>
        <v>0</v>
      </c>
      <c r="K680" s="263" t="s">
        <v>38</v>
      </c>
      <c r="L680" s="268"/>
      <c r="M680" s="269" t="s">
        <v>38</v>
      </c>
      <c r="N680" s="270" t="s">
        <v>52</v>
      </c>
      <c r="O680" s="43"/>
      <c r="P680" s="205">
        <f>O680*H680</f>
        <v>0</v>
      </c>
      <c r="Q680" s="205">
        <v>0.0035</v>
      </c>
      <c r="R680" s="205">
        <f>Q680*H680</f>
        <v>0.9787994999999999</v>
      </c>
      <c r="S680" s="205">
        <v>0</v>
      </c>
      <c r="T680" s="206">
        <f>S680*H680</f>
        <v>0</v>
      </c>
      <c r="AR680" s="24" t="s">
        <v>183</v>
      </c>
      <c r="AT680" s="24" t="s">
        <v>337</v>
      </c>
      <c r="AU680" s="24" t="s">
        <v>90</v>
      </c>
      <c r="AY680" s="24" t="s">
        <v>256</v>
      </c>
      <c r="BE680" s="207">
        <f>IF(N680="základní",J680,0)</f>
        <v>0</v>
      </c>
      <c r="BF680" s="207">
        <f>IF(N680="snížená",J680,0)</f>
        <v>0</v>
      </c>
      <c r="BG680" s="207">
        <f>IF(N680="zákl. přenesená",J680,0)</f>
        <v>0</v>
      </c>
      <c r="BH680" s="207">
        <f>IF(N680="sníž. přenesená",J680,0)</f>
        <v>0</v>
      </c>
      <c r="BI680" s="207">
        <f>IF(N680="nulová",J680,0)</f>
        <v>0</v>
      </c>
      <c r="BJ680" s="24" t="s">
        <v>25</v>
      </c>
      <c r="BK680" s="207">
        <f>ROUND(I680*H680,2)</f>
        <v>0</v>
      </c>
      <c r="BL680" s="24" t="s">
        <v>262</v>
      </c>
      <c r="BM680" s="24" t="s">
        <v>2126</v>
      </c>
    </row>
    <row r="681" spans="2:47" s="1" customFormat="1" ht="27">
      <c r="B681" s="42"/>
      <c r="C681" s="64"/>
      <c r="D681" s="210" t="s">
        <v>351</v>
      </c>
      <c r="E681" s="64"/>
      <c r="F681" s="243" t="s">
        <v>1204</v>
      </c>
      <c r="G681" s="64"/>
      <c r="H681" s="64"/>
      <c r="I681" s="166"/>
      <c r="J681" s="64"/>
      <c r="K681" s="64"/>
      <c r="L681" s="62"/>
      <c r="M681" s="244"/>
      <c r="N681" s="43"/>
      <c r="O681" s="43"/>
      <c r="P681" s="43"/>
      <c r="Q681" s="43"/>
      <c r="R681" s="43"/>
      <c r="S681" s="43"/>
      <c r="T681" s="79"/>
      <c r="AT681" s="24" t="s">
        <v>351</v>
      </c>
      <c r="AU681" s="24" t="s">
        <v>90</v>
      </c>
    </row>
    <row r="682" spans="2:51" s="11" customFormat="1" ht="13.5">
      <c r="B682" s="208"/>
      <c r="C682" s="209"/>
      <c r="D682" s="210" t="s">
        <v>264</v>
      </c>
      <c r="E682" s="211" t="s">
        <v>38</v>
      </c>
      <c r="F682" s="212" t="s">
        <v>2127</v>
      </c>
      <c r="G682" s="209"/>
      <c r="H682" s="213">
        <v>26.082</v>
      </c>
      <c r="I682" s="214"/>
      <c r="J682" s="209"/>
      <c r="K682" s="209"/>
      <c r="L682" s="215"/>
      <c r="M682" s="216"/>
      <c r="N682" s="217"/>
      <c r="O682" s="217"/>
      <c r="P682" s="217"/>
      <c r="Q682" s="217"/>
      <c r="R682" s="217"/>
      <c r="S682" s="217"/>
      <c r="T682" s="218"/>
      <c r="AT682" s="219" t="s">
        <v>264</v>
      </c>
      <c r="AU682" s="219" t="s">
        <v>90</v>
      </c>
      <c r="AV682" s="11" t="s">
        <v>90</v>
      </c>
      <c r="AW682" s="11" t="s">
        <v>45</v>
      </c>
      <c r="AX682" s="11" t="s">
        <v>81</v>
      </c>
      <c r="AY682" s="219" t="s">
        <v>256</v>
      </c>
    </row>
    <row r="683" spans="2:51" s="11" customFormat="1" ht="13.5">
      <c r="B683" s="208"/>
      <c r="C683" s="209"/>
      <c r="D683" s="210" t="s">
        <v>264</v>
      </c>
      <c r="E683" s="211" t="s">
        <v>38</v>
      </c>
      <c r="F683" s="212" t="s">
        <v>2128</v>
      </c>
      <c r="G683" s="209"/>
      <c r="H683" s="213">
        <v>253.575</v>
      </c>
      <c r="I683" s="214"/>
      <c r="J683" s="209"/>
      <c r="K683" s="209"/>
      <c r="L683" s="215"/>
      <c r="M683" s="216"/>
      <c r="N683" s="217"/>
      <c r="O683" s="217"/>
      <c r="P683" s="217"/>
      <c r="Q683" s="217"/>
      <c r="R683" s="217"/>
      <c r="S683" s="217"/>
      <c r="T683" s="218"/>
      <c r="AT683" s="219" t="s">
        <v>264</v>
      </c>
      <c r="AU683" s="219" t="s">
        <v>90</v>
      </c>
      <c r="AV683" s="11" t="s">
        <v>90</v>
      </c>
      <c r="AW683" s="11" t="s">
        <v>45</v>
      </c>
      <c r="AX683" s="11" t="s">
        <v>81</v>
      </c>
      <c r="AY683" s="219" t="s">
        <v>256</v>
      </c>
    </row>
    <row r="684" spans="2:51" s="12" customFormat="1" ht="13.5">
      <c r="B684" s="220"/>
      <c r="C684" s="221"/>
      <c r="D684" s="222" t="s">
        <v>264</v>
      </c>
      <c r="E684" s="223" t="s">
        <v>38</v>
      </c>
      <c r="F684" s="224" t="s">
        <v>266</v>
      </c>
      <c r="G684" s="221"/>
      <c r="H684" s="225">
        <v>279.657</v>
      </c>
      <c r="I684" s="226"/>
      <c r="J684" s="221"/>
      <c r="K684" s="221"/>
      <c r="L684" s="227"/>
      <c r="M684" s="228"/>
      <c r="N684" s="229"/>
      <c r="O684" s="229"/>
      <c r="P684" s="229"/>
      <c r="Q684" s="229"/>
      <c r="R684" s="229"/>
      <c r="S684" s="229"/>
      <c r="T684" s="230"/>
      <c r="AT684" s="231" t="s">
        <v>264</v>
      </c>
      <c r="AU684" s="231" t="s">
        <v>90</v>
      </c>
      <c r="AV684" s="12" t="s">
        <v>262</v>
      </c>
      <c r="AW684" s="12" t="s">
        <v>45</v>
      </c>
      <c r="AX684" s="12" t="s">
        <v>25</v>
      </c>
      <c r="AY684" s="231" t="s">
        <v>256</v>
      </c>
    </row>
    <row r="685" spans="2:65" s="1" customFormat="1" ht="22.5" customHeight="1">
      <c r="B685" s="42"/>
      <c r="C685" s="261" t="s">
        <v>1045</v>
      </c>
      <c r="D685" s="261" t="s">
        <v>337</v>
      </c>
      <c r="E685" s="262" t="s">
        <v>2129</v>
      </c>
      <c r="F685" s="263" t="s">
        <v>2130</v>
      </c>
      <c r="G685" s="264" t="s">
        <v>129</v>
      </c>
      <c r="H685" s="265">
        <v>122.958</v>
      </c>
      <c r="I685" s="266"/>
      <c r="J685" s="267">
        <f>ROUND(I685*H685,2)</f>
        <v>0</v>
      </c>
      <c r="K685" s="263" t="s">
        <v>261</v>
      </c>
      <c r="L685" s="268"/>
      <c r="M685" s="269" t="s">
        <v>38</v>
      </c>
      <c r="N685" s="270" t="s">
        <v>52</v>
      </c>
      <c r="O685" s="43"/>
      <c r="P685" s="205">
        <f>O685*H685</f>
        <v>0</v>
      </c>
      <c r="Q685" s="205">
        <v>0.001</v>
      </c>
      <c r="R685" s="205">
        <f>Q685*H685</f>
        <v>0.122958</v>
      </c>
      <c r="S685" s="205">
        <v>0</v>
      </c>
      <c r="T685" s="206">
        <f>S685*H685</f>
        <v>0</v>
      </c>
      <c r="AR685" s="24" t="s">
        <v>183</v>
      </c>
      <c r="AT685" s="24" t="s">
        <v>337</v>
      </c>
      <c r="AU685" s="24" t="s">
        <v>90</v>
      </c>
      <c r="AY685" s="24" t="s">
        <v>256</v>
      </c>
      <c r="BE685" s="207">
        <f>IF(N685="základní",J685,0)</f>
        <v>0</v>
      </c>
      <c r="BF685" s="207">
        <f>IF(N685="snížená",J685,0)</f>
        <v>0</v>
      </c>
      <c r="BG685" s="207">
        <f>IF(N685="zákl. přenesená",J685,0)</f>
        <v>0</v>
      </c>
      <c r="BH685" s="207">
        <f>IF(N685="sníž. přenesená",J685,0)</f>
        <v>0</v>
      </c>
      <c r="BI685" s="207">
        <f>IF(N685="nulová",J685,0)</f>
        <v>0</v>
      </c>
      <c r="BJ685" s="24" t="s">
        <v>25</v>
      </c>
      <c r="BK685" s="207">
        <f>ROUND(I685*H685,2)</f>
        <v>0</v>
      </c>
      <c r="BL685" s="24" t="s">
        <v>262</v>
      </c>
      <c r="BM685" s="24" t="s">
        <v>2131</v>
      </c>
    </row>
    <row r="686" spans="2:47" s="1" customFormat="1" ht="27">
      <c r="B686" s="42"/>
      <c r="C686" s="64"/>
      <c r="D686" s="210" t="s">
        <v>351</v>
      </c>
      <c r="E686" s="64"/>
      <c r="F686" s="243" t="s">
        <v>1204</v>
      </c>
      <c r="G686" s="64"/>
      <c r="H686" s="64"/>
      <c r="I686" s="166"/>
      <c r="J686" s="64"/>
      <c r="K686" s="64"/>
      <c r="L686" s="62"/>
      <c r="M686" s="244"/>
      <c r="N686" s="43"/>
      <c r="O686" s="43"/>
      <c r="P686" s="43"/>
      <c r="Q686" s="43"/>
      <c r="R686" s="43"/>
      <c r="S686" s="43"/>
      <c r="T686" s="79"/>
      <c r="AT686" s="24" t="s">
        <v>351</v>
      </c>
      <c r="AU686" s="24" t="s">
        <v>90</v>
      </c>
    </row>
    <row r="687" spans="2:51" s="11" customFormat="1" ht="13.5">
      <c r="B687" s="208"/>
      <c r="C687" s="209"/>
      <c r="D687" s="222" t="s">
        <v>264</v>
      </c>
      <c r="E687" s="271" t="s">
        <v>38</v>
      </c>
      <c r="F687" s="248" t="s">
        <v>2132</v>
      </c>
      <c r="G687" s="209"/>
      <c r="H687" s="249">
        <v>122.958</v>
      </c>
      <c r="I687" s="214"/>
      <c r="J687" s="209"/>
      <c r="K687" s="209"/>
      <c r="L687" s="215"/>
      <c r="M687" s="216"/>
      <c r="N687" s="217"/>
      <c r="O687" s="217"/>
      <c r="P687" s="217"/>
      <c r="Q687" s="217"/>
      <c r="R687" s="217"/>
      <c r="S687" s="217"/>
      <c r="T687" s="218"/>
      <c r="AT687" s="219" t="s">
        <v>264</v>
      </c>
      <c r="AU687" s="219" t="s">
        <v>90</v>
      </c>
      <c r="AV687" s="11" t="s">
        <v>90</v>
      </c>
      <c r="AW687" s="11" t="s">
        <v>45</v>
      </c>
      <c r="AX687" s="11" t="s">
        <v>25</v>
      </c>
      <c r="AY687" s="219" t="s">
        <v>256</v>
      </c>
    </row>
    <row r="688" spans="2:65" s="1" customFormat="1" ht="44.25" customHeight="1">
      <c r="B688" s="42"/>
      <c r="C688" s="261" t="s">
        <v>1049</v>
      </c>
      <c r="D688" s="261" t="s">
        <v>337</v>
      </c>
      <c r="E688" s="262" t="s">
        <v>2133</v>
      </c>
      <c r="F688" s="263" t="s">
        <v>2134</v>
      </c>
      <c r="G688" s="264" t="s">
        <v>129</v>
      </c>
      <c r="H688" s="265">
        <v>1261.32</v>
      </c>
      <c r="I688" s="266"/>
      <c r="J688" s="267">
        <f>ROUND(I688*H688,2)</f>
        <v>0</v>
      </c>
      <c r="K688" s="263" t="s">
        <v>261</v>
      </c>
      <c r="L688" s="268"/>
      <c r="M688" s="269" t="s">
        <v>38</v>
      </c>
      <c r="N688" s="270" t="s">
        <v>52</v>
      </c>
      <c r="O688" s="43"/>
      <c r="P688" s="205">
        <f>O688*H688</f>
        <v>0</v>
      </c>
      <c r="Q688" s="205">
        <v>0.0015</v>
      </c>
      <c r="R688" s="205">
        <f>Q688*H688</f>
        <v>1.89198</v>
      </c>
      <c r="S688" s="205">
        <v>0</v>
      </c>
      <c r="T688" s="206">
        <f>S688*H688</f>
        <v>0</v>
      </c>
      <c r="AR688" s="24" t="s">
        <v>183</v>
      </c>
      <c r="AT688" s="24" t="s">
        <v>337</v>
      </c>
      <c r="AU688" s="24" t="s">
        <v>90</v>
      </c>
      <c r="AY688" s="24" t="s">
        <v>256</v>
      </c>
      <c r="BE688" s="207">
        <f>IF(N688="základní",J688,0)</f>
        <v>0</v>
      </c>
      <c r="BF688" s="207">
        <f>IF(N688="snížená",J688,0)</f>
        <v>0</v>
      </c>
      <c r="BG688" s="207">
        <f>IF(N688="zákl. přenesená",J688,0)</f>
        <v>0</v>
      </c>
      <c r="BH688" s="207">
        <f>IF(N688="sníž. přenesená",J688,0)</f>
        <v>0</v>
      </c>
      <c r="BI688" s="207">
        <f>IF(N688="nulová",J688,0)</f>
        <v>0</v>
      </c>
      <c r="BJ688" s="24" t="s">
        <v>25</v>
      </c>
      <c r="BK688" s="207">
        <f>ROUND(I688*H688,2)</f>
        <v>0</v>
      </c>
      <c r="BL688" s="24" t="s">
        <v>262</v>
      </c>
      <c r="BM688" s="24" t="s">
        <v>2135</v>
      </c>
    </row>
    <row r="689" spans="2:47" s="1" customFormat="1" ht="27">
      <c r="B689" s="42"/>
      <c r="C689" s="64"/>
      <c r="D689" s="210" t="s">
        <v>351</v>
      </c>
      <c r="E689" s="64"/>
      <c r="F689" s="243" t="s">
        <v>1204</v>
      </c>
      <c r="G689" s="64"/>
      <c r="H689" s="64"/>
      <c r="I689" s="166"/>
      <c r="J689" s="64"/>
      <c r="K689" s="64"/>
      <c r="L689" s="62"/>
      <c r="M689" s="244"/>
      <c r="N689" s="43"/>
      <c r="O689" s="43"/>
      <c r="P689" s="43"/>
      <c r="Q689" s="43"/>
      <c r="R689" s="43"/>
      <c r="S689" s="43"/>
      <c r="T689" s="79"/>
      <c r="AT689" s="24" t="s">
        <v>351</v>
      </c>
      <c r="AU689" s="24" t="s">
        <v>90</v>
      </c>
    </row>
    <row r="690" spans="2:51" s="11" customFormat="1" ht="13.5">
      <c r="B690" s="208"/>
      <c r="C690" s="209"/>
      <c r="D690" s="210" t="s">
        <v>264</v>
      </c>
      <c r="E690" s="211" t="s">
        <v>38</v>
      </c>
      <c r="F690" s="212" t="s">
        <v>2136</v>
      </c>
      <c r="G690" s="209"/>
      <c r="H690" s="213">
        <v>1261.32</v>
      </c>
      <c r="I690" s="214"/>
      <c r="J690" s="209"/>
      <c r="K690" s="209"/>
      <c r="L690" s="215"/>
      <c r="M690" s="216"/>
      <c r="N690" s="217"/>
      <c r="O690" s="217"/>
      <c r="P690" s="217"/>
      <c r="Q690" s="217"/>
      <c r="R690" s="217"/>
      <c r="S690" s="217"/>
      <c r="T690" s="218"/>
      <c r="AT690" s="219" t="s">
        <v>264</v>
      </c>
      <c r="AU690" s="219" t="s">
        <v>90</v>
      </c>
      <c r="AV690" s="11" t="s">
        <v>90</v>
      </c>
      <c r="AW690" s="11" t="s">
        <v>45</v>
      </c>
      <c r="AX690" s="11" t="s">
        <v>81</v>
      </c>
      <c r="AY690" s="219" t="s">
        <v>256</v>
      </c>
    </row>
    <row r="691" spans="2:51" s="11" customFormat="1" ht="13.5">
      <c r="B691" s="208"/>
      <c r="C691" s="209"/>
      <c r="D691" s="210" t="s">
        <v>264</v>
      </c>
      <c r="E691" s="211" t="s">
        <v>38</v>
      </c>
      <c r="F691" s="212" t="s">
        <v>2137</v>
      </c>
      <c r="G691" s="209"/>
      <c r="H691" s="213">
        <v>0</v>
      </c>
      <c r="I691" s="214"/>
      <c r="J691" s="209"/>
      <c r="K691" s="209"/>
      <c r="L691" s="215"/>
      <c r="M691" s="216"/>
      <c r="N691" s="217"/>
      <c r="O691" s="217"/>
      <c r="P691" s="217"/>
      <c r="Q691" s="217"/>
      <c r="R691" s="217"/>
      <c r="S691" s="217"/>
      <c r="T691" s="218"/>
      <c r="AT691" s="219" t="s">
        <v>264</v>
      </c>
      <c r="AU691" s="219" t="s">
        <v>90</v>
      </c>
      <c r="AV691" s="11" t="s">
        <v>90</v>
      </c>
      <c r="AW691" s="11" t="s">
        <v>45</v>
      </c>
      <c r="AX691" s="11" t="s">
        <v>81</v>
      </c>
      <c r="AY691" s="219" t="s">
        <v>256</v>
      </c>
    </row>
    <row r="692" spans="2:51" s="12" customFormat="1" ht="13.5">
      <c r="B692" s="220"/>
      <c r="C692" s="221"/>
      <c r="D692" s="222" t="s">
        <v>264</v>
      </c>
      <c r="E692" s="223" t="s">
        <v>38</v>
      </c>
      <c r="F692" s="224" t="s">
        <v>266</v>
      </c>
      <c r="G692" s="221"/>
      <c r="H692" s="225">
        <v>1261.32</v>
      </c>
      <c r="I692" s="226"/>
      <c r="J692" s="221"/>
      <c r="K692" s="221"/>
      <c r="L692" s="227"/>
      <c r="M692" s="228"/>
      <c r="N692" s="229"/>
      <c r="O692" s="229"/>
      <c r="P692" s="229"/>
      <c r="Q692" s="229"/>
      <c r="R692" s="229"/>
      <c r="S692" s="229"/>
      <c r="T692" s="230"/>
      <c r="AT692" s="231" t="s">
        <v>264</v>
      </c>
      <c r="AU692" s="231" t="s">
        <v>90</v>
      </c>
      <c r="AV692" s="12" t="s">
        <v>262</v>
      </c>
      <c r="AW692" s="12" t="s">
        <v>45</v>
      </c>
      <c r="AX692" s="12" t="s">
        <v>25</v>
      </c>
      <c r="AY692" s="231" t="s">
        <v>256</v>
      </c>
    </row>
    <row r="693" spans="2:65" s="1" customFormat="1" ht="22.5" customHeight="1">
      <c r="B693" s="42"/>
      <c r="C693" s="196" t="s">
        <v>1054</v>
      </c>
      <c r="D693" s="196" t="s">
        <v>258</v>
      </c>
      <c r="E693" s="197" t="s">
        <v>2138</v>
      </c>
      <c r="F693" s="198" t="s">
        <v>2139</v>
      </c>
      <c r="G693" s="199" t="s">
        <v>327</v>
      </c>
      <c r="H693" s="200">
        <v>24.394</v>
      </c>
      <c r="I693" s="201"/>
      <c r="J693" s="202">
        <f>ROUND(I693*H693,2)</f>
        <v>0</v>
      </c>
      <c r="K693" s="198" t="s">
        <v>261</v>
      </c>
      <c r="L693" s="62"/>
      <c r="M693" s="203" t="s">
        <v>38</v>
      </c>
      <c r="N693" s="204" t="s">
        <v>52</v>
      </c>
      <c r="O693" s="43"/>
      <c r="P693" s="205">
        <f>O693*H693</f>
        <v>0</v>
      </c>
      <c r="Q693" s="205">
        <v>0</v>
      </c>
      <c r="R693" s="205">
        <f>Q693*H693</f>
        <v>0</v>
      </c>
      <c r="S693" s="205">
        <v>0</v>
      </c>
      <c r="T693" s="206">
        <f>S693*H693</f>
        <v>0</v>
      </c>
      <c r="AR693" s="24" t="s">
        <v>336</v>
      </c>
      <c r="AT693" s="24" t="s">
        <v>258</v>
      </c>
      <c r="AU693" s="24" t="s">
        <v>90</v>
      </c>
      <c r="AY693" s="24" t="s">
        <v>256</v>
      </c>
      <c r="BE693" s="207">
        <f>IF(N693="základní",J693,0)</f>
        <v>0</v>
      </c>
      <c r="BF693" s="207">
        <f>IF(N693="snížená",J693,0)</f>
        <v>0</v>
      </c>
      <c r="BG693" s="207">
        <f>IF(N693="zákl. přenesená",J693,0)</f>
        <v>0</v>
      </c>
      <c r="BH693" s="207">
        <f>IF(N693="sníž. přenesená",J693,0)</f>
        <v>0</v>
      </c>
      <c r="BI693" s="207">
        <f>IF(N693="nulová",J693,0)</f>
        <v>0</v>
      </c>
      <c r="BJ693" s="24" t="s">
        <v>25</v>
      </c>
      <c r="BK693" s="207">
        <f>ROUND(I693*H693,2)</f>
        <v>0</v>
      </c>
      <c r="BL693" s="24" t="s">
        <v>336</v>
      </c>
      <c r="BM693" s="24" t="s">
        <v>2140</v>
      </c>
    </row>
    <row r="694" spans="2:63" s="10" customFormat="1" ht="29.85" customHeight="1">
      <c r="B694" s="179"/>
      <c r="C694" s="180"/>
      <c r="D694" s="193" t="s">
        <v>80</v>
      </c>
      <c r="E694" s="194" t="s">
        <v>1249</v>
      </c>
      <c r="F694" s="194" t="s">
        <v>1250</v>
      </c>
      <c r="G694" s="180"/>
      <c r="H694" s="180"/>
      <c r="I694" s="183"/>
      <c r="J694" s="195">
        <f>BK694</f>
        <v>0</v>
      </c>
      <c r="K694" s="180"/>
      <c r="L694" s="185"/>
      <c r="M694" s="186"/>
      <c r="N694" s="187"/>
      <c r="O694" s="187"/>
      <c r="P694" s="188">
        <f>P695</f>
        <v>0</v>
      </c>
      <c r="Q694" s="187"/>
      <c r="R694" s="188">
        <f>R695</f>
        <v>0</v>
      </c>
      <c r="S694" s="187"/>
      <c r="T694" s="189">
        <f>T695</f>
        <v>0</v>
      </c>
      <c r="AR694" s="190" t="s">
        <v>90</v>
      </c>
      <c r="AT694" s="191" t="s">
        <v>80</v>
      </c>
      <c r="AU694" s="191" t="s">
        <v>25</v>
      </c>
      <c r="AY694" s="190" t="s">
        <v>256</v>
      </c>
      <c r="BK694" s="192">
        <f>BK695</f>
        <v>0</v>
      </c>
    </row>
    <row r="695" spans="2:65" s="1" customFormat="1" ht="22.5" customHeight="1">
      <c r="B695" s="42"/>
      <c r="C695" s="196" t="s">
        <v>1059</v>
      </c>
      <c r="D695" s="196" t="s">
        <v>258</v>
      </c>
      <c r="E695" s="197" t="s">
        <v>2141</v>
      </c>
      <c r="F695" s="198" t="s">
        <v>1253</v>
      </c>
      <c r="G695" s="199" t="s">
        <v>453</v>
      </c>
      <c r="H695" s="200">
        <v>1</v>
      </c>
      <c r="I695" s="201"/>
      <c r="J695" s="202">
        <f>ROUND(I695*H695,2)</f>
        <v>0</v>
      </c>
      <c r="K695" s="198" t="s">
        <v>38</v>
      </c>
      <c r="L695" s="62"/>
      <c r="M695" s="203" t="s">
        <v>38</v>
      </c>
      <c r="N695" s="204" t="s">
        <v>52</v>
      </c>
      <c r="O695" s="43"/>
      <c r="P695" s="205">
        <f>O695*H695</f>
        <v>0</v>
      </c>
      <c r="Q695" s="205">
        <v>0</v>
      </c>
      <c r="R695" s="205">
        <f>Q695*H695</f>
        <v>0</v>
      </c>
      <c r="S695" s="205">
        <v>0</v>
      </c>
      <c r="T695" s="206">
        <f>S695*H695</f>
        <v>0</v>
      </c>
      <c r="AR695" s="24" t="s">
        <v>336</v>
      </c>
      <c r="AT695" s="24" t="s">
        <v>258</v>
      </c>
      <c r="AU695" s="24" t="s">
        <v>90</v>
      </c>
      <c r="AY695" s="24" t="s">
        <v>256</v>
      </c>
      <c r="BE695" s="207">
        <f>IF(N695="základní",J695,0)</f>
        <v>0</v>
      </c>
      <c r="BF695" s="207">
        <f>IF(N695="snížená",J695,0)</f>
        <v>0</v>
      </c>
      <c r="BG695" s="207">
        <f>IF(N695="zákl. přenesená",J695,0)</f>
        <v>0</v>
      </c>
      <c r="BH695" s="207">
        <f>IF(N695="sníž. přenesená",J695,0)</f>
        <v>0</v>
      </c>
      <c r="BI695" s="207">
        <f>IF(N695="nulová",J695,0)</f>
        <v>0</v>
      </c>
      <c r="BJ695" s="24" t="s">
        <v>25</v>
      </c>
      <c r="BK695" s="207">
        <f>ROUND(I695*H695,2)</f>
        <v>0</v>
      </c>
      <c r="BL695" s="24" t="s">
        <v>336</v>
      </c>
      <c r="BM695" s="24" t="s">
        <v>2142</v>
      </c>
    </row>
    <row r="696" spans="2:63" s="10" customFormat="1" ht="29.85" customHeight="1">
      <c r="B696" s="179"/>
      <c r="C696" s="180"/>
      <c r="D696" s="193" t="s">
        <v>80</v>
      </c>
      <c r="E696" s="194" t="s">
        <v>1255</v>
      </c>
      <c r="F696" s="194" t="s">
        <v>1256</v>
      </c>
      <c r="G696" s="180"/>
      <c r="H696" s="180"/>
      <c r="I696" s="183"/>
      <c r="J696" s="195">
        <f>BK696</f>
        <v>0</v>
      </c>
      <c r="K696" s="180"/>
      <c r="L696" s="185"/>
      <c r="M696" s="186"/>
      <c r="N696" s="187"/>
      <c r="O696" s="187"/>
      <c r="P696" s="188">
        <f>SUM(P697:P699)</f>
        <v>0</v>
      </c>
      <c r="Q696" s="187"/>
      <c r="R696" s="188">
        <f>SUM(R697:R699)</f>
        <v>0</v>
      </c>
      <c r="S696" s="187"/>
      <c r="T696" s="189">
        <f>SUM(T697:T699)</f>
        <v>0</v>
      </c>
      <c r="AR696" s="190" t="s">
        <v>90</v>
      </c>
      <c r="AT696" s="191" t="s">
        <v>80</v>
      </c>
      <c r="AU696" s="191" t="s">
        <v>25</v>
      </c>
      <c r="AY696" s="190" t="s">
        <v>256</v>
      </c>
      <c r="BK696" s="192">
        <f>SUM(BK697:BK699)</f>
        <v>0</v>
      </c>
    </row>
    <row r="697" spans="2:65" s="1" customFormat="1" ht="22.5" customHeight="1">
      <c r="B697" s="42"/>
      <c r="C697" s="196" t="s">
        <v>1066</v>
      </c>
      <c r="D697" s="196" t="s">
        <v>258</v>
      </c>
      <c r="E697" s="197" t="s">
        <v>1258</v>
      </c>
      <c r="F697" s="198" t="s">
        <v>1259</v>
      </c>
      <c r="G697" s="199" t="s">
        <v>832</v>
      </c>
      <c r="H697" s="200">
        <v>1</v>
      </c>
      <c r="I697" s="201"/>
      <c r="J697" s="202">
        <f>ROUND(I697*H697,2)</f>
        <v>0</v>
      </c>
      <c r="K697" s="198" t="s">
        <v>38</v>
      </c>
      <c r="L697" s="62"/>
      <c r="M697" s="203" t="s">
        <v>38</v>
      </c>
      <c r="N697" s="204" t="s">
        <v>52</v>
      </c>
      <c r="O697" s="43"/>
      <c r="P697" s="205">
        <f>O697*H697</f>
        <v>0</v>
      </c>
      <c r="Q697" s="205">
        <v>0</v>
      </c>
      <c r="R697" s="205">
        <f>Q697*H697</f>
        <v>0</v>
      </c>
      <c r="S697" s="205">
        <v>0</v>
      </c>
      <c r="T697" s="206">
        <f>S697*H697</f>
        <v>0</v>
      </c>
      <c r="AR697" s="24" t="s">
        <v>336</v>
      </c>
      <c r="AT697" s="24" t="s">
        <v>258</v>
      </c>
      <c r="AU697" s="24" t="s">
        <v>90</v>
      </c>
      <c r="AY697" s="24" t="s">
        <v>256</v>
      </c>
      <c r="BE697" s="207">
        <f>IF(N697="základní",J697,0)</f>
        <v>0</v>
      </c>
      <c r="BF697" s="207">
        <f>IF(N697="snížená",J697,0)</f>
        <v>0</v>
      </c>
      <c r="BG697" s="207">
        <f>IF(N697="zákl. přenesená",J697,0)</f>
        <v>0</v>
      </c>
      <c r="BH697" s="207">
        <f>IF(N697="sníž. přenesená",J697,0)</f>
        <v>0</v>
      </c>
      <c r="BI697" s="207">
        <f>IF(N697="nulová",J697,0)</f>
        <v>0</v>
      </c>
      <c r="BJ697" s="24" t="s">
        <v>25</v>
      </c>
      <c r="BK697" s="207">
        <f>ROUND(I697*H697,2)</f>
        <v>0</v>
      </c>
      <c r="BL697" s="24" t="s">
        <v>336</v>
      </c>
      <c r="BM697" s="24" t="s">
        <v>2143</v>
      </c>
    </row>
    <row r="698" spans="2:51" s="11" customFormat="1" ht="13.5">
      <c r="B698" s="208"/>
      <c r="C698" s="209"/>
      <c r="D698" s="210" t="s">
        <v>264</v>
      </c>
      <c r="E698" s="211" t="s">
        <v>38</v>
      </c>
      <c r="F698" s="212" t="s">
        <v>1261</v>
      </c>
      <c r="G698" s="209"/>
      <c r="H698" s="213">
        <v>1</v>
      </c>
      <c r="I698" s="214"/>
      <c r="J698" s="209"/>
      <c r="K698" s="209"/>
      <c r="L698" s="215"/>
      <c r="M698" s="216"/>
      <c r="N698" s="217"/>
      <c r="O698" s="217"/>
      <c r="P698" s="217"/>
      <c r="Q698" s="217"/>
      <c r="R698" s="217"/>
      <c r="S698" s="217"/>
      <c r="T698" s="218"/>
      <c r="AT698" s="219" t="s">
        <v>264</v>
      </c>
      <c r="AU698" s="219" t="s">
        <v>90</v>
      </c>
      <c r="AV698" s="11" t="s">
        <v>90</v>
      </c>
      <c r="AW698" s="11" t="s">
        <v>45</v>
      </c>
      <c r="AX698" s="11" t="s">
        <v>81</v>
      </c>
      <c r="AY698" s="219" t="s">
        <v>256</v>
      </c>
    </row>
    <row r="699" spans="2:51" s="12" customFormat="1" ht="13.5">
      <c r="B699" s="220"/>
      <c r="C699" s="221"/>
      <c r="D699" s="210" t="s">
        <v>264</v>
      </c>
      <c r="E699" s="245" t="s">
        <v>38</v>
      </c>
      <c r="F699" s="246" t="s">
        <v>266</v>
      </c>
      <c r="G699" s="221"/>
      <c r="H699" s="247">
        <v>1</v>
      </c>
      <c r="I699" s="226"/>
      <c r="J699" s="221"/>
      <c r="K699" s="221"/>
      <c r="L699" s="227"/>
      <c r="M699" s="228"/>
      <c r="N699" s="229"/>
      <c r="O699" s="229"/>
      <c r="P699" s="229"/>
      <c r="Q699" s="229"/>
      <c r="R699" s="229"/>
      <c r="S699" s="229"/>
      <c r="T699" s="230"/>
      <c r="AT699" s="231" t="s">
        <v>264</v>
      </c>
      <c r="AU699" s="231" t="s">
        <v>90</v>
      </c>
      <c r="AV699" s="12" t="s">
        <v>262</v>
      </c>
      <c r="AW699" s="12" t="s">
        <v>45</v>
      </c>
      <c r="AX699" s="12" t="s">
        <v>25</v>
      </c>
      <c r="AY699" s="231" t="s">
        <v>256</v>
      </c>
    </row>
    <row r="700" spans="2:63" s="10" customFormat="1" ht="29.85" customHeight="1">
      <c r="B700" s="179"/>
      <c r="C700" s="180"/>
      <c r="D700" s="193" t="s">
        <v>80</v>
      </c>
      <c r="E700" s="194" t="s">
        <v>1262</v>
      </c>
      <c r="F700" s="194" t="s">
        <v>1263</v>
      </c>
      <c r="G700" s="180"/>
      <c r="H700" s="180"/>
      <c r="I700" s="183"/>
      <c r="J700" s="195">
        <f>BK700</f>
        <v>0</v>
      </c>
      <c r="K700" s="180"/>
      <c r="L700" s="185"/>
      <c r="M700" s="186"/>
      <c r="N700" s="187"/>
      <c r="O700" s="187"/>
      <c r="P700" s="188">
        <f>SUM(P701:P708)</f>
        <v>0</v>
      </c>
      <c r="Q700" s="187"/>
      <c r="R700" s="188">
        <f>SUM(R701:R708)</f>
        <v>2.8902863700000005</v>
      </c>
      <c r="S700" s="187"/>
      <c r="T700" s="189">
        <f>SUM(T701:T708)</f>
        <v>0</v>
      </c>
      <c r="AR700" s="190" t="s">
        <v>90</v>
      </c>
      <c r="AT700" s="191" t="s">
        <v>80</v>
      </c>
      <c r="AU700" s="191" t="s">
        <v>25</v>
      </c>
      <c r="AY700" s="190" t="s">
        <v>256</v>
      </c>
      <c r="BK700" s="192">
        <f>SUM(BK701:BK708)</f>
        <v>0</v>
      </c>
    </row>
    <row r="701" spans="2:65" s="1" customFormat="1" ht="31.5" customHeight="1">
      <c r="B701" s="42"/>
      <c r="C701" s="196" t="s">
        <v>1074</v>
      </c>
      <c r="D701" s="196" t="s">
        <v>258</v>
      </c>
      <c r="E701" s="197" t="s">
        <v>1265</v>
      </c>
      <c r="F701" s="198" t="s">
        <v>1266</v>
      </c>
      <c r="G701" s="199" t="s">
        <v>129</v>
      </c>
      <c r="H701" s="200">
        <v>245.925</v>
      </c>
      <c r="I701" s="201"/>
      <c r="J701" s="202">
        <f>ROUND(I701*H701,2)</f>
        <v>0</v>
      </c>
      <c r="K701" s="198" t="s">
        <v>261</v>
      </c>
      <c r="L701" s="62"/>
      <c r="M701" s="203" t="s">
        <v>38</v>
      </c>
      <c r="N701" s="204" t="s">
        <v>52</v>
      </c>
      <c r="O701" s="43"/>
      <c r="P701" s="205">
        <f>O701*H701</f>
        <v>0</v>
      </c>
      <c r="Q701" s="205">
        <v>0.01157</v>
      </c>
      <c r="R701" s="205">
        <f>Q701*H701</f>
        <v>2.8453522500000004</v>
      </c>
      <c r="S701" s="205">
        <v>0</v>
      </c>
      <c r="T701" s="206">
        <f>S701*H701</f>
        <v>0</v>
      </c>
      <c r="AR701" s="24" t="s">
        <v>336</v>
      </c>
      <c r="AT701" s="24" t="s">
        <v>258</v>
      </c>
      <c r="AU701" s="24" t="s">
        <v>90</v>
      </c>
      <c r="AY701" s="24" t="s">
        <v>256</v>
      </c>
      <c r="BE701" s="207">
        <f>IF(N701="základní",J701,0)</f>
        <v>0</v>
      </c>
      <c r="BF701" s="207">
        <f>IF(N701="snížená",J701,0)</f>
        <v>0</v>
      </c>
      <c r="BG701" s="207">
        <f>IF(N701="zákl. přenesená",J701,0)</f>
        <v>0</v>
      </c>
      <c r="BH701" s="207">
        <f>IF(N701="sníž. přenesená",J701,0)</f>
        <v>0</v>
      </c>
      <c r="BI701" s="207">
        <f>IF(N701="nulová",J701,0)</f>
        <v>0</v>
      </c>
      <c r="BJ701" s="24" t="s">
        <v>25</v>
      </c>
      <c r="BK701" s="207">
        <f>ROUND(I701*H701,2)</f>
        <v>0</v>
      </c>
      <c r="BL701" s="24" t="s">
        <v>336</v>
      </c>
      <c r="BM701" s="24" t="s">
        <v>2144</v>
      </c>
    </row>
    <row r="702" spans="2:47" s="1" customFormat="1" ht="54">
      <c r="B702" s="42"/>
      <c r="C702" s="64"/>
      <c r="D702" s="210" t="s">
        <v>298</v>
      </c>
      <c r="E702" s="64"/>
      <c r="F702" s="243" t="s">
        <v>1268</v>
      </c>
      <c r="G702" s="64"/>
      <c r="H702" s="64"/>
      <c r="I702" s="166"/>
      <c r="J702" s="64"/>
      <c r="K702" s="64"/>
      <c r="L702" s="62"/>
      <c r="M702" s="244"/>
      <c r="N702" s="43"/>
      <c r="O702" s="43"/>
      <c r="P702" s="43"/>
      <c r="Q702" s="43"/>
      <c r="R702" s="43"/>
      <c r="S702" s="43"/>
      <c r="T702" s="79"/>
      <c r="AT702" s="24" t="s">
        <v>298</v>
      </c>
      <c r="AU702" s="24" t="s">
        <v>90</v>
      </c>
    </row>
    <row r="703" spans="2:51" s="11" customFormat="1" ht="13.5">
      <c r="B703" s="208"/>
      <c r="C703" s="209"/>
      <c r="D703" s="210" t="s">
        <v>264</v>
      </c>
      <c r="E703" s="211" t="s">
        <v>38</v>
      </c>
      <c r="F703" s="212" t="s">
        <v>2145</v>
      </c>
      <c r="G703" s="209"/>
      <c r="H703" s="213">
        <v>202.981</v>
      </c>
      <c r="I703" s="214"/>
      <c r="J703" s="209"/>
      <c r="K703" s="209"/>
      <c r="L703" s="215"/>
      <c r="M703" s="216"/>
      <c r="N703" s="217"/>
      <c r="O703" s="217"/>
      <c r="P703" s="217"/>
      <c r="Q703" s="217"/>
      <c r="R703" s="217"/>
      <c r="S703" s="217"/>
      <c r="T703" s="218"/>
      <c r="AT703" s="219" t="s">
        <v>264</v>
      </c>
      <c r="AU703" s="219" t="s">
        <v>90</v>
      </c>
      <c r="AV703" s="11" t="s">
        <v>90</v>
      </c>
      <c r="AW703" s="11" t="s">
        <v>45</v>
      </c>
      <c r="AX703" s="11" t="s">
        <v>81</v>
      </c>
      <c r="AY703" s="219" t="s">
        <v>256</v>
      </c>
    </row>
    <row r="704" spans="2:51" s="11" customFormat="1" ht="13.5">
      <c r="B704" s="208"/>
      <c r="C704" s="209"/>
      <c r="D704" s="210" t="s">
        <v>264</v>
      </c>
      <c r="E704" s="211" t="s">
        <v>38</v>
      </c>
      <c r="F704" s="212" t="s">
        <v>2146</v>
      </c>
      <c r="G704" s="209"/>
      <c r="H704" s="213">
        <v>42.944</v>
      </c>
      <c r="I704" s="214"/>
      <c r="J704" s="209"/>
      <c r="K704" s="209"/>
      <c r="L704" s="215"/>
      <c r="M704" s="216"/>
      <c r="N704" s="217"/>
      <c r="O704" s="217"/>
      <c r="P704" s="217"/>
      <c r="Q704" s="217"/>
      <c r="R704" s="217"/>
      <c r="S704" s="217"/>
      <c r="T704" s="218"/>
      <c r="AT704" s="219" t="s">
        <v>264</v>
      </c>
      <c r="AU704" s="219" t="s">
        <v>90</v>
      </c>
      <c r="AV704" s="11" t="s">
        <v>90</v>
      </c>
      <c r="AW704" s="11" t="s">
        <v>45</v>
      </c>
      <c r="AX704" s="11" t="s">
        <v>81</v>
      </c>
      <c r="AY704" s="219" t="s">
        <v>256</v>
      </c>
    </row>
    <row r="705" spans="2:51" s="12" customFormat="1" ht="13.5">
      <c r="B705" s="220"/>
      <c r="C705" s="221"/>
      <c r="D705" s="222" t="s">
        <v>264</v>
      </c>
      <c r="E705" s="223" t="s">
        <v>38</v>
      </c>
      <c r="F705" s="224" t="s">
        <v>266</v>
      </c>
      <c r="G705" s="221"/>
      <c r="H705" s="225">
        <v>245.925</v>
      </c>
      <c r="I705" s="226"/>
      <c r="J705" s="221"/>
      <c r="K705" s="221"/>
      <c r="L705" s="227"/>
      <c r="M705" s="228"/>
      <c r="N705" s="229"/>
      <c r="O705" s="229"/>
      <c r="P705" s="229"/>
      <c r="Q705" s="229"/>
      <c r="R705" s="229"/>
      <c r="S705" s="229"/>
      <c r="T705" s="230"/>
      <c r="AT705" s="231" t="s">
        <v>264</v>
      </c>
      <c r="AU705" s="231" t="s">
        <v>90</v>
      </c>
      <c r="AV705" s="12" t="s">
        <v>262</v>
      </c>
      <c r="AW705" s="12" t="s">
        <v>45</v>
      </c>
      <c r="AX705" s="12" t="s">
        <v>25</v>
      </c>
      <c r="AY705" s="231" t="s">
        <v>256</v>
      </c>
    </row>
    <row r="706" spans="2:65" s="1" customFormat="1" ht="22.5" customHeight="1">
      <c r="B706" s="42"/>
      <c r="C706" s="196" t="s">
        <v>1079</v>
      </c>
      <c r="D706" s="196" t="s">
        <v>258</v>
      </c>
      <c r="E706" s="197" t="s">
        <v>1272</v>
      </c>
      <c r="F706" s="198" t="s">
        <v>1273</v>
      </c>
      <c r="G706" s="199" t="s">
        <v>129</v>
      </c>
      <c r="H706" s="200">
        <v>2.772</v>
      </c>
      <c r="I706" s="201"/>
      <c r="J706" s="202">
        <f>ROUND(I706*H706,2)</f>
        <v>0</v>
      </c>
      <c r="K706" s="198" t="s">
        <v>38</v>
      </c>
      <c r="L706" s="62"/>
      <c r="M706" s="203" t="s">
        <v>38</v>
      </c>
      <c r="N706" s="204" t="s">
        <v>52</v>
      </c>
      <c r="O706" s="43"/>
      <c r="P706" s="205">
        <f>O706*H706</f>
        <v>0</v>
      </c>
      <c r="Q706" s="205">
        <v>0.01621</v>
      </c>
      <c r="R706" s="205">
        <f>Q706*H706</f>
        <v>0.044934119999999994</v>
      </c>
      <c r="S706" s="205">
        <v>0</v>
      </c>
      <c r="T706" s="206">
        <f>S706*H706</f>
        <v>0</v>
      </c>
      <c r="AR706" s="24" t="s">
        <v>336</v>
      </c>
      <c r="AT706" s="24" t="s">
        <v>258</v>
      </c>
      <c r="AU706" s="24" t="s">
        <v>90</v>
      </c>
      <c r="AY706" s="24" t="s">
        <v>256</v>
      </c>
      <c r="BE706" s="207">
        <f>IF(N706="základní",J706,0)</f>
        <v>0</v>
      </c>
      <c r="BF706" s="207">
        <f>IF(N706="snížená",J706,0)</f>
        <v>0</v>
      </c>
      <c r="BG706" s="207">
        <f>IF(N706="zákl. přenesená",J706,0)</f>
        <v>0</v>
      </c>
      <c r="BH706" s="207">
        <f>IF(N706="sníž. přenesená",J706,0)</f>
        <v>0</v>
      </c>
      <c r="BI706" s="207">
        <f>IF(N706="nulová",J706,0)</f>
        <v>0</v>
      </c>
      <c r="BJ706" s="24" t="s">
        <v>25</v>
      </c>
      <c r="BK706" s="207">
        <f>ROUND(I706*H706,2)</f>
        <v>0</v>
      </c>
      <c r="BL706" s="24" t="s">
        <v>336</v>
      </c>
      <c r="BM706" s="24" t="s">
        <v>2147</v>
      </c>
    </row>
    <row r="707" spans="2:51" s="11" customFormat="1" ht="13.5">
      <c r="B707" s="208"/>
      <c r="C707" s="209"/>
      <c r="D707" s="222" t="s">
        <v>264</v>
      </c>
      <c r="E707" s="271" t="s">
        <v>38</v>
      </c>
      <c r="F707" s="248" t="s">
        <v>2148</v>
      </c>
      <c r="G707" s="209"/>
      <c r="H707" s="249">
        <v>2.772</v>
      </c>
      <c r="I707" s="214"/>
      <c r="J707" s="209"/>
      <c r="K707" s="209"/>
      <c r="L707" s="215"/>
      <c r="M707" s="216"/>
      <c r="N707" s="217"/>
      <c r="O707" s="217"/>
      <c r="P707" s="217"/>
      <c r="Q707" s="217"/>
      <c r="R707" s="217"/>
      <c r="S707" s="217"/>
      <c r="T707" s="218"/>
      <c r="AT707" s="219" t="s">
        <v>264</v>
      </c>
      <c r="AU707" s="219" t="s">
        <v>90</v>
      </c>
      <c r="AV707" s="11" t="s">
        <v>90</v>
      </c>
      <c r="AW707" s="11" t="s">
        <v>45</v>
      </c>
      <c r="AX707" s="11" t="s">
        <v>25</v>
      </c>
      <c r="AY707" s="219" t="s">
        <v>256</v>
      </c>
    </row>
    <row r="708" spans="2:65" s="1" customFormat="1" ht="22.5" customHeight="1">
      <c r="B708" s="42"/>
      <c r="C708" s="196" t="s">
        <v>1086</v>
      </c>
      <c r="D708" s="196" t="s">
        <v>258</v>
      </c>
      <c r="E708" s="197" t="s">
        <v>2149</v>
      </c>
      <c r="F708" s="198" t="s">
        <v>2150</v>
      </c>
      <c r="G708" s="199" t="s">
        <v>327</v>
      </c>
      <c r="H708" s="200">
        <v>2.89</v>
      </c>
      <c r="I708" s="201"/>
      <c r="J708" s="202">
        <f>ROUND(I708*H708,2)</f>
        <v>0</v>
      </c>
      <c r="K708" s="198" t="s">
        <v>261</v>
      </c>
      <c r="L708" s="62"/>
      <c r="M708" s="203" t="s">
        <v>38</v>
      </c>
      <c r="N708" s="204" t="s">
        <v>52</v>
      </c>
      <c r="O708" s="43"/>
      <c r="P708" s="205">
        <f>O708*H708</f>
        <v>0</v>
      </c>
      <c r="Q708" s="205">
        <v>0</v>
      </c>
      <c r="R708" s="205">
        <f>Q708*H708</f>
        <v>0</v>
      </c>
      <c r="S708" s="205">
        <v>0</v>
      </c>
      <c r="T708" s="206">
        <f>S708*H708</f>
        <v>0</v>
      </c>
      <c r="AR708" s="24" t="s">
        <v>336</v>
      </c>
      <c r="AT708" s="24" t="s">
        <v>258</v>
      </c>
      <c r="AU708" s="24" t="s">
        <v>90</v>
      </c>
      <c r="AY708" s="24" t="s">
        <v>256</v>
      </c>
      <c r="BE708" s="207">
        <f>IF(N708="základní",J708,0)</f>
        <v>0</v>
      </c>
      <c r="BF708" s="207">
        <f>IF(N708="snížená",J708,0)</f>
        <v>0</v>
      </c>
      <c r="BG708" s="207">
        <f>IF(N708="zákl. přenesená",J708,0)</f>
        <v>0</v>
      </c>
      <c r="BH708" s="207">
        <f>IF(N708="sníž. přenesená",J708,0)</f>
        <v>0</v>
      </c>
      <c r="BI708" s="207">
        <f>IF(N708="nulová",J708,0)</f>
        <v>0</v>
      </c>
      <c r="BJ708" s="24" t="s">
        <v>25</v>
      </c>
      <c r="BK708" s="207">
        <f>ROUND(I708*H708,2)</f>
        <v>0</v>
      </c>
      <c r="BL708" s="24" t="s">
        <v>336</v>
      </c>
      <c r="BM708" s="24" t="s">
        <v>2151</v>
      </c>
    </row>
    <row r="709" spans="2:63" s="10" customFormat="1" ht="29.85" customHeight="1">
      <c r="B709" s="179"/>
      <c r="C709" s="180"/>
      <c r="D709" s="193" t="s">
        <v>80</v>
      </c>
      <c r="E709" s="194" t="s">
        <v>1279</v>
      </c>
      <c r="F709" s="194" t="s">
        <v>1280</v>
      </c>
      <c r="G709" s="180"/>
      <c r="H709" s="180"/>
      <c r="I709" s="183"/>
      <c r="J709" s="195">
        <f>BK709</f>
        <v>0</v>
      </c>
      <c r="K709" s="180"/>
      <c r="L709" s="185"/>
      <c r="M709" s="186"/>
      <c r="N709" s="187"/>
      <c r="O709" s="187"/>
      <c r="P709" s="188">
        <f>SUM(P710:P761)</f>
        <v>0</v>
      </c>
      <c r="Q709" s="187"/>
      <c r="R709" s="188">
        <f>SUM(R710:R761)</f>
        <v>2.27329894</v>
      </c>
      <c r="S709" s="187"/>
      <c r="T709" s="189">
        <f>SUM(T710:T761)</f>
        <v>1.1740444</v>
      </c>
      <c r="AR709" s="190" t="s">
        <v>90</v>
      </c>
      <c r="AT709" s="191" t="s">
        <v>80</v>
      </c>
      <c r="AU709" s="191" t="s">
        <v>25</v>
      </c>
      <c r="AY709" s="190" t="s">
        <v>256</v>
      </c>
      <c r="BK709" s="192">
        <f>SUM(BK710:BK761)</f>
        <v>0</v>
      </c>
    </row>
    <row r="710" spans="2:65" s="1" customFormat="1" ht="22.5" customHeight="1">
      <c r="B710" s="42"/>
      <c r="C710" s="196" t="s">
        <v>1091</v>
      </c>
      <c r="D710" s="196" t="s">
        <v>258</v>
      </c>
      <c r="E710" s="197" t="s">
        <v>1282</v>
      </c>
      <c r="F710" s="198" t="s">
        <v>1283</v>
      </c>
      <c r="G710" s="199" t="s">
        <v>372</v>
      </c>
      <c r="H710" s="200">
        <v>4</v>
      </c>
      <c r="I710" s="201"/>
      <c r="J710" s="202">
        <f>ROUND(I710*H710,2)</f>
        <v>0</v>
      </c>
      <c r="K710" s="198" t="s">
        <v>261</v>
      </c>
      <c r="L710" s="62"/>
      <c r="M710" s="203" t="s">
        <v>38</v>
      </c>
      <c r="N710" s="204" t="s">
        <v>52</v>
      </c>
      <c r="O710" s="43"/>
      <c r="P710" s="205">
        <f>O710*H710</f>
        <v>0</v>
      </c>
      <c r="Q710" s="205">
        <v>0</v>
      </c>
      <c r="R710" s="205">
        <f>Q710*H710</f>
        <v>0</v>
      </c>
      <c r="S710" s="205">
        <v>0</v>
      </c>
      <c r="T710" s="206">
        <f>S710*H710</f>
        <v>0</v>
      </c>
      <c r="AR710" s="24" t="s">
        <v>336</v>
      </c>
      <c r="AT710" s="24" t="s">
        <v>258</v>
      </c>
      <c r="AU710" s="24" t="s">
        <v>90</v>
      </c>
      <c r="AY710" s="24" t="s">
        <v>256</v>
      </c>
      <c r="BE710" s="207">
        <f>IF(N710="základní",J710,0)</f>
        <v>0</v>
      </c>
      <c r="BF710" s="207">
        <f>IF(N710="snížená",J710,0)</f>
        <v>0</v>
      </c>
      <c r="BG710" s="207">
        <f>IF(N710="zákl. přenesená",J710,0)</f>
        <v>0</v>
      </c>
      <c r="BH710" s="207">
        <f>IF(N710="sníž. přenesená",J710,0)</f>
        <v>0</v>
      </c>
      <c r="BI710" s="207">
        <f>IF(N710="nulová",J710,0)</f>
        <v>0</v>
      </c>
      <c r="BJ710" s="24" t="s">
        <v>25</v>
      </c>
      <c r="BK710" s="207">
        <f>ROUND(I710*H710,2)</f>
        <v>0</v>
      </c>
      <c r="BL710" s="24" t="s">
        <v>336</v>
      </c>
      <c r="BM710" s="24" t="s">
        <v>2152</v>
      </c>
    </row>
    <row r="711" spans="2:51" s="11" customFormat="1" ht="13.5">
      <c r="B711" s="208"/>
      <c r="C711" s="209"/>
      <c r="D711" s="222" t="s">
        <v>264</v>
      </c>
      <c r="E711" s="271" t="s">
        <v>38</v>
      </c>
      <c r="F711" s="248" t="s">
        <v>262</v>
      </c>
      <c r="G711" s="209"/>
      <c r="H711" s="249">
        <v>4</v>
      </c>
      <c r="I711" s="214"/>
      <c r="J711" s="209"/>
      <c r="K711" s="209"/>
      <c r="L711" s="215"/>
      <c r="M711" s="216"/>
      <c r="N711" s="217"/>
      <c r="O711" s="217"/>
      <c r="P711" s="217"/>
      <c r="Q711" s="217"/>
      <c r="R711" s="217"/>
      <c r="S711" s="217"/>
      <c r="T711" s="218"/>
      <c r="AT711" s="219" t="s">
        <v>264</v>
      </c>
      <c r="AU711" s="219" t="s">
        <v>90</v>
      </c>
      <c r="AV711" s="11" t="s">
        <v>90</v>
      </c>
      <c r="AW711" s="11" t="s">
        <v>45</v>
      </c>
      <c r="AX711" s="11" t="s">
        <v>25</v>
      </c>
      <c r="AY711" s="219" t="s">
        <v>256</v>
      </c>
    </row>
    <row r="712" spans="2:65" s="1" customFormat="1" ht="22.5" customHeight="1">
      <c r="B712" s="42"/>
      <c r="C712" s="261" t="s">
        <v>1095</v>
      </c>
      <c r="D712" s="261" t="s">
        <v>337</v>
      </c>
      <c r="E712" s="262" t="s">
        <v>1287</v>
      </c>
      <c r="F712" s="263" t="s">
        <v>1288</v>
      </c>
      <c r="G712" s="264" t="s">
        <v>129</v>
      </c>
      <c r="H712" s="265">
        <v>2.898</v>
      </c>
      <c r="I712" s="266"/>
      <c r="J712" s="267">
        <f>ROUND(I712*H712,2)</f>
        <v>0</v>
      </c>
      <c r="K712" s="263" t="s">
        <v>261</v>
      </c>
      <c r="L712" s="268"/>
      <c r="M712" s="269" t="s">
        <v>38</v>
      </c>
      <c r="N712" s="270" t="s">
        <v>52</v>
      </c>
      <c r="O712" s="43"/>
      <c r="P712" s="205">
        <f>O712*H712</f>
        <v>0</v>
      </c>
      <c r="Q712" s="205">
        <v>0.00038</v>
      </c>
      <c r="R712" s="205">
        <f>Q712*H712</f>
        <v>0.00110124</v>
      </c>
      <c r="S712" s="205">
        <v>0</v>
      </c>
      <c r="T712" s="206">
        <f>S712*H712</f>
        <v>0</v>
      </c>
      <c r="AR712" s="24" t="s">
        <v>424</v>
      </c>
      <c r="AT712" s="24" t="s">
        <v>337</v>
      </c>
      <c r="AU712" s="24" t="s">
        <v>90</v>
      </c>
      <c r="AY712" s="24" t="s">
        <v>256</v>
      </c>
      <c r="BE712" s="207">
        <f>IF(N712="základní",J712,0)</f>
        <v>0</v>
      </c>
      <c r="BF712" s="207">
        <f>IF(N712="snížená",J712,0)</f>
        <v>0</v>
      </c>
      <c r="BG712" s="207">
        <f>IF(N712="zákl. přenesená",J712,0)</f>
        <v>0</v>
      </c>
      <c r="BH712" s="207">
        <f>IF(N712="sníž. přenesená",J712,0)</f>
        <v>0</v>
      </c>
      <c r="BI712" s="207">
        <f>IF(N712="nulová",J712,0)</f>
        <v>0</v>
      </c>
      <c r="BJ712" s="24" t="s">
        <v>25</v>
      </c>
      <c r="BK712" s="207">
        <f>ROUND(I712*H712,2)</f>
        <v>0</v>
      </c>
      <c r="BL712" s="24" t="s">
        <v>336</v>
      </c>
      <c r="BM712" s="24" t="s">
        <v>2153</v>
      </c>
    </row>
    <row r="713" spans="2:47" s="1" customFormat="1" ht="94.5">
      <c r="B713" s="42"/>
      <c r="C713" s="64"/>
      <c r="D713" s="210" t="s">
        <v>351</v>
      </c>
      <c r="E713" s="64"/>
      <c r="F713" s="243" t="s">
        <v>1290</v>
      </c>
      <c r="G713" s="64"/>
      <c r="H713" s="64"/>
      <c r="I713" s="166"/>
      <c r="J713" s="64"/>
      <c r="K713" s="64"/>
      <c r="L713" s="62"/>
      <c r="M713" s="244"/>
      <c r="N713" s="43"/>
      <c r="O713" s="43"/>
      <c r="P713" s="43"/>
      <c r="Q713" s="43"/>
      <c r="R713" s="43"/>
      <c r="S713" s="43"/>
      <c r="T713" s="79"/>
      <c r="AT713" s="24" t="s">
        <v>351</v>
      </c>
      <c r="AU713" s="24" t="s">
        <v>90</v>
      </c>
    </row>
    <row r="714" spans="2:51" s="11" customFormat="1" ht="13.5">
      <c r="B714" s="208"/>
      <c r="C714" s="209"/>
      <c r="D714" s="222" t="s">
        <v>264</v>
      </c>
      <c r="E714" s="271" t="s">
        <v>38</v>
      </c>
      <c r="F714" s="248" t="s">
        <v>2154</v>
      </c>
      <c r="G714" s="209"/>
      <c r="H714" s="249">
        <v>2.898</v>
      </c>
      <c r="I714" s="214"/>
      <c r="J714" s="209"/>
      <c r="K714" s="209"/>
      <c r="L714" s="215"/>
      <c r="M714" s="216"/>
      <c r="N714" s="217"/>
      <c r="O714" s="217"/>
      <c r="P714" s="217"/>
      <c r="Q714" s="217"/>
      <c r="R714" s="217"/>
      <c r="S714" s="217"/>
      <c r="T714" s="218"/>
      <c r="AT714" s="219" t="s">
        <v>264</v>
      </c>
      <c r="AU714" s="219" t="s">
        <v>90</v>
      </c>
      <c r="AV714" s="11" t="s">
        <v>90</v>
      </c>
      <c r="AW714" s="11" t="s">
        <v>45</v>
      </c>
      <c r="AX714" s="11" t="s">
        <v>25</v>
      </c>
      <c r="AY714" s="219" t="s">
        <v>256</v>
      </c>
    </row>
    <row r="715" spans="2:65" s="1" customFormat="1" ht="22.5" customHeight="1">
      <c r="B715" s="42"/>
      <c r="C715" s="196" t="s">
        <v>1101</v>
      </c>
      <c r="D715" s="196" t="s">
        <v>258</v>
      </c>
      <c r="E715" s="197" t="s">
        <v>1293</v>
      </c>
      <c r="F715" s="198" t="s">
        <v>1294</v>
      </c>
      <c r="G715" s="199" t="s">
        <v>372</v>
      </c>
      <c r="H715" s="200">
        <v>371.44</v>
      </c>
      <c r="I715" s="201"/>
      <c r="J715" s="202">
        <f>ROUND(I715*H715,2)</f>
        <v>0</v>
      </c>
      <c r="K715" s="198" t="s">
        <v>261</v>
      </c>
      <c r="L715" s="62"/>
      <c r="M715" s="203" t="s">
        <v>38</v>
      </c>
      <c r="N715" s="204" t="s">
        <v>52</v>
      </c>
      <c r="O715" s="43"/>
      <c r="P715" s="205">
        <f>O715*H715</f>
        <v>0</v>
      </c>
      <c r="Q715" s="205">
        <v>0</v>
      </c>
      <c r="R715" s="205">
        <f>Q715*H715</f>
        <v>0</v>
      </c>
      <c r="S715" s="205">
        <v>0.00191</v>
      </c>
      <c r="T715" s="206">
        <f>S715*H715</f>
        <v>0.7094504</v>
      </c>
      <c r="AR715" s="24" t="s">
        <v>336</v>
      </c>
      <c r="AT715" s="24" t="s">
        <v>258</v>
      </c>
      <c r="AU715" s="24" t="s">
        <v>90</v>
      </c>
      <c r="AY715" s="24" t="s">
        <v>256</v>
      </c>
      <c r="BE715" s="207">
        <f>IF(N715="základní",J715,0)</f>
        <v>0</v>
      </c>
      <c r="BF715" s="207">
        <f>IF(N715="snížená",J715,0)</f>
        <v>0</v>
      </c>
      <c r="BG715" s="207">
        <f>IF(N715="zákl. přenesená",J715,0)</f>
        <v>0</v>
      </c>
      <c r="BH715" s="207">
        <f>IF(N715="sníž. přenesená",J715,0)</f>
        <v>0</v>
      </c>
      <c r="BI715" s="207">
        <f>IF(N715="nulová",J715,0)</f>
        <v>0</v>
      </c>
      <c r="BJ715" s="24" t="s">
        <v>25</v>
      </c>
      <c r="BK715" s="207">
        <f>ROUND(I715*H715,2)</f>
        <v>0</v>
      </c>
      <c r="BL715" s="24" t="s">
        <v>336</v>
      </c>
      <c r="BM715" s="24" t="s">
        <v>2155</v>
      </c>
    </row>
    <row r="716" spans="2:51" s="11" customFormat="1" ht="13.5">
      <c r="B716" s="208"/>
      <c r="C716" s="209"/>
      <c r="D716" s="210" t="s">
        <v>264</v>
      </c>
      <c r="E716" s="211" t="s">
        <v>38</v>
      </c>
      <c r="F716" s="212" t="s">
        <v>2156</v>
      </c>
      <c r="G716" s="209"/>
      <c r="H716" s="213">
        <v>2.68</v>
      </c>
      <c r="I716" s="214"/>
      <c r="J716" s="209"/>
      <c r="K716" s="209"/>
      <c r="L716" s="215"/>
      <c r="M716" s="216"/>
      <c r="N716" s="217"/>
      <c r="O716" s="217"/>
      <c r="P716" s="217"/>
      <c r="Q716" s="217"/>
      <c r="R716" s="217"/>
      <c r="S716" s="217"/>
      <c r="T716" s="218"/>
      <c r="AT716" s="219" t="s">
        <v>264</v>
      </c>
      <c r="AU716" s="219" t="s">
        <v>90</v>
      </c>
      <c r="AV716" s="11" t="s">
        <v>90</v>
      </c>
      <c r="AW716" s="11" t="s">
        <v>45</v>
      </c>
      <c r="AX716" s="11" t="s">
        <v>81</v>
      </c>
      <c r="AY716" s="219" t="s">
        <v>256</v>
      </c>
    </row>
    <row r="717" spans="2:51" s="11" customFormat="1" ht="13.5">
      <c r="B717" s="208"/>
      <c r="C717" s="209"/>
      <c r="D717" s="210" t="s">
        <v>264</v>
      </c>
      <c r="E717" s="211" t="s">
        <v>38</v>
      </c>
      <c r="F717" s="212" t="s">
        <v>2157</v>
      </c>
      <c r="G717" s="209"/>
      <c r="H717" s="213">
        <v>283.89</v>
      </c>
      <c r="I717" s="214"/>
      <c r="J717" s="209"/>
      <c r="K717" s="209"/>
      <c r="L717" s="215"/>
      <c r="M717" s="216"/>
      <c r="N717" s="217"/>
      <c r="O717" s="217"/>
      <c r="P717" s="217"/>
      <c r="Q717" s="217"/>
      <c r="R717" s="217"/>
      <c r="S717" s="217"/>
      <c r="T717" s="218"/>
      <c r="AT717" s="219" t="s">
        <v>264</v>
      </c>
      <c r="AU717" s="219" t="s">
        <v>90</v>
      </c>
      <c r="AV717" s="11" t="s">
        <v>90</v>
      </c>
      <c r="AW717" s="11" t="s">
        <v>45</v>
      </c>
      <c r="AX717" s="11" t="s">
        <v>81</v>
      </c>
      <c r="AY717" s="219" t="s">
        <v>256</v>
      </c>
    </row>
    <row r="718" spans="2:51" s="11" customFormat="1" ht="13.5">
      <c r="B718" s="208"/>
      <c r="C718" s="209"/>
      <c r="D718" s="210" t="s">
        <v>264</v>
      </c>
      <c r="E718" s="211" t="s">
        <v>38</v>
      </c>
      <c r="F718" s="212" t="s">
        <v>2158</v>
      </c>
      <c r="G718" s="209"/>
      <c r="H718" s="213">
        <v>84.87</v>
      </c>
      <c r="I718" s="214"/>
      <c r="J718" s="209"/>
      <c r="K718" s="209"/>
      <c r="L718" s="215"/>
      <c r="M718" s="216"/>
      <c r="N718" s="217"/>
      <c r="O718" s="217"/>
      <c r="P718" s="217"/>
      <c r="Q718" s="217"/>
      <c r="R718" s="217"/>
      <c r="S718" s="217"/>
      <c r="T718" s="218"/>
      <c r="AT718" s="219" t="s">
        <v>264</v>
      </c>
      <c r="AU718" s="219" t="s">
        <v>90</v>
      </c>
      <c r="AV718" s="11" t="s">
        <v>90</v>
      </c>
      <c r="AW718" s="11" t="s">
        <v>45</v>
      </c>
      <c r="AX718" s="11" t="s">
        <v>81</v>
      </c>
      <c r="AY718" s="219" t="s">
        <v>256</v>
      </c>
    </row>
    <row r="719" spans="2:51" s="12" customFormat="1" ht="13.5">
      <c r="B719" s="220"/>
      <c r="C719" s="221"/>
      <c r="D719" s="222" t="s">
        <v>264</v>
      </c>
      <c r="E719" s="223" t="s">
        <v>38</v>
      </c>
      <c r="F719" s="224" t="s">
        <v>266</v>
      </c>
      <c r="G719" s="221"/>
      <c r="H719" s="225">
        <v>371.44</v>
      </c>
      <c r="I719" s="226"/>
      <c r="J719" s="221"/>
      <c r="K719" s="221"/>
      <c r="L719" s="227"/>
      <c r="M719" s="228"/>
      <c r="N719" s="229"/>
      <c r="O719" s="229"/>
      <c r="P719" s="229"/>
      <c r="Q719" s="229"/>
      <c r="R719" s="229"/>
      <c r="S719" s="229"/>
      <c r="T719" s="230"/>
      <c r="AT719" s="231" t="s">
        <v>264</v>
      </c>
      <c r="AU719" s="231" t="s">
        <v>90</v>
      </c>
      <c r="AV719" s="12" t="s">
        <v>262</v>
      </c>
      <c r="AW719" s="12" t="s">
        <v>45</v>
      </c>
      <c r="AX719" s="12" t="s">
        <v>25</v>
      </c>
      <c r="AY719" s="231" t="s">
        <v>256</v>
      </c>
    </row>
    <row r="720" spans="2:65" s="1" customFormat="1" ht="22.5" customHeight="1">
      <c r="B720" s="42"/>
      <c r="C720" s="196" t="s">
        <v>1105</v>
      </c>
      <c r="D720" s="196" t="s">
        <v>258</v>
      </c>
      <c r="E720" s="197" t="s">
        <v>1299</v>
      </c>
      <c r="F720" s="198" t="s">
        <v>1300</v>
      </c>
      <c r="G720" s="199" t="s">
        <v>372</v>
      </c>
      <c r="H720" s="200">
        <v>278.2</v>
      </c>
      <c r="I720" s="201"/>
      <c r="J720" s="202">
        <f>ROUND(I720*H720,2)</f>
        <v>0</v>
      </c>
      <c r="K720" s="198" t="s">
        <v>261</v>
      </c>
      <c r="L720" s="62"/>
      <c r="M720" s="203" t="s">
        <v>38</v>
      </c>
      <c r="N720" s="204" t="s">
        <v>52</v>
      </c>
      <c r="O720" s="43"/>
      <c r="P720" s="205">
        <f>O720*H720</f>
        <v>0</v>
      </c>
      <c r="Q720" s="205">
        <v>0</v>
      </c>
      <c r="R720" s="205">
        <f>Q720*H720</f>
        <v>0</v>
      </c>
      <c r="S720" s="205">
        <v>0.00167</v>
      </c>
      <c r="T720" s="206">
        <f>S720*H720</f>
        <v>0.464594</v>
      </c>
      <c r="AR720" s="24" t="s">
        <v>336</v>
      </c>
      <c r="AT720" s="24" t="s">
        <v>258</v>
      </c>
      <c r="AU720" s="24" t="s">
        <v>90</v>
      </c>
      <c r="AY720" s="24" t="s">
        <v>256</v>
      </c>
      <c r="BE720" s="207">
        <f>IF(N720="základní",J720,0)</f>
        <v>0</v>
      </c>
      <c r="BF720" s="207">
        <f>IF(N720="snížená",J720,0)</f>
        <v>0</v>
      </c>
      <c r="BG720" s="207">
        <f>IF(N720="zákl. přenesená",J720,0)</f>
        <v>0</v>
      </c>
      <c r="BH720" s="207">
        <f>IF(N720="sníž. přenesená",J720,0)</f>
        <v>0</v>
      </c>
      <c r="BI720" s="207">
        <f>IF(N720="nulová",J720,0)</f>
        <v>0</v>
      </c>
      <c r="BJ720" s="24" t="s">
        <v>25</v>
      </c>
      <c r="BK720" s="207">
        <f>ROUND(I720*H720,2)</f>
        <v>0</v>
      </c>
      <c r="BL720" s="24" t="s">
        <v>336</v>
      </c>
      <c r="BM720" s="24" t="s">
        <v>2159</v>
      </c>
    </row>
    <row r="721" spans="2:51" s="11" customFormat="1" ht="13.5">
      <c r="B721" s="208"/>
      <c r="C721" s="209"/>
      <c r="D721" s="222" t="s">
        <v>264</v>
      </c>
      <c r="E721" s="271" t="s">
        <v>38</v>
      </c>
      <c r="F721" s="248" t="s">
        <v>153</v>
      </c>
      <c r="G721" s="209"/>
      <c r="H721" s="249">
        <v>278.2</v>
      </c>
      <c r="I721" s="214"/>
      <c r="J721" s="209"/>
      <c r="K721" s="209"/>
      <c r="L721" s="215"/>
      <c r="M721" s="216"/>
      <c r="N721" s="217"/>
      <c r="O721" s="217"/>
      <c r="P721" s="217"/>
      <c r="Q721" s="217"/>
      <c r="R721" s="217"/>
      <c r="S721" s="217"/>
      <c r="T721" s="218"/>
      <c r="AT721" s="219" t="s">
        <v>264</v>
      </c>
      <c r="AU721" s="219" t="s">
        <v>90</v>
      </c>
      <c r="AV721" s="11" t="s">
        <v>90</v>
      </c>
      <c r="AW721" s="11" t="s">
        <v>45</v>
      </c>
      <c r="AX721" s="11" t="s">
        <v>25</v>
      </c>
      <c r="AY721" s="219" t="s">
        <v>256</v>
      </c>
    </row>
    <row r="722" spans="2:65" s="1" customFormat="1" ht="31.5" customHeight="1">
      <c r="B722" s="42"/>
      <c r="C722" s="196" t="s">
        <v>1111</v>
      </c>
      <c r="D722" s="196" t="s">
        <v>258</v>
      </c>
      <c r="E722" s="197" t="s">
        <v>1333</v>
      </c>
      <c r="F722" s="198" t="s">
        <v>1334</v>
      </c>
      <c r="G722" s="199" t="s">
        <v>129</v>
      </c>
      <c r="H722" s="200">
        <v>2.52</v>
      </c>
      <c r="I722" s="201"/>
      <c r="J722" s="202">
        <f>ROUND(I722*H722,2)</f>
        <v>0</v>
      </c>
      <c r="K722" s="198" t="s">
        <v>38</v>
      </c>
      <c r="L722" s="62"/>
      <c r="M722" s="203" t="s">
        <v>38</v>
      </c>
      <c r="N722" s="204" t="s">
        <v>52</v>
      </c>
      <c r="O722" s="43"/>
      <c r="P722" s="205">
        <f>O722*H722</f>
        <v>0</v>
      </c>
      <c r="Q722" s="205">
        <v>0</v>
      </c>
      <c r="R722" s="205">
        <f>Q722*H722</f>
        <v>0</v>
      </c>
      <c r="S722" s="205">
        <v>0</v>
      </c>
      <c r="T722" s="206">
        <f>S722*H722</f>
        <v>0</v>
      </c>
      <c r="AR722" s="24" t="s">
        <v>336</v>
      </c>
      <c r="AT722" s="24" t="s">
        <v>258</v>
      </c>
      <c r="AU722" s="24" t="s">
        <v>90</v>
      </c>
      <c r="AY722" s="24" t="s">
        <v>256</v>
      </c>
      <c r="BE722" s="207">
        <f>IF(N722="základní",J722,0)</f>
        <v>0</v>
      </c>
      <c r="BF722" s="207">
        <f>IF(N722="snížená",J722,0)</f>
        <v>0</v>
      </c>
      <c r="BG722" s="207">
        <f>IF(N722="zákl. přenesená",J722,0)</f>
        <v>0</v>
      </c>
      <c r="BH722" s="207">
        <f>IF(N722="sníž. přenesená",J722,0)</f>
        <v>0</v>
      </c>
      <c r="BI722" s="207">
        <f>IF(N722="nulová",J722,0)</f>
        <v>0</v>
      </c>
      <c r="BJ722" s="24" t="s">
        <v>25</v>
      </c>
      <c r="BK722" s="207">
        <f>ROUND(I722*H722,2)</f>
        <v>0</v>
      </c>
      <c r="BL722" s="24" t="s">
        <v>336</v>
      </c>
      <c r="BM722" s="24" t="s">
        <v>2160</v>
      </c>
    </row>
    <row r="723" spans="2:47" s="1" customFormat="1" ht="27">
      <c r="B723" s="42"/>
      <c r="C723" s="64"/>
      <c r="D723" s="210" t="s">
        <v>351</v>
      </c>
      <c r="E723" s="64"/>
      <c r="F723" s="243" t="s">
        <v>1336</v>
      </c>
      <c r="G723" s="64"/>
      <c r="H723" s="64"/>
      <c r="I723" s="166"/>
      <c r="J723" s="64"/>
      <c r="K723" s="64"/>
      <c r="L723" s="62"/>
      <c r="M723" s="244"/>
      <c r="N723" s="43"/>
      <c r="O723" s="43"/>
      <c r="P723" s="43"/>
      <c r="Q723" s="43"/>
      <c r="R723" s="43"/>
      <c r="S723" s="43"/>
      <c r="T723" s="79"/>
      <c r="AT723" s="24" t="s">
        <v>351</v>
      </c>
      <c r="AU723" s="24" t="s">
        <v>90</v>
      </c>
    </row>
    <row r="724" spans="2:51" s="11" customFormat="1" ht="13.5">
      <c r="B724" s="208"/>
      <c r="C724" s="209"/>
      <c r="D724" s="210" t="s">
        <v>264</v>
      </c>
      <c r="E724" s="211" t="s">
        <v>38</v>
      </c>
      <c r="F724" s="212" t="s">
        <v>1713</v>
      </c>
      <c r="G724" s="209"/>
      <c r="H724" s="213">
        <v>2.52</v>
      </c>
      <c r="I724" s="214"/>
      <c r="J724" s="209"/>
      <c r="K724" s="209"/>
      <c r="L724" s="215"/>
      <c r="M724" s="216"/>
      <c r="N724" s="217"/>
      <c r="O724" s="217"/>
      <c r="P724" s="217"/>
      <c r="Q724" s="217"/>
      <c r="R724" s="217"/>
      <c r="S724" s="217"/>
      <c r="T724" s="218"/>
      <c r="AT724" s="219" t="s">
        <v>264</v>
      </c>
      <c r="AU724" s="219" t="s">
        <v>90</v>
      </c>
      <c r="AV724" s="11" t="s">
        <v>90</v>
      </c>
      <c r="AW724" s="11" t="s">
        <v>45</v>
      </c>
      <c r="AX724" s="11" t="s">
        <v>81</v>
      </c>
      <c r="AY724" s="219" t="s">
        <v>256</v>
      </c>
    </row>
    <row r="725" spans="2:51" s="12" customFormat="1" ht="13.5">
      <c r="B725" s="220"/>
      <c r="C725" s="221"/>
      <c r="D725" s="222" t="s">
        <v>264</v>
      </c>
      <c r="E725" s="223" t="s">
        <v>38</v>
      </c>
      <c r="F725" s="224" t="s">
        <v>266</v>
      </c>
      <c r="G725" s="221"/>
      <c r="H725" s="225">
        <v>2.52</v>
      </c>
      <c r="I725" s="226"/>
      <c r="J725" s="221"/>
      <c r="K725" s="221"/>
      <c r="L725" s="227"/>
      <c r="M725" s="228"/>
      <c r="N725" s="229"/>
      <c r="O725" s="229"/>
      <c r="P725" s="229"/>
      <c r="Q725" s="229"/>
      <c r="R725" s="229"/>
      <c r="S725" s="229"/>
      <c r="T725" s="230"/>
      <c r="AT725" s="231" t="s">
        <v>264</v>
      </c>
      <c r="AU725" s="231" t="s">
        <v>90</v>
      </c>
      <c r="AV725" s="12" t="s">
        <v>262</v>
      </c>
      <c r="AW725" s="12" t="s">
        <v>45</v>
      </c>
      <c r="AX725" s="12" t="s">
        <v>25</v>
      </c>
      <c r="AY725" s="231" t="s">
        <v>256</v>
      </c>
    </row>
    <row r="726" spans="2:65" s="1" customFormat="1" ht="22.5" customHeight="1">
      <c r="B726" s="42"/>
      <c r="C726" s="196" t="s">
        <v>1116</v>
      </c>
      <c r="D726" s="196" t="s">
        <v>258</v>
      </c>
      <c r="E726" s="197" t="s">
        <v>1303</v>
      </c>
      <c r="F726" s="198" t="s">
        <v>1304</v>
      </c>
      <c r="G726" s="199" t="s">
        <v>129</v>
      </c>
      <c r="H726" s="200">
        <v>2.772</v>
      </c>
      <c r="I726" s="201"/>
      <c r="J726" s="202">
        <f>ROUND(I726*H726,2)</f>
        <v>0</v>
      </c>
      <c r="K726" s="198" t="s">
        <v>38</v>
      </c>
      <c r="L726" s="62"/>
      <c r="M726" s="203" t="s">
        <v>38</v>
      </c>
      <c r="N726" s="204" t="s">
        <v>52</v>
      </c>
      <c r="O726" s="43"/>
      <c r="P726" s="205">
        <f>O726*H726</f>
        <v>0</v>
      </c>
      <c r="Q726" s="205">
        <v>0</v>
      </c>
      <c r="R726" s="205">
        <f>Q726*H726</f>
        <v>0</v>
      </c>
      <c r="S726" s="205">
        <v>0</v>
      </c>
      <c r="T726" s="206">
        <f>S726*H726</f>
        <v>0</v>
      </c>
      <c r="AR726" s="24" t="s">
        <v>336</v>
      </c>
      <c r="AT726" s="24" t="s">
        <v>258</v>
      </c>
      <c r="AU726" s="24" t="s">
        <v>90</v>
      </c>
      <c r="AY726" s="24" t="s">
        <v>256</v>
      </c>
      <c r="BE726" s="207">
        <f>IF(N726="základní",J726,0)</f>
        <v>0</v>
      </c>
      <c r="BF726" s="207">
        <f>IF(N726="snížená",J726,0)</f>
        <v>0</v>
      </c>
      <c r="BG726" s="207">
        <f>IF(N726="zákl. přenesená",J726,0)</f>
        <v>0</v>
      </c>
      <c r="BH726" s="207">
        <f>IF(N726="sníž. přenesená",J726,0)</f>
        <v>0</v>
      </c>
      <c r="BI726" s="207">
        <f>IF(N726="nulová",J726,0)</f>
        <v>0</v>
      </c>
      <c r="BJ726" s="24" t="s">
        <v>25</v>
      </c>
      <c r="BK726" s="207">
        <f>ROUND(I726*H726,2)</f>
        <v>0</v>
      </c>
      <c r="BL726" s="24" t="s">
        <v>336</v>
      </c>
      <c r="BM726" s="24" t="s">
        <v>2161</v>
      </c>
    </row>
    <row r="727" spans="2:51" s="13" customFormat="1" ht="13.5">
      <c r="B727" s="232"/>
      <c r="C727" s="233"/>
      <c r="D727" s="210" t="s">
        <v>264</v>
      </c>
      <c r="E727" s="234" t="s">
        <v>38</v>
      </c>
      <c r="F727" s="235" t="s">
        <v>2162</v>
      </c>
      <c r="G727" s="233"/>
      <c r="H727" s="236" t="s">
        <v>38</v>
      </c>
      <c r="I727" s="237"/>
      <c r="J727" s="233"/>
      <c r="K727" s="233"/>
      <c r="L727" s="238"/>
      <c r="M727" s="239"/>
      <c r="N727" s="240"/>
      <c r="O727" s="240"/>
      <c r="P727" s="240"/>
      <c r="Q727" s="240"/>
      <c r="R727" s="240"/>
      <c r="S727" s="240"/>
      <c r="T727" s="241"/>
      <c r="AT727" s="242" t="s">
        <v>264</v>
      </c>
      <c r="AU727" s="242" t="s">
        <v>90</v>
      </c>
      <c r="AV727" s="13" t="s">
        <v>25</v>
      </c>
      <c r="AW727" s="13" t="s">
        <v>45</v>
      </c>
      <c r="AX727" s="13" t="s">
        <v>81</v>
      </c>
      <c r="AY727" s="242" t="s">
        <v>256</v>
      </c>
    </row>
    <row r="728" spans="2:51" s="11" customFormat="1" ht="13.5">
      <c r="B728" s="208"/>
      <c r="C728" s="209"/>
      <c r="D728" s="210" t="s">
        <v>264</v>
      </c>
      <c r="E728" s="211" t="s">
        <v>38</v>
      </c>
      <c r="F728" s="212" t="s">
        <v>2163</v>
      </c>
      <c r="G728" s="209"/>
      <c r="H728" s="213">
        <v>2.772</v>
      </c>
      <c r="I728" s="214"/>
      <c r="J728" s="209"/>
      <c r="K728" s="209"/>
      <c r="L728" s="215"/>
      <c r="M728" s="216"/>
      <c r="N728" s="217"/>
      <c r="O728" s="217"/>
      <c r="P728" s="217"/>
      <c r="Q728" s="217"/>
      <c r="R728" s="217"/>
      <c r="S728" s="217"/>
      <c r="T728" s="218"/>
      <c r="AT728" s="219" t="s">
        <v>264</v>
      </c>
      <c r="AU728" s="219" t="s">
        <v>90</v>
      </c>
      <c r="AV728" s="11" t="s">
        <v>90</v>
      </c>
      <c r="AW728" s="11" t="s">
        <v>45</v>
      </c>
      <c r="AX728" s="11" t="s">
        <v>81</v>
      </c>
      <c r="AY728" s="219" t="s">
        <v>256</v>
      </c>
    </row>
    <row r="729" spans="2:51" s="12" customFormat="1" ht="13.5">
      <c r="B729" s="220"/>
      <c r="C729" s="221"/>
      <c r="D729" s="222" t="s">
        <v>264</v>
      </c>
      <c r="E729" s="223" t="s">
        <v>38</v>
      </c>
      <c r="F729" s="224" t="s">
        <v>266</v>
      </c>
      <c r="G729" s="221"/>
      <c r="H729" s="225">
        <v>2.772</v>
      </c>
      <c r="I729" s="226"/>
      <c r="J729" s="221"/>
      <c r="K729" s="221"/>
      <c r="L729" s="227"/>
      <c r="M729" s="228"/>
      <c r="N729" s="229"/>
      <c r="O729" s="229"/>
      <c r="P729" s="229"/>
      <c r="Q729" s="229"/>
      <c r="R729" s="229"/>
      <c r="S729" s="229"/>
      <c r="T729" s="230"/>
      <c r="AT729" s="231" t="s">
        <v>264</v>
      </c>
      <c r="AU729" s="231" t="s">
        <v>90</v>
      </c>
      <c r="AV729" s="12" t="s">
        <v>262</v>
      </c>
      <c r="AW729" s="12" t="s">
        <v>45</v>
      </c>
      <c r="AX729" s="12" t="s">
        <v>25</v>
      </c>
      <c r="AY729" s="231" t="s">
        <v>256</v>
      </c>
    </row>
    <row r="730" spans="2:65" s="1" customFormat="1" ht="22.5" customHeight="1">
      <c r="B730" s="42"/>
      <c r="C730" s="196" t="s">
        <v>1121</v>
      </c>
      <c r="D730" s="196" t="s">
        <v>258</v>
      </c>
      <c r="E730" s="197" t="s">
        <v>1308</v>
      </c>
      <c r="F730" s="198" t="s">
        <v>1309</v>
      </c>
      <c r="G730" s="199" t="s">
        <v>129</v>
      </c>
      <c r="H730" s="200">
        <v>1.6</v>
      </c>
      <c r="I730" s="201"/>
      <c r="J730" s="202">
        <f>ROUND(I730*H730,2)</f>
        <v>0</v>
      </c>
      <c r="K730" s="198" t="s">
        <v>38</v>
      </c>
      <c r="L730" s="62"/>
      <c r="M730" s="203" t="s">
        <v>38</v>
      </c>
      <c r="N730" s="204" t="s">
        <v>52</v>
      </c>
      <c r="O730" s="43"/>
      <c r="P730" s="205">
        <f>O730*H730</f>
        <v>0</v>
      </c>
      <c r="Q730" s="205">
        <v>0</v>
      </c>
      <c r="R730" s="205">
        <f>Q730*H730</f>
        <v>0</v>
      </c>
      <c r="S730" s="205">
        <v>0</v>
      </c>
      <c r="T730" s="206">
        <f>S730*H730</f>
        <v>0</v>
      </c>
      <c r="AR730" s="24" t="s">
        <v>336</v>
      </c>
      <c r="AT730" s="24" t="s">
        <v>258</v>
      </c>
      <c r="AU730" s="24" t="s">
        <v>90</v>
      </c>
      <c r="AY730" s="24" t="s">
        <v>256</v>
      </c>
      <c r="BE730" s="207">
        <f>IF(N730="základní",J730,0)</f>
        <v>0</v>
      </c>
      <c r="BF730" s="207">
        <f>IF(N730="snížená",J730,0)</f>
        <v>0</v>
      </c>
      <c r="BG730" s="207">
        <f>IF(N730="zákl. přenesená",J730,0)</f>
        <v>0</v>
      </c>
      <c r="BH730" s="207">
        <f>IF(N730="sníž. přenesená",J730,0)</f>
        <v>0</v>
      </c>
      <c r="BI730" s="207">
        <f>IF(N730="nulová",J730,0)</f>
        <v>0</v>
      </c>
      <c r="BJ730" s="24" t="s">
        <v>25</v>
      </c>
      <c r="BK730" s="207">
        <f>ROUND(I730*H730,2)</f>
        <v>0</v>
      </c>
      <c r="BL730" s="24" t="s">
        <v>336</v>
      </c>
      <c r="BM730" s="24" t="s">
        <v>2164</v>
      </c>
    </row>
    <row r="731" spans="2:51" s="13" customFormat="1" ht="13.5">
      <c r="B731" s="232"/>
      <c r="C731" s="233"/>
      <c r="D731" s="210" t="s">
        <v>264</v>
      </c>
      <c r="E731" s="234" t="s">
        <v>38</v>
      </c>
      <c r="F731" s="235" t="s">
        <v>2162</v>
      </c>
      <c r="G731" s="233"/>
      <c r="H731" s="236" t="s">
        <v>38</v>
      </c>
      <c r="I731" s="237"/>
      <c r="J731" s="233"/>
      <c r="K731" s="233"/>
      <c r="L731" s="238"/>
      <c r="M731" s="239"/>
      <c r="N731" s="240"/>
      <c r="O731" s="240"/>
      <c r="P731" s="240"/>
      <c r="Q731" s="240"/>
      <c r="R731" s="240"/>
      <c r="S731" s="240"/>
      <c r="T731" s="241"/>
      <c r="AT731" s="242" t="s">
        <v>264</v>
      </c>
      <c r="AU731" s="242" t="s">
        <v>90</v>
      </c>
      <c r="AV731" s="13" t="s">
        <v>25</v>
      </c>
      <c r="AW731" s="13" t="s">
        <v>45</v>
      </c>
      <c r="AX731" s="13" t="s">
        <v>81</v>
      </c>
      <c r="AY731" s="242" t="s">
        <v>256</v>
      </c>
    </row>
    <row r="732" spans="2:51" s="11" customFormat="1" ht="13.5">
      <c r="B732" s="208"/>
      <c r="C732" s="209"/>
      <c r="D732" s="210" t="s">
        <v>264</v>
      </c>
      <c r="E732" s="211" t="s">
        <v>38</v>
      </c>
      <c r="F732" s="212" t="s">
        <v>2165</v>
      </c>
      <c r="G732" s="209"/>
      <c r="H732" s="213">
        <v>1.6</v>
      </c>
      <c r="I732" s="214"/>
      <c r="J732" s="209"/>
      <c r="K732" s="209"/>
      <c r="L732" s="215"/>
      <c r="M732" s="216"/>
      <c r="N732" s="217"/>
      <c r="O732" s="217"/>
      <c r="P732" s="217"/>
      <c r="Q732" s="217"/>
      <c r="R732" s="217"/>
      <c r="S732" s="217"/>
      <c r="T732" s="218"/>
      <c r="AT732" s="219" t="s">
        <v>264</v>
      </c>
      <c r="AU732" s="219" t="s">
        <v>90</v>
      </c>
      <c r="AV732" s="11" t="s">
        <v>90</v>
      </c>
      <c r="AW732" s="11" t="s">
        <v>45</v>
      </c>
      <c r="AX732" s="11" t="s">
        <v>81</v>
      </c>
      <c r="AY732" s="219" t="s">
        <v>256</v>
      </c>
    </row>
    <row r="733" spans="2:51" s="12" customFormat="1" ht="13.5">
      <c r="B733" s="220"/>
      <c r="C733" s="221"/>
      <c r="D733" s="222" t="s">
        <v>264</v>
      </c>
      <c r="E733" s="223" t="s">
        <v>38</v>
      </c>
      <c r="F733" s="224" t="s">
        <v>266</v>
      </c>
      <c r="G733" s="221"/>
      <c r="H733" s="225">
        <v>1.6</v>
      </c>
      <c r="I733" s="226"/>
      <c r="J733" s="221"/>
      <c r="K733" s="221"/>
      <c r="L733" s="227"/>
      <c r="M733" s="228"/>
      <c r="N733" s="229"/>
      <c r="O733" s="229"/>
      <c r="P733" s="229"/>
      <c r="Q733" s="229"/>
      <c r="R733" s="229"/>
      <c r="S733" s="229"/>
      <c r="T733" s="230"/>
      <c r="AT733" s="231" t="s">
        <v>264</v>
      </c>
      <c r="AU733" s="231" t="s">
        <v>90</v>
      </c>
      <c r="AV733" s="12" t="s">
        <v>262</v>
      </c>
      <c r="AW733" s="12" t="s">
        <v>45</v>
      </c>
      <c r="AX733" s="12" t="s">
        <v>25</v>
      </c>
      <c r="AY733" s="231" t="s">
        <v>256</v>
      </c>
    </row>
    <row r="734" spans="2:65" s="1" customFormat="1" ht="31.5" customHeight="1">
      <c r="B734" s="42"/>
      <c r="C734" s="196" t="s">
        <v>1127</v>
      </c>
      <c r="D734" s="196" t="s">
        <v>258</v>
      </c>
      <c r="E734" s="197" t="s">
        <v>2166</v>
      </c>
      <c r="F734" s="198" t="s">
        <v>2167</v>
      </c>
      <c r="G734" s="199" t="s">
        <v>372</v>
      </c>
      <c r="H734" s="200">
        <v>2.68</v>
      </c>
      <c r="I734" s="201"/>
      <c r="J734" s="202">
        <f>ROUND(I734*H734,2)</f>
        <v>0</v>
      </c>
      <c r="K734" s="198" t="s">
        <v>261</v>
      </c>
      <c r="L734" s="62"/>
      <c r="M734" s="203" t="s">
        <v>38</v>
      </c>
      <c r="N734" s="204" t="s">
        <v>52</v>
      </c>
      <c r="O734" s="43"/>
      <c r="P734" s="205">
        <f>O734*H734</f>
        <v>0</v>
      </c>
      <c r="Q734" s="205">
        <v>0.00242</v>
      </c>
      <c r="R734" s="205">
        <f>Q734*H734</f>
        <v>0.0064856</v>
      </c>
      <c r="S734" s="205">
        <v>0</v>
      </c>
      <c r="T734" s="206">
        <f>S734*H734</f>
        <v>0</v>
      </c>
      <c r="AR734" s="24" t="s">
        <v>336</v>
      </c>
      <c r="AT734" s="24" t="s">
        <v>258</v>
      </c>
      <c r="AU734" s="24" t="s">
        <v>90</v>
      </c>
      <c r="AY734" s="24" t="s">
        <v>256</v>
      </c>
      <c r="BE734" s="207">
        <f>IF(N734="základní",J734,0)</f>
        <v>0</v>
      </c>
      <c r="BF734" s="207">
        <f>IF(N734="snížená",J734,0)</f>
        <v>0</v>
      </c>
      <c r="BG734" s="207">
        <f>IF(N734="zákl. přenesená",J734,0)</f>
        <v>0</v>
      </c>
      <c r="BH734" s="207">
        <f>IF(N734="sníž. přenesená",J734,0)</f>
        <v>0</v>
      </c>
      <c r="BI734" s="207">
        <f>IF(N734="nulová",J734,0)</f>
        <v>0</v>
      </c>
      <c r="BJ734" s="24" t="s">
        <v>25</v>
      </c>
      <c r="BK734" s="207">
        <f>ROUND(I734*H734,2)</f>
        <v>0</v>
      </c>
      <c r="BL734" s="24" t="s">
        <v>336</v>
      </c>
      <c r="BM734" s="24" t="s">
        <v>2168</v>
      </c>
    </row>
    <row r="735" spans="2:51" s="13" customFormat="1" ht="13.5">
      <c r="B735" s="232"/>
      <c r="C735" s="233"/>
      <c r="D735" s="210" t="s">
        <v>264</v>
      </c>
      <c r="E735" s="234" t="s">
        <v>38</v>
      </c>
      <c r="F735" s="235" t="s">
        <v>2162</v>
      </c>
      <c r="G735" s="233"/>
      <c r="H735" s="236" t="s">
        <v>38</v>
      </c>
      <c r="I735" s="237"/>
      <c r="J735" s="233"/>
      <c r="K735" s="233"/>
      <c r="L735" s="238"/>
      <c r="M735" s="239"/>
      <c r="N735" s="240"/>
      <c r="O735" s="240"/>
      <c r="P735" s="240"/>
      <c r="Q735" s="240"/>
      <c r="R735" s="240"/>
      <c r="S735" s="240"/>
      <c r="T735" s="241"/>
      <c r="AT735" s="242" t="s">
        <v>264</v>
      </c>
      <c r="AU735" s="242" t="s">
        <v>90</v>
      </c>
      <c r="AV735" s="13" t="s">
        <v>25</v>
      </c>
      <c r="AW735" s="13" t="s">
        <v>45</v>
      </c>
      <c r="AX735" s="13" t="s">
        <v>81</v>
      </c>
      <c r="AY735" s="242" t="s">
        <v>256</v>
      </c>
    </row>
    <row r="736" spans="2:51" s="11" customFormat="1" ht="13.5">
      <c r="B736" s="208"/>
      <c r="C736" s="209"/>
      <c r="D736" s="222" t="s">
        <v>264</v>
      </c>
      <c r="E736" s="271" t="s">
        <v>38</v>
      </c>
      <c r="F736" s="248" t="s">
        <v>2156</v>
      </c>
      <c r="G736" s="209"/>
      <c r="H736" s="249">
        <v>2.68</v>
      </c>
      <c r="I736" s="214"/>
      <c r="J736" s="209"/>
      <c r="K736" s="209"/>
      <c r="L736" s="215"/>
      <c r="M736" s="216"/>
      <c r="N736" s="217"/>
      <c r="O736" s="217"/>
      <c r="P736" s="217"/>
      <c r="Q736" s="217"/>
      <c r="R736" s="217"/>
      <c r="S736" s="217"/>
      <c r="T736" s="218"/>
      <c r="AT736" s="219" t="s">
        <v>264</v>
      </c>
      <c r="AU736" s="219" t="s">
        <v>90</v>
      </c>
      <c r="AV736" s="11" t="s">
        <v>90</v>
      </c>
      <c r="AW736" s="11" t="s">
        <v>45</v>
      </c>
      <c r="AX736" s="11" t="s">
        <v>25</v>
      </c>
      <c r="AY736" s="219" t="s">
        <v>256</v>
      </c>
    </row>
    <row r="737" spans="2:65" s="1" customFormat="1" ht="31.5" customHeight="1">
      <c r="B737" s="42"/>
      <c r="C737" s="196" t="s">
        <v>1133</v>
      </c>
      <c r="D737" s="196" t="s">
        <v>258</v>
      </c>
      <c r="E737" s="197" t="s">
        <v>1320</v>
      </c>
      <c r="F737" s="198" t="s">
        <v>2169</v>
      </c>
      <c r="G737" s="199" t="s">
        <v>372</v>
      </c>
      <c r="H737" s="200">
        <v>84.87</v>
      </c>
      <c r="I737" s="201"/>
      <c r="J737" s="202">
        <f>ROUND(I737*H737,2)</f>
        <v>0</v>
      </c>
      <c r="K737" s="198" t="s">
        <v>38</v>
      </c>
      <c r="L737" s="62"/>
      <c r="M737" s="203" t="s">
        <v>38</v>
      </c>
      <c r="N737" s="204" t="s">
        <v>52</v>
      </c>
      <c r="O737" s="43"/>
      <c r="P737" s="205">
        <f>O737*H737</f>
        <v>0</v>
      </c>
      <c r="Q737" s="205">
        <v>0.00401</v>
      </c>
      <c r="R737" s="205">
        <f>Q737*H737</f>
        <v>0.3403287</v>
      </c>
      <c r="S737" s="205">
        <v>0</v>
      </c>
      <c r="T737" s="206">
        <f>S737*H737</f>
        <v>0</v>
      </c>
      <c r="AR737" s="24" t="s">
        <v>336</v>
      </c>
      <c r="AT737" s="24" t="s">
        <v>258</v>
      </c>
      <c r="AU737" s="24" t="s">
        <v>90</v>
      </c>
      <c r="AY737" s="24" t="s">
        <v>256</v>
      </c>
      <c r="BE737" s="207">
        <f>IF(N737="základní",J737,0)</f>
        <v>0</v>
      </c>
      <c r="BF737" s="207">
        <f>IF(N737="snížená",J737,0)</f>
        <v>0</v>
      </c>
      <c r="BG737" s="207">
        <f>IF(N737="zákl. přenesená",J737,0)</f>
        <v>0</v>
      </c>
      <c r="BH737" s="207">
        <f>IF(N737="sníž. přenesená",J737,0)</f>
        <v>0</v>
      </c>
      <c r="BI737" s="207">
        <f>IF(N737="nulová",J737,0)</f>
        <v>0</v>
      </c>
      <c r="BJ737" s="24" t="s">
        <v>25</v>
      </c>
      <c r="BK737" s="207">
        <f>ROUND(I737*H737,2)</f>
        <v>0</v>
      </c>
      <c r="BL737" s="24" t="s">
        <v>336</v>
      </c>
      <c r="BM737" s="24" t="s">
        <v>2170</v>
      </c>
    </row>
    <row r="738" spans="2:51" s="13" customFormat="1" ht="13.5">
      <c r="B738" s="232"/>
      <c r="C738" s="233"/>
      <c r="D738" s="210" t="s">
        <v>264</v>
      </c>
      <c r="E738" s="234" t="s">
        <v>38</v>
      </c>
      <c r="F738" s="235" t="s">
        <v>2171</v>
      </c>
      <c r="G738" s="233"/>
      <c r="H738" s="236" t="s">
        <v>38</v>
      </c>
      <c r="I738" s="237"/>
      <c r="J738" s="233"/>
      <c r="K738" s="233"/>
      <c r="L738" s="238"/>
      <c r="M738" s="239"/>
      <c r="N738" s="240"/>
      <c r="O738" s="240"/>
      <c r="P738" s="240"/>
      <c r="Q738" s="240"/>
      <c r="R738" s="240"/>
      <c r="S738" s="240"/>
      <c r="T738" s="241"/>
      <c r="AT738" s="242" t="s">
        <v>264</v>
      </c>
      <c r="AU738" s="242" t="s">
        <v>90</v>
      </c>
      <c r="AV738" s="13" t="s">
        <v>25</v>
      </c>
      <c r="AW738" s="13" t="s">
        <v>45</v>
      </c>
      <c r="AX738" s="13" t="s">
        <v>81</v>
      </c>
      <c r="AY738" s="242" t="s">
        <v>256</v>
      </c>
    </row>
    <row r="739" spans="2:51" s="11" customFormat="1" ht="13.5">
      <c r="B739" s="208"/>
      <c r="C739" s="209"/>
      <c r="D739" s="222" t="s">
        <v>264</v>
      </c>
      <c r="E739" s="271" t="s">
        <v>38</v>
      </c>
      <c r="F739" s="248" t="s">
        <v>2158</v>
      </c>
      <c r="G739" s="209"/>
      <c r="H739" s="249">
        <v>84.87</v>
      </c>
      <c r="I739" s="214"/>
      <c r="J739" s="209"/>
      <c r="K739" s="209"/>
      <c r="L739" s="215"/>
      <c r="M739" s="216"/>
      <c r="N739" s="217"/>
      <c r="O739" s="217"/>
      <c r="P739" s="217"/>
      <c r="Q739" s="217"/>
      <c r="R739" s="217"/>
      <c r="S739" s="217"/>
      <c r="T739" s="218"/>
      <c r="AT739" s="219" t="s">
        <v>264</v>
      </c>
      <c r="AU739" s="219" t="s">
        <v>90</v>
      </c>
      <c r="AV739" s="11" t="s">
        <v>90</v>
      </c>
      <c r="AW739" s="11" t="s">
        <v>45</v>
      </c>
      <c r="AX739" s="11" t="s">
        <v>25</v>
      </c>
      <c r="AY739" s="219" t="s">
        <v>256</v>
      </c>
    </row>
    <row r="740" spans="2:65" s="1" customFormat="1" ht="31.5" customHeight="1">
      <c r="B740" s="42"/>
      <c r="C740" s="196" t="s">
        <v>1137</v>
      </c>
      <c r="D740" s="196" t="s">
        <v>258</v>
      </c>
      <c r="E740" s="197" t="s">
        <v>2172</v>
      </c>
      <c r="F740" s="198" t="s">
        <v>2173</v>
      </c>
      <c r="G740" s="199" t="s">
        <v>372</v>
      </c>
      <c r="H740" s="200">
        <v>283.89</v>
      </c>
      <c r="I740" s="201"/>
      <c r="J740" s="202">
        <f>ROUND(I740*H740,2)</f>
        <v>0</v>
      </c>
      <c r="K740" s="198" t="s">
        <v>261</v>
      </c>
      <c r="L740" s="62"/>
      <c r="M740" s="203" t="s">
        <v>38</v>
      </c>
      <c r="N740" s="204" t="s">
        <v>52</v>
      </c>
      <c r="O740" s="43"/>
      <c r="P740" s="205">
        <f>O740*H740</f>
        <v>0</v>
      </c>
      <c r="Q740" s="205">
        <v>0.00479</v>
      </c>
      <c r="R740" s="205">
        <f>Q740*H740</f>
        <v>1.3598331</v>
      </c>
      <c r="S740" s="205">
        <v>0</v>
      </c>
      <c r="T740" s="206">
        <f>S740*H740</f>
        <v>0</v>
      </c>
      <c r="AR740" s="24" t="s">
        <v>336</v>
      </c>
      <c r="AT740" s="24" t="s">
        <v>258</v>
      </c>
      <c r="AU740" s="24" t="s">
        <v>90</v>
      </c>
      <c r="AY740" s="24" t="s">
        <v>256</v>
      </c>
      <c r="BE740" s="207">
        <f>IF(N740="základní",J740,0)</f>
        <v>0</v>
      </c>
      <c r="BF740" s="207">
        <f>IF(N740="snížená",J740,0)</f>
        <v>0</v>
      </c>
      <c r="BG740" s="207">
        <f>IF(N740="zákl. přenesená",J740,0)</f>
        <v>0</v>
      </c>
      <c r="BH740" s="207">
        <f>IF(N740="sníž. přenesená",J740,0)</f>
        <v>0</v>
      </c>
      <c r="BI740" s="207">
        <f>IF(N740="nulová",J740,0)</f>
        <v>0</v>
      </c>
      <c r="BJ740" s="24" t="s">
        <v>25</v>
      </c>
      <c r="BK740" s="207">
        <f>ROUND(I740*H740,2)</f>
        <v>0</v>
      </c>
      <c r="BL740" s="24" t="s">
        <v>336</v>
      </c>
      <c r="BM740" s="24" t="s">
        <v>2174</v>
      </c>
    </row>
    <row r="741" spans="2:51" s="13" customFormat="1" ht="13.5">
      <c r="B741" s="232"/>
      <c r="C741" s="233"/>
      <c r="D741" s="210" t="s">
        <v>264</v>
      </c>
      <c r="E741" s="234" t="s">
        <v>38</v>
      </c>
      <c r="F741" s="235" t="s">
        <v>2162</v>
      </c>
      <c r="G741" s="233"/>
      <c r="H741" s="236" t="s">
        <v>38</v>
      </c>
      <c r="I741" s="237"/>
      <c r="J741" s="233"/>
      <c r="K741" s="233"/>
      <c r="L741" s="238"/>
      <c r="M741" s="239"/>
      <c r="N741" s="240"/>
      <c r="O741" s="240"/>
      <c r="P741" s="240"/>
      <c r="Q741" s="240"/>
      <c r="R741" s="240"/>
      <c r="S741" s="240"/>
      <c r="T741" s="241"/>
      <c r="AT741" s="242" t="s">
        <v>264</v>
      </c>
      <c r="AU741" s="242" t="s">
        <v>90</v>
      </c>
      <c r="AV741" s="13" t="s">
        <v>25</v>
      </c>
      <c r="AW741" s="13" t="s">
        <v>45</v>
      </c>
      <c r="AX741" s="13" t="s">
        <v>81</v>
      </c>
      <c r="AY741" s="242" t="s">
        <v>256</v>
      </c>
    </row>
    <row r="742" spans="2:51" s="11" customFormat="1" ht="13.5">
      <c r="B742" s="208"/>
      <c r="C742" s="209"/>
      <c r="D742" s="222" t="s">
        <v>264</v>
      </c>
      <c r="E742" s="271" t="s">
        <v>38</v>
      </c>
      <c r="F742" s="248" t="s">
        <v>2157</v>
      </c>
      <c r="G742" s="209"/>
      <c r="H742" s="249">
        <v>283.89</v>
      </c>
      <c r="I742" s="214"/>
      <c r="J742" s="209"/>
      <c r="K742" s="209"/>
      <c r="L742" s="215"/>
      <c r="M742" s="216"/>
      <c r="N742" s="217"/>
      <c r="O742" s="217"/>
      <c r="P742" s="217"/>
      <c r="Q742" s="217"/>
      <c r="R742" s="217"/>
      <c r="S742" s="217"/>
      <c r="T742" s="218"/>
      <c r="AT742" s="219" t="s">
        <v>264</v>
      </c>
      <c r="AU742" s="219" t="s">
        <v>90</v>
      </c>
      <c r="AV742" s="11" t="s">
        <v>90</v>
      </c>
      <c r="AW742" s="11" t="s">
        <v>45</v>
      </c>
      <c r="AX742" s="11" t="s">
        <v>25</v>
      </c>
      <c r="AY742" s="219" t="s">
        <v>256</v>
      </c>
    </row>
    <row r="743" spans="2:65" s="1" customFormat="1" ht="31.5" customHeight="1">
      <c r="B743" s="42"/>
      <c r="C743" s="196" t="s">
        <v>190</v>
      </c>
      <c r="D743" s="196" t="s">
        <v>258</v>
      </c>
      <c r="E743" s="197" t="s">
        <v>1324</v>
      </c>
      <c r="F743" s="198" t="s">
        <v>2175</v>
      </c>
      <c r="G743" s="199" t="s">
        <v>372</v>
      </c>
      <c r="H743" s="200">
        <v>278.2</v>
      </c>
      <c r="I743" s="201"/>
      <c r="J743" s="202">
        <f>ROUND(I743*H743,2)</f>
        <v>0</v>
      </c>
      <c r="K743" s="198" t="s">
        <v>261</v>
      </c>
      <c r="L743" s="62"/>
      <c r="M743" s="203" t="s">
        <v>38</v>
      </c>
      <c r="N743" s="204" t="s">
        <v>52</v>
      </c>
      <c r="O743" s="43"/>
      <c r="P743" s="205">
        <f>O743*H743</f>
        <v>0</v>
      </c>
      <c r="Q743" s="205">
        <v>0.00197</v>
      </c>
      <c r="R743" s="205">
        <f>Q743*H743</f>
        <v>0.5480539999999999</v>
      </c>
      <c r="S743" s="205">
        <v>0</v>
      </c>
      <c r="T743" s="206">
        <f>S743*H743</f>
        <v>0</v>
      </c>
      <c r="AR743" s="24" t="s">
        <v>336</v>
      </c>
      <c r="AT743" s="24" t="s">
        <v>258</v>
      </c>
      <c r="AU743" s="24" t="s">
        <v>90</v>
      </c>
      <c r="AY743" s="24" t="s">
        <v>256</v>
      </c>
      <c r="BE743" s="207">
        <f>IF(N743="základní",J743,0)</f>
        <v>0</v>
      </c>
      <c r="BF743" s="207">
        <f>IF(N743="snížená",J743,0)</f>
        <v>0</v>
      </c>
      <c r="BG743" s="207">
        <f>IF(N743="zákl. přenesená",J743,0)</f>
        <v>0</v>
      </c>
      <c r="BH743" s="207">
        <f>IF(N743="sníž. přenesená",J743,0)</f>
        <v>0</v>
      </c>
      <c r="BI743" s="207">
        <f>IF(N743="nulová",J743,0)</f>
        <v>0</v>
      </c>
      <c r="BJ743" s="24" t="s">
        <v>25</v>
      </c>
      <c r="BK743" s="207">
        <f>ROUND(I743*H743,2)</f>
        <v>0</v>
      </c>
      <c r="BL743" s="24" t="s">
        <v>336</v>
      </c>
      <c r="BM743" s="24" t="s">
        <v>2176</v>
      </c>
    </row>
    <row r="744" spans="2:51" s="13" customFormat="1" ht="13.5">
      <c r="B744" s="232"/>
      <c r="C744" s="233"/>
      <c r="D744" s="210" t="s">
        <v>264</v>
      </c>
      <c r="E744" s="234" t="s">
        <v>38</v>
      </c>
      <c r="F744" s="235" t="s">
        <v>2162</v>
      </c>
      <c r="G744" s="233"/>
      <c r="H744" s="236" t="s">
        <v>38</v>
      </c>
      <c r="I744" s="237"/>
      <c r="J744" s="233"/>
      <c r="K744" s="233"/>
      <c r="L744" s="238"/>
      <c r="M744" s="239"/>
      <c r="N744" s="240"/>
      <c r="O744" s="240"/>
      <c r="P744" s="240"/>
      <c r="Q744" s="240"/>
      <c r="R744" s="240"/>
      <c r="S744" s="240"/>
      <c r="T744" s="241"/>
      <c r="AT744" s="242" t="s">
        <v>264</v>
      </c>
      <c r="AU744" s="242" t="s">
        <v>90</v>
      </c>
      <c r="AV744" s="13" t="s">
        <v>25</v>
      </c>
      <c r="AW744" s="13" t="s">
        <v>45</v>
      </c>
      <c r="AX744" s="13" t="s">
        <v>81</v>
      </c>
      <c r="AY744" s="242" t="s">
        <v>256</v>
      </c>
    </row>
    <row r="745" spans="2:51" s="11" customFormat="1" ht="13.5">
      <c r="B745" s="208"/>
      <c r="C745" s="209"/>
      <c r="D745" s="210" t="s">
        <v>264</v>
      </c>
      <c r="E745" s="211" t="s">
        <v>38</v>
      </c>
      <c r="F745" s="212" t="s">
        <v>2177</v>
      </c>
      <c r="G745" s="209"/>
      <c r="H745" s="213">
        <v>12</v>
      </c>
      <c r="I745" s="214"/>
      <c r="J745" s="209"/>
      <c r="K745" s="209"/>
      <c r="L745" s="215"/>
      <c r="M745" s="216"/>
      <c r="N745" s="217"/>
      <c r="O745" s="217"/>
      <c r="P745" s="217"/>
      <c r="Q745" s="217"/>
      <c r="R745" s="217"/>
      <c r="S745" s="217"/>
      <c r="T745" s="218"/>
      <c r="AT745" s="219" t="s">
        <v>264</v>
      </c>
      <c r="AU745" s="219" t="s">
        <v>90</v>
      </c>
      <c r="AV745" s="11" t="s">
        <v>90</v>
      </c>
      <c r="AW745" s="11" t="s">
        <v>45</v>
      </c>
      <c r="AX745" s="11" t="s">
        <v>81</v>
      </c>
      <c r="AY745" s="219" t="s">
        <v>256</v>
      </c>
    </row>
    <row r="746" spans="2:51" s="11" customFormat="1" ht="13.5">
      <c r="B746" s="208"/>
      <c r="C746" s="209"/>
      <c r="D746" s="210" t="s">
        <v>264</v>
      </c>
      <c r="E746" s="211" t="s">
        <v>38</v>
      </c>
      <c r="F746" s="212" t="s">
        <v>2178</v>
      </c>
      <c r="G746" s="209"/>
      <c r="H746" s="213">
        <v>25</v>
      </c>
      <c r="I746" s="214"/>
      <c r="J746" s="209"/>
      <c r="K746" s="209"/>
      <c r="L746" s="215"/>
      <c r="M746" s="216"/>
      <c r="N746" s="217"/>
      <c r="O746" s="217"/>
      <c r="P746" s="217"/>
      <c r="Q746" s="217"/>
      <c r="R746" s="217"/>
      <c r="S746" s="217"/>
      <c r="T746" s="218"/>
      <c r="AT746" s="219" t="s">
        <v>264</v>
      </c>
      <c r="AU746" s="219" t="s">
        <v>90</v>
      </c>
      <c r="AV746" s="11" t="s">
        <v>90</v>
      </c>
      <c r="AW746" s="11" t="s">
        <v>45</v>
      </c>
      <c r="AX746" s="11" t="s">
        <v>81</v>
      </c>
      <c r="AY746" s="219" t="s">
        <v>256</v>
      </c>
    </row>
    <row r="747" spans="2:51" s="11" customFormat="1" ht="13.5">
      <c r="B747" s="208"/>
      <c r="C747" s="209"/>
      <c r="D747" s="210" t="s">
        <v>264</v>
      </c>
      <c r="E747" s="211" t="s">
        <v>38</v>
      </c>
      <c r="F747" s="212" t="s">
        <v>2179</v>
      </c>
      <c r="G747" s="209"/>
      <c r="H747" s="213">
        <v>224.4</v>
      </c>
      <c r="I747" s="214"/>
      <c r="J747" s="209"/>
      <c r="K747" s="209"/>
      <c r="L747" s="215"/>
      <c r="M747" s="216"/>
      <c r="N747" s="217"/>
      <c r="O747" s="217"/>
      <c r="P747" s="217"/>
      <c r="Q747" s="217"/>
      <c r="R747" s="217"/>
      <c r="S747" s="217"/>
      <c r="T747" s="218"/>
      <c r="AT747" s="219" t="s">
        <v>264</v>
      </c>
      <c r="AU747" s="219" t="s">
        <v>90</v>
      </c>
      <c r="AV747" s="11" t="s">
        <v>90</v>
      </c>
      <c r="AW747" s="11" t="s">
        <v>45</v>
      </c>
      <c r="AX747" s="11" t="s">
        <v>81</v>
      </c>
      <c r="AY747" s="219" t="s">
        <v>256</v>
      </c>
    </row>
    <row r="748" spans="2:51" s="11" customFormat="1" ht="13.5">
      <c r="B748" s="208"/>
      <c r="C748" s="209"/>
      <c r="D748" s="210" t="s">
        <v>264</v>
      </c>
      <c r="E748" s="211" t="s">
        <v>38</v>
      </c>
      <c r="F748" s="212" t="s">
        <v>2180</v>
      </c>
      <c r="G748" s="209"/>
      <c r="H748" s="213">
        <v>4.5</v>
      </c>
      <c r="I748" s="214"/>
      <c r="J748" s="209"/>
      <c r="K748" s="209"/>
      <c r="L748" s="215"/>
      <c r="M748" s="216"/>
      <c r="N748" s="217"/>
      <c r="O748" s="217"/>
      <c r="P748" s="217"/>
      <c r="Q748" s="217"/>
      <c r="R748" s="217"/>
      <c r="S748" s="217"/>
      <c r="T748" s="218"/>
      <c r="AT748" s="219" t="s">
        <v>264</v>
      </c>
      <c r="AU748" s="219" t="s">
        <v>90</v>
      </c>
      <c r="AV748" s="11" t="s">
        <v>90</v>
      </c>
      <c r="AW748" s="11" t="s">
        <v>45</v>
      </c>
      <c r="AX748" s="11" t="s">
        <v>81</v>
      </c>
      <c r="AY748" s="219" t="s">
        <v>256</v>
      </c>
    </row>
    <row r="749" spans="2:51" s="11" customFormat="1" ht="13.5">
      <c r="B749" s="208"/>
      <c r="C749" s="209"/>
      <c r="D749" s="210" t="s">
        <v>264</v>
      </c>
      <c r="E749" s="211" t="s">
        <v>38</v>
      </c>
      <c r="F749" s="212" t="s">
        <v>2181</v>
      </c>
      <c r="G749" s="209"/>
      <c r="H749" s="213">
        <v>2.8</v>
      </c>
      <c r="I749" s="214"/>
      <c r="J749" s="209"/>
      <c r="K749" s="209"/>
      <c r="L749" s="215"/>
      <c r="M749" s="216"/>
      <c r="N749" s="217"/>
      <c r="O749" s="217"/>
      <c r="P749" s="217"/>
      <c r="Q749" s="217"/>
      <c r="R749" s="217"/>
      <c r="S749" s="217"/>
      <c r="T749" s="218"/>
      <c r="AT749" s="219" t="s">
        <v>264</v>
      </c>
      <c r="AU749" s="219" t="s">
        <v>90</v>
      </c>
      <c r="AV749" s="11" t="s">
        <v>90</v>
      </c>
      <c r="AW749" s="11" t="s">
        <v>45</v>
      </c>
      <c r="AX749" s="11" t="s">
        <v>81</v>
      </c>
      <c r="AY749" s="219" t="s">
        <v>256</v>
      </c>
    </row>
    <row r="750" spans="2:51" s="11" customFormat="1" ht="13.5">
      <c r="B750" s="208"/>
      <c r="C750" s="209"/>
      <c r="D750" s="210" t="s">
        <v>264</v>
      </c>
      <c r="E750" s="211" t="s">
        <v>38</v>
      </c>
      <c r="F750" s="212" t="s">
        <v>2182</v>
      </c>
      <c r="G750" s="209"/>
      <c r="H750" s="213">
        <v>1.8</v>
      </c>
      <c r="I750" s="214"/>
      <c r="J750" s="209"/>
      <c r="K750" s="209"/>
      <c r="L750" s="215"/>
      <c r="M750" s="216"/>
      <c r="N750" s="217"/>
      <c r="O750" s="217"/>
      <c r="P750" s="217"/>
      <c r="Q750" s="217"/>
      <c r="R750" s="217"/>
      <c r="S750" s="217"/>
      <c r="T750" s="218"/>
      <c r="AT750" s="219" t="s">
        <v>264</v>
      </c>
      <c r="AU750" s="219" t="s">
        <v>90</v>
      </c>
      <c r="AV750" s="11" t="s">
        <v>90</v>
      </c>
      <c r="AW750" s="11" t="s">
        <v>45</v>
      </c>
      <c r="AX750" s="11" t="s">
        <v>81</v>
      </c>
      <c r="AY750" s="219" t="s">
        <v>256</v>
      </c>
    </row>
    <row r="751" spans="2:51" s="11" customFormat="1" ht="13.5">
      <c r="B751" s="208"/>
      <c r="C751" s="209"/>
      <c r="D751" s="210" t="s">
        <v>264</v>
      </c>
      <c r="E751" s="211" t="s">
        <v>38</v>
      </c>
      <c r="F751" s="212" t="s">
        <v>2183</v>
      </c>
      <c r="G751" s="209"/>
      <c r="H751" s="213">
        <v>4.8</v>
      </c>
      <c r="I751" s="214"/>
      <c r="J751" s="209"/>
      <c r="K751" s="209"/>
      <c r="L751" s="215"/>
      <c r="M751" s="216"/>
      <c r="N751" s="217"/>
      <c r="O751" s="217"/>
      <c r="P751" s="217"/>
      <c r="Q751" s="217"/>
      <c r="R751" s="217"/>
      <c r="S751" s="217"/>
      <c r="T751" s="218"/>
      <c r="AT751" s="219" t="s">
        <v>264</v>
      </c>
      <c r="AU751" s="219" t="s">
        <v>90</v>
      </c>
      <c r="AV751" s="11" t="s">
        <v>90</v>
      </c>
      <c r="AW751" s="11" t="s">
        <v>45</v>
      </c>
      <c r="AX751" s="11" t="s">
        <v>81</v>
      </c>
      <c r="AY751" s="219" t="s">
        <v>256</v>
      </c>
    </row>
    <row r="752" spans="2:51" s="11" customFormat="1" ht="13.5">
      <c r="B752" s="208"/>
      <c r="C752" s="209"/>
      <c r="D752" s="210" t="s">
        <v>264</v>
      </c>
      <c r="E752" s="211" t="s">
        <v>38</v>
      </c>
      <c r="F752" s="212" t="s">
        <v>2184</v>
      </c>
      <c r="G752" s="209"/>
      <c r="H752" s="213">
        <v>0.9</v>
      </c>
      <c r="I752" s="214"/>
      <c r="J752" s="209"/>
      <c r="K752" s="209"/>
      <c r="L752" s="215"/>
      <c r="M752" s="216"/>
      <c r="N752" s="217"/>
      <c r="O752" s="217"/>
      <c r="P752" s="217"/>
      <c r="Q752" s="217"/>
      <c r="R752" s="217"/>
      <c r="S752" s="217"/>
      <c r="T752" s="218"/>
      <c r="AT752" s="219" t="s">
        <v>264</v>
      </c>
      <c r="AU752" s="219" t="s">
        <v>90</v>
      </c>
      <c r="AV752" s="11" t="s">
        <v>90</v>
      </c>
      <c r="AW752" s="11" t="s">
        <v>45</v>
      </c>
      <c r="AX752" s="11" t="s">
        <v>81</v>
      </c>
      <c r="AY752" s="219" t="s">
        <v>256</v>
      </c>
    </row>
    <row r="753" spans="2:51" s="11" customFormat="1" ht="13.5">
      <c r="B753" s="208"/>
      <c r="C753" s="209"/>
      <c r="D753" s="210" t="s">
        <v>264</v>
      </c>
      <c r="E753" s="211" t="s">
        <v>38</v>
      </c>
      <c r="F753" s="212" t="s">
        <v>2185</v>
      </c>
      <c r="G753" s="209"/>
      <c r="H753" s="213">
        <v>2</v>
      </c>
      <c r="I753" s="214"/>
      <c r="J753" s="209"/>
      <c r="K753" s="209"/>
      <c r="L753" s="215"/>
      <c r="M753" s="216"/>
      <c r="N753" s="217"/>
      <c r="O753" s="217"/>
      <c r="P753" s="217"/>
      <c r="Q753" s="217"/>
      <c r="R753" s="217"/>
      <c r="S753" s="217"/>
      <c r="T753" s="218"/>
      <c r="AT753" s="219" t="s">
        <v>264</v>
      </c>
      <c r="AU753" s="219" t="s">
        <v>90</v>
      </c>
      <c r="AV753" s="11" t="s">
        <v>90</v>
      </c>
      <c r="AW753" s="11" t="s">
        <v>45</v>
      </c>
      <c r="AX753" s="11" t="s">
        <v>81</v>
      </c>
      <c r="AY753" s="219" t="s">
        <v>256</v>
      </c>
    </row>
    <row r="754" spans="2:51" s="12" customFormat="1" ht="13.5">
      <c r="B754" s="220"/>
      <c r="C754" s="221"/>
      <c r="D754" s="222" t="s">
        <v>264</v>
      </c>
      <c r="E754" s="223" t="s">
        <v>38</v>
      </c>
      <c r="F754" s="224" t="s">
        <v>266</v>
      </c>
      <c r="G754" s="221"/>
      <c r="H754" s="225">
        <v>278.2</v>
      </c>
      <c r="I754" s="226"/>
      <c r="J754" s="221"/>
      <c r="K754" s="221"/>
      <c r="L754" s="227"/>
      <c r="M754" s="228"/>
      <c r="N754" s="229"/>
      <c r="O754" s="229"/>
      <c r="P754" s="229"/>
      <c r="Q754" s="229"/>
      <c r="R754" s="229"/>
      <c r="S754" s="229"/>
      <c r="T754" s="230"/>
      <c r="AT754" s="231" t="s">
        <v>264</v>
      </c>
      <c r="AU754" s="231" t="s">
        <v>90</v>
      </c>
      <c r="AV754" s="12" t="s">
        <v>262</v>
      </c>
      <c r="AW754" s="12" t="s">
        <v>45</v>
      </c>
      <c r="AX754" s="12" t="s">
        <v>25</v>
      </c>
      <c r="AY754" s="231" t="s">
        <v>256</v>
      </c>
    </row>
    <row r="755" spans="2:65" s="1" customFormat="1" ht="22.5" customHeight="1">
      <c r="B755" s="42"/>
      <c r="C755" s="196" t="s">
        <v>1148</v>
      </c>
      <c r="D755" s="196" t="s">
        <v>258</v>
      </c>
      <c r="E755" s="197" t="s">
        <v>2186</v>
      </c>
      <c r="F755" s="198" t="s">
        <v>2187</v>
      </c>
      <c r="G755" s="199" t="s">
        <v>372</v>
      </c>
      <c r="H755" s="200">
        <v>3.52</v>
      </c>
      <c r="I755" s="201"/>
      <c r="J755" s="202">
        <f>ROUND(I755*H755,2)</f>
        <v>0</v>
      </c>
      <c r="K755" s="198" t="s">
        <v>261</v>
      </c>
      <c r="L755" s="62"/>
      <c r="M755" s="203" t="s">
        <v>38</v>
      </c>
      <c r="N755" s="204" t="s">
        <v>52</v>
      </c>
      <c r="O755" s="43"/>
      <c r="P755" s="205">
        <f>O755*H755</f>
        <v>0</v>
      </c>
      <c r="Q755" s="205">
        <v>0.00245</v>
      </c>
      <c r="R755" s="205">
        <f>Q755*H755</f>
        <v>0.008624</v>
      </c>
      <c r="S755" s="205">
        <v>0</v>
      </c>
      <c r="T755" s="206">
        <f>S755*H755</f>
        <v>0</v>
      </c>
      <c r="AR755" s="24" t="s">
        <v>336</v>
      </c>
      <c r="AT755" s="24" t="s">
        <v>258</v>
      </c>
      <c r="AU755" s="24" t="s">
        <v>90</v>
      </c>
      <c r="AY755" s="24" t="s">
        <v>256</v>
      </c>
      <c r="BE755" s="207">
        <f>IF(N755="základní",J755,0)</f>
        <v>0</v>
      </c>
      <c r="BF755" s="207">
        <f>IF(N755="snížená",J755,0)</f>
        <v>0</v>
      </c>
      <c r="BG755" s="207">
        <f>IF(N755="zákl. přenesená",J755,0)</f>
        <v>0</v>
      </c>
      <c r="BH755" s="207">
        <f>IF(N755="sníž. přenesená",J755,0)</f>
        <v>0</v>
      </c>
      <c r="BI755" s="207">
        <f>IF(N755="nulová",J755,0)</f>
        <v>0</v>
      </c>
      <c r="BJ755" s="24" t="s">
        <v>25</v>
      </c>
      <c r="BK755" s="207">
        <f>ROUND(I755*H755,2)</f>
        <v>0</v>
      </c>
      <c r="BL755" s="24" t="s">
        <v>336</v>
      </c>
      <c r="BM755" s="24" t="s">
        <v>2188</v>
      </c>
    </row>
    <row r="756" spans="2:51" s="13" customFormat="1" ht="13.5">
      <c r="B756" s="232"/>
      <c r="C756" s="233"/>
      <c r="D756" s="210" t="s">
        <v>264</v>
      </c>
      <c r="E756" s="234" t="s">
        <v>38</v>
      </c>
      <c r="F756" s="235" t="s">
        <v>2162</v>
      </c>
      <c r="G756" s="233"/>
      <c r="H756" s="236" t="s">
        <v>38</v>
      </c>
      <c r="I756" s="237"/>
      <c r="J756" s="233"/>
      <c r="K756" s="233"/>
      <c r="L756" s="238"/>
      <c r="M756" s="239"/>
      <c r="N756" s="240"/>
      <c r="O756" s="240"/>
      <c r="P756" s="240"/>
      <c r="Q756" s="240"/>
      <c r="R756" s="240"/>
      <c r="S756" s="240"/>
      <c r="T756" s="241"/>
      <c r="AT756" s="242" t="s">
        <v>264</v>
      </c>
      <c r="AU756" s="242" t="s">
        <v>90</v>
      </c>
      <c r="AV756" s="13" t="s">
        <v>25</v>
      </c>
      <c r="AW756" s="13" t="s">
        <v>45</v>
      </c>
      <c r="AX756" s="13" t="s">
        <v>81</v>
      </c>
      <c r="AY756" s="242" t="s">
        <v>256</v>
      </c>
    </row>
    <row r="757" spans="2:51" s="11" customFormat="1" ht="13.5">
      <c r="B757" s="208"/>
      <c r="C757" s="209"/>
      <c r="D757" s="222" t="s">
        <v>264</v>
      </c>
      <c r="E757" s="271" t="s">
        <v>38</v>
      </c>
      <c r="F757" s="248" t="s">
        <v>2189</v>
      </c>
      <c r="G757" s="209"/>
      <c r="H757" s="249">
        <v>3.52</v>
      </c>
      <c r="I757" s="214"/>
      <c r="J757" s="209"/>
      <c r="K757" s="209"/>
      <c r="L757" s="215"/>
      <c r="M757" s="216"/>
      <c r="N757" s="217"/>
      <c r="O757" s="217"/>
      <c r="P757" s="217"/>
      <c r="Q757" s="217"/>
      <c r="R757" s="217"/>
      <c r="S757" s="217"/>
      <c r="T757" s="218"/>
      <c r="AT757" s="219" t="s">
        <v>264</v>
      </c>
      <c r="AU757" s="219" t="s">
        <v>90</v>
      </c>
      <c r="AV757" s="11" t="s">
        <v>90</v>
      </c>
      <c r="AW757" s="11" t="s">
        <v>45</v>
      </c>
      <c r="AX757" s="11" t="s">
        <v>25</v>
      </c>
      <c r="AY757" s="219" t="s">
        <v>256</v>
      </c>
    </row>
    <row r="758" spans="2:65" s="1" customFormat="1" ht="22.5" customHeight="1">
      <c r="B758" s="42"/>
      <c r="C758" s="196" t="s">
        <v>1154</v>
      </c>
      <c r="D758" s="196" t="s">
        <v>258</v>
      </c>
      <c r="E758" s="197" t="s">
        <v>2190</v>
      </c>
      <c r="F758" s="198" t="s">
        <v>2191</v>
      </c>
      <c r="G758" s="199" t="s">
        <v>372</v>
      </c>
      <c r="H758" s="200">
        <v>3.07</v>
      </c>
      <c r="I758" s="201"/>
      <c r="J758" s="202">
        <f>ROUND(I758*H758,2)</f>
        <v>0</v>
      </c>
      <c r="K758" s="198" t="s">
        <v>38</v>
      </c>
      <c r="L758" s="62"/>
      <c r="M758" s="203" t="s">
        <v>38</v>
      </c>
      <c r="N758" s="204" t="s">
        <v>52</v>
      </c>
      <c r="O758" s="43"/>
      <c r="P758" s="205">
        <f>O758*H758</f>
        <v>0</v>
      </c>
      <c r="Q758" s="205">
        <v>0.00289</v>
      </c>
      <c r="R758" s="205">
        <f>Q758*H758</f>
        <v>0.0088723</v>
      </c>
      <c r="S758" s="205">
        <v>0</v>
      </c>
      <c r="T758" s="206">
        <f>S758*H758</f>
        <v>0</v>
      </c>
      <c r="AR758" s="24" t="s">
        <v>336</v>
      </c>
      <c r="AT758" s="24" t="s">
        <v>258</v>
      </c>
      <c r="AU758" s="24" t="s">
        <v>90</v>
      </c>
      <c r="AY758" s="24" t="s">
        <v>256</v>
      </c>
      <c r="BE758" s="207">
        <f>IF(N758="základní",J758,0)</f>
        <v>0</v>
      </c>
      <c r="BF758" s="207">
        <f>IF(N758="snížená",J758,0)</f>
        <v>0</v>
      </c>
      <c r="BG758" s="207">
        <f>IF(N758="zákl. přenesená",J758,0)</f>
        <v>0</v>
      </c>
      <c r="BH758" s="207">
        <f>IF(N758="sníž. přenesená",J758,0)</f>
        <v>0</v>
      </c>
      <c r="BI758" s="207">
        <f>IF(N758="nulová",J758,0)</f>
        <v>0</v>
      </c>
      <c r="BJ758" s="24" t="s">
        <v>25</v>
      </c>
      <c r="BK758" s="207">
        <f>ROUND(I758*H758,2)</f>
        <v>0</v>
      </c>
      <c r="BL758" s="24" t="s">
        <v>336</v>
      </c>
      <c r="BM758" s="24" t="s">
        <v>2192</v>
      </c>
    </row>
    <row r="759" spans="2:51" s="13" customFormat="1" ht="13.5">
      <c r="B759" s="232"/>
      <c r="C759" s="233"/>
      <c r="D759" s="210" t="s">
        <v>264</v>
      </c>
      <c r="E759" s="234" t="s">
        <v>38</v>
      </c>
      <c r="F759" s="235" t="s">
        <v>2162</v>
      </c>
      <c r="G759" s="233"/>
      <c r="H759" s="236" t="s">
        <v>38</v>
      </c>
      <c r="I759" s="237"/>
      <c r="J759" s="233"/>
      <c r="K759" s="233"/>
      <c r="L759" s="238"/>
      <c r="M759" s="239"/>
      <c r="N759" s="240"/>
      <c r="O759" s="240"/>
      <c r="P759" s="240"/>
      <c r="Q759" s="240"/>
      <c r="R759" s="240"/>
      <c r="S759" s="240"/>
      <c r="T759" s="241"/>
      <c r="AT759" s="242" t="s">
        <v>264</v>
      </c>
      <c r="AU759" s="242" t="s">
        <v>90</v>
      </c>
      <c r="AV759" s="13" t="s">
        <v>25</v>
      </c>
      <c r="AW759" s="13" t="s">
        <v>45</v>
      </c>
      <c r="AX759" s="13" t="s">
        <v>81</v>
      </c>
      <c r="AY759" s="242" t="s">
        <v>256</v>
      </c>
    </row>
    <row r="760" spans="2:51" s="11" customFormat="1" ht="13.5">
      <c r="B760" s="208"/>
      <c r="C760" s="209"/>
      <c r="D760" s="222" t="s">
        <v>264</v>
      </c>
      <c r="E760" s="271" t="s">
        <v>38</v>
      </c>
      <c r="F760" s="248" t="s">
        <v>2193</v>
      </c>
      <c r="G760" s="209"/>
      <c r="H760" s="249">
        <v>3.07</v>
      </c>
      <c r="I760" s="214"/>
      <c r="J760" s="209"/>
      <c r="K760" s="209"/>
      <c r="L760" s="215"/>
      <c r="M760" s="216"/>
      <c r="N760" s="217"/>
      <c r="O760" s="217"/>
      <c r="P760" s="217"/>
      <c r="Q760" s="217"/>
      <c r="R760" s="217"/>
      <c r="S760" s="217"/>
      <c r="T760" s="218"/>
      <c r="AT760" s="219" t="s">
        <v>264</v>
      </c>
      <c r="AU760" s="219" t="s">
        <v>90</v>
      </c>
      <c r="AV760" s="11" t="s">
        <v>90</v>
      </c>
      <c r="AW760" s="11" t="s">
        <v>45</v>
      </c>
      <c r="AX760" s="11" t="s">
        <v>25</v>
      </c>
      <c r="AY760" s="219" t="s">
        <v>256</v>
      </c>
    </row>
    <row r="761" spans="2:65" s="1" customFormat="1" ht="22.5" customHeight="1">
      <c r="B761" s="42"/>
      <c r="C761" s="196" t="s">
        <v>1160</v>
      </c>
      <c r="D761" s="196" t="s">
        <v>258</v>
      </c>
      <c r="E761" s="197" t="s">
        <v>2194</v>
      </c>
      <c r="F761" s="198" t="s">
        <v>2195</v>
      </c>
      <c r="G761" s="199" t="s">
        <v>327</v>
      </c>
      <c r="H761" s="200">
        <v>2.273</v>
      </c>
      <c r="I761" s="201"/>
      <c r="J761" s="202">
        <f>ROUND(I761*H761,2)</f>
        <v>0</v>
      </c>
      <c r="K761" s="198" t="s">
        <v>261</v>
      </c>
      <c r="L761" s="62"/>
      <c r="M761" s="203" t="s">
        <v>38</v>
      </c>
      <c r="N761" s="204" t="s">
        <v>52</v>
      </c>
      <c r="O761" s="43"/>
      <c r="P761" s="205">
        <f>O761*H761</f>
        <v>0</v>
      </c>
      <c r="Q761" s="205">
        <v>0</v>
      </c>
      <c r="R761" s="205">
        <f>Q761*H761</f>
        <v>0</v>
      </c>
      <c r="S761" s="205">
        <v>0</v>
      </c>
      <c r="T761" s="206">
        <f>S761*H761</f>
        <v>0</v>
      </c>
      <c r="AR761" s="24" t="s">
        <v>336</v>
      </c>
      <c r="AT761" s="24" t="s">
        <v>258</v>
      </c>
      <c r="AU761" s="24" t="s">
        <v>90</v>
      </c>
      <c r="AY761" s="24" t="s">
        <v>256</v>
      </c>
      <c r="BE761" s="207">
        <f>IF(N761="základní",J761,0)</f>
        <v>0</v>
      </c>
      <c r="BF761" s="207">
        <f>IF(N761="snížená",J761,0)</f>
        <v>0</v>
      </c>
      <c r="BG761" s="207">
        <f>IF(N761="zákl. přenesená",J761,0)</f>
        <v>0</v>
      </c>
      <c r="BH761" s="207">
        <f>IF(N761="sníž. přenesená",J761,0)</f>
        <v>0</v>
      </c>
      <c r="BI761" s="207">
        <f>IF(N761="nulová",J761,0)</f>
        <v>0</v>
      </c>
      <c r="BJ761" s="24" t="s">
        <v>25</v>
      </c>
      <c r="BK761" s="207">
        <f>ROUND(I761*H761,2)</f>
        <v>0</v>
      </c>
      <c r="BL761" s="24" t="s">
        <v>336</v>
      </c>
      <c r="BM761" s="24" t="s">
        <v>2196</v>
      </c>
    </row>
    <row r="762" spans="2:63" s="10" customFormat="1" ht="29.85" customHeight="1">
      <c r="B762" s="179"/>
      <c r="C762" s="180"/>
      <c r="D762" s="193" t="s">
        <v>80</v>
      </c>
      <c r="E762" s="194" t="s">
        <v>1343</v>
      </c>
      <c r="F762" s="194" t="s">
        <v>1344</v>
      </c>
      <c r="G762" s="180"/>
      <c r="H762" s="180"/>
      <c r="I762" s="183"/>
      <c r="J762" s="195">
        <f>BK762</f>
        <v>0</v>
      </c>
      <c r="K762" s="180"/>
      <c r="L762" s="185"/>
      <c r="M762" s="186"/>
      <c r="N762" s="187"/>
      <c r="O762" s="187"/>
      <c r="P762" s="188">
        <f>SUM(P763:P768)</f>
        <v>0</v>
      </c>
      <c r="Q762" s="187"/>
      <c r="R762" s="188">
        <f>SUM(R763:R768)</f>
        <v>0.0156464</v>
      </c>
      <c r="S762" s="187"/>
      <c r="T762" s="189">
        <f>SUM(T763:T768)</f>
        <v>0</v>
      </c>
      <c r="AR762" s="190" t="s">
        <v>90</v>
      </c>
      <c r="AT762" s="191" t="s">
        <v>80</v>
      </c>
      <c r="AU762" s="191" t="s">
        <v>25</v>
      </c>
      <c r="AY762" s="190" t="s">
        <v>256</v>
      </c>
      <c r="BK762" s="192">
        <f>SUM(BK763:BK768)</f>
        <v>0</v>
      </c>
    </row>
    <row r="763" spans="2:65" s="1" customFormat="1" ht="31.5" customHeight="1">
      <c r="B763" s="42"/>
      <c r="C763" s="196" t="s">
        <v>1164</v>
      </c>
      <c r="D763" s="196" t="s">
        <v>258</v>
      </c>
      <c r="E763" s="197" t="s">
        <v>1346</v>
      </c>
      <c r="F763" s="198" t="s">
        <v>1347</v>
      </c>
      <c r="G763" s="199" t="s">
        <v>129</v>
      </c>
      <c r="H763" s="200">
        <v>2.52</v>
      </c>
      <c r="I763" s="201"/>
      <c r="J763" s="202">
        <f>ROUND(I763*H763,2)</f>
        <v>0</v>
      </c>
      <c r="K763" s="198" t="s">
        <v>261</v>
      </c>
      <c r="L763" s="62"/>
      <c r="M763" s="203" t="s">
        <v>38</v>
      </c>
      <c r="N763" s="204" t="s">
        <v>52</v>
      </c>
      <c r="O763" s="43"/>
      <c r="P763" s="205">
        <f>O763*H763</f>
        <v>0</v>
      </c>
      <c r="Q763" s="205">
        <v>1E-05</v>
      </c>
      <c r="R763" s="205">
        <f>Q763*H763</f>
        <v>2.5200000000000003E-05</v>
      </c>
      <c r="S763" s="205">
        <v>0</v>
      </c>
      <c r="T763" s="206">
        <f>S763*H763</f>
        <v>0</v>
      </c>
      <c r="AR763" s="24" t="s">
        <v>336</v>
      </c>
      <c r="AT763" s="24" t="s">
        <v>258</v>
      </c>
      <c r="AU763" s="24" t="s">
        <v>90</v>
      </c>
      <c r="AY763" s="24" t="s">
        <v>256</v>
      </c>
      <c r="BE763" s="207">
        <f>IF(N763="základní",J763,0)</f>
        <v>0</v>
      </c>
      <c r="BF763" s="207">
        <f>IF(N763="snížená",J763,0)</f>
        <v>0</v>
      </c>
      <c r="BG763" s="207">
        <f>IF(N763="zákl. přenesená",J763,0)</f>
        <v>0</v>
      </c>
      <c r="BH763" s="207">
        <f>IF(N763="sníž. přenesená",J763,0)</f>
        <v>0</v>
      </c>
      <c r="BI763" s="207">
        <f>IF(N763="nulová",J763,0)</f>
        <v>0</v>
      </c>
      <c r="BJ763" s="24" t="s">
        <v>25</v>
      </c>
      <c r="BK763" s="207">
        <f>ROUND(I763*H763,2)</f>
        <v>0</v>
      </c>
      <c r="BL763" s="24" t="s">
        <v>336</v>
      </c>
      <c r="BM763" s="24" t="s">
        <v>2197</v>
      </c>
    </row>
    <row r="764" spans="2:51" s="11" customFormat="1" ht="13.5">
      <c r="B764" s="208"/>
      <c r="C764" s="209"/>
      <c r="D764" s="222" t="s">
        <v>264</v>
      </c>
      <c r="E764" s="271" t="s">
        <v>38</v>
      </c>
      <c r="F764" s="248" t="s">
        <v>1713</v>
      </c>
      <c r="G764" s="209"/>
      <c r="H764" s="249">
        <v>2.52</v>
      </c>
      <c r="I764" s="214"/>
      <c r="J764" s="209"/>
      <c r="K764" s="209"/>
      <c r="L764" s="215"/>
      <c r="M764" s="216"/>
      <c r="N764" s="217"/>
      <c r="O764" s="217"/>
      <c r="P764" s="217"/>
      <c r="Q764" s="217"/>
      <c r="R764" s="217"/>
      <c r="S764" s="217"/>
      <c r="T764" s="218"/>
      <c r="AT764" s="219" t="s">
        <v>264</v>
      </c>
      <c r="AU764" s="219" t="s">
        <v>90</v>
      </c>
      <c r="AV764" s="11" t="s">
        <v>90</v>
      </c>
      <c r="AW764" s="11" t="s">
        <v>45</v>
      </c>
      <c r="AX764" s="11" t="s">
        <v>25</v>
      </c>
      <c r="AY764" s="219" t="s">
        <v>256</v>
      </c>
    </row>
    <row r="765" spans="2:65" s="1" customFormat="1" ht="22.5" customHeight="1">
      <c r="B765" s="42"/>
      <c r="C765" s="261" t="s">
        <v>1168</v>
      </c>
      <c r="D765" s="261" t="s">
        <v>337</v>
      </c>
      <c r="E765" s="262" t="s">
        <v>1350</v>
      </c>
      <c r="F765" s="263" t="s">
        <v>1351</v>
      </c>
      <c r="G765" s="264" t="s">
        <v>129</v>
      </c>
      <c r="H765" s="265">
        <v>3.188</v>
      </c>
      <c r="I765" s="266"/>
      <c r="J765" s="267">
        <f>ROUND(I765*H765,2)</f>
        <v>0</v>
      </c>
      <c r="K765" s="263" t="s">
        <v>261</v>
      </c>
      <c r="L765" s="268"/>
      <c r="M765" s="269" t="s">
        <v>38</v>
      </c>
      <c r="N765" s="270" t="s">
        <v>52</v>
      </c>
      <c r="O765" s="43"/>
      <c r="P765" s="205">
        <f>O765*H765</f>
        <v>0</v>
      </c>
      <c r="Q765" s="205">
        <v>0.0049</v>
      </c>
      <c r="R765" s="205">
        <f>Q765*H765</f>
        <v>0.0156212</v>
      </c>
      <c r="S765" s="205">
        <v>0</v>
      </c>
      <c r="T765" s="206">
        <f>S765*H765</f>
        <v>0</v>
      </c>
      <c r="AR765" s="24" t="s">
        <v>424</v>
      </c>
      <c r="AT765" s="24" t="s">
        <v>337</v>
      </c>
      <c r="AU765" s="24" t="s">
        <v>90</v>
      </c>
      <c r="AY765" s="24" t="s">
        <v>256</v>
      </c>
      <c r="BE765" s="207">
        <f>IF(N765="základní",J765,0)</f>
        <v>0</v>
      </c>
      <c r="BF765" s="207">
        <f>IF(N765="snížená",J765,0)</f>
        <v>0</v>
      </c>
      <c r="BG765" s="207">
        <f>IF(N765="zákl. přenesená",J765,0)</f>
        <v>0</v>
      </c>
      <c r="BH765" s="207">
        <f>IF(N765="sníž. přenesená",J765,0)</f>
        <v>0</v>
      </c>
      <c r="BI765" s="207">
        <f>IF(N765="nulová",J765,0)</f>
        <v>0</v>
      </c>
      <c r="BJ765" s="24" t="s">
        <v>25</v>
      </c>
      <c r="BK765" s="207">
        <f>ROUND(I765*H765,2)</f>
        <v>0</v>
      </c>
      <c r="BL765" s="24" t="s">
        <v>336</v>
      </c>
      <c r="BM765" s="24" t="s">
        <v>2198</v>
      </c>
    </row>
    <row r="766" spans="2:51" s="11" customFormat="1" ht="13.5">
      <c r="B766" s="208"/>
      <c r="C766" s="209"/>
      <c r="D766" s="210" t="s">
        <v>264</v>
      </c>
      <c r="E766" s="211" t="s">
        <v>38</v>
      </c>
      <c r="F766" s="212" t="s">
        <v>2199</v>
      </c>
      <c r="G766" s="209"/>
      <c r="H766" s="213">
        <v>2.898</v>
      </c>
      <c r="I766" s="214"/>
      <c r="J766" s="209"/>
      <c r="K766" s="209"/>
      <c r="L766" s="215"/>
      <c r="M766" s="216"/>
      <c r="N766" s="217"/>
      <c r="O766" s="217"/>
      <c r="P766" s="217"/>
      <c r="Q766" s="217"/>
      <c r="R766" s="217"/>
      <c r="S766" s="217"/>
      <c r="T766" s="218"/>
      <c r="AT766" s="219" t="s">
        <v>264</v>
      </c>
      <c r="AU766" s="219" t="s">
        <v>90</v>
      </c>
      <c r="AV766" s="11" t="s">
        <v>90</v>
      </c>
      <c r="AW766" s="11" t="s">
        <v>45</v>
      </c>
      <c r="AX766" s="11" t="s">
        <v>25</v>
      </c>
      <c r="AY766" s="219" t="s">
        <v>256</v>
      </c>
    </row>
    <row r="767" spans="2:51" s="11" customFormat="1" ht="13.5">
      <c r="B767" s="208"/>
      <c r="C767" s="209"/>
      <c r="D767" s="222" t="s">
        <v>264</v>
      </c>
      <c r="E767" s="209"/>
      <c r="F767" s="248" t="s">
        <v>2200</v>
      </c>
      <c r="G767" s="209"/>
      <c r="H767" s="249">
        <v>3.188</v>
      </c>
      <c r="I767" s="214"/>
      <c r="J767" s="209"/>
      <c r="K767" s="209"/>
      <c r="L767" s="215"/>
      <c r="M767" s="216"/>
      <c r="N767" s="217"/>
      <c r="O767" s="217"/>
      <c r="P767" s="217"/>
      <c r="Q767" s="217"/>
      <c r="R767" s="217"/>
      <c r="S767" s="217"/>
      <c r="T767" s="218"/>
      <c r="AT767" s="219" t="s">
        <v>264</v>
      </c>
      <c r="AU767" s="219" t="s">
        <v>90</v>
      </c>
      <c r="AV767" s="11" t="s">
        <v>90</v>
      </c>
      <c r="AW767" s="11" t="s">
        <v>6</v>
      </c>
      <c r="AX767" s="11" t="s">
        <v>25</v>
      </c>
      <c r="AY767" s="219" t="s">
        <v>256</v>
      </c>
    </row>
    <row r="768" spans="2:65" s="1" customFormat="1" ht="22.5" customHeight="1">
      <c r="B768" s="42"/>
      <c r="C768" s="196" t="s">
        <v>1173</v>
      </c>
      <c r="D768" s="196" t="s">
        <v>258</v>
      </c>
      <c r="E768" s="197" t="s">
        <v>2201</v>
      </c>
      <c r="F768" s="198" t="s">
        <v>2202</v>
      </c>
      <c r="G768" s="199" t="s">
        <v>327</v>
      </c>
      <c r="H768" s="200">
        <v>0.016</v>
      </c>
      <c r="I768" s="201"/>
      <c r="J768" s="202">
        <f>ROUND(I768*H768,2)</f>
        <v>0</v>
      </c>
      <c r="K768" s="198" t="s">
        <v>261</v>
      </c>
      <c r="L768" s="62"/>
      <c r="M768" s="203" t="s">
        <v>38</v>
      </c>
      <c r="N768" s="204" t="s">
        <v>52</v>
      </c>
      <c r="O768" s="43"/>
      <c r="P768" s="205">
        <f>O768*H768</f>
        <v>0</v>
      </c>
      <c r="Q768" s="205">
        <v>0</v>
      </c>
      <c r="R768" s="205">
        <f>Q768*H768</f>
        <v>0</v>
      </c>
      <c r="S768" s="205">
        <v>0</v>
      </c>
      <c r="T768" s="206">
        <f>S768*H768</f>
        <v>0</v>
      </c>
      <c r="AR768" s="24" t="s">
        <v>336</v>
      </c>
      <c r="AT768" s="24" t="s">
        <v>258</v>
      </c>
      <c r="AU768" s="24" t="s">
        <v>90</v>
      </c>
      <c r="AY768" s="24" t="s">
        <v>256</v>
      </c>
      <c r="BE768" s="207">
        <f>IF(N768="základní",J768,0)</f>
        <v>0</v>
      </c>
      <c r="BF768" s="207">
        <f>IF(N768="snížená",J768,0)</f>
        <v>0</v>
      </c>
      <c r="BG768" s="207">
        <f>IF(N768="zákl. přenesená",J768,0)</f>
        <v>0</v>
      </c>
      <c r="BH768" s="207">
        <f>IF(N768="sníž. přenesená",J768,0)</f>
        <v>0</v>
      </c>
      <c r="BI768" s="207">
        <f>IF(N768="nulová",J768,0)</f>
        <v>0</v>
      </c>
      <c r="BJ768" s="24" t="s">
        <v>25</v>
      </c>
      <c r="BK768" s="207">
        <f>ROUND(I768*H768,2)</f>
        <v>0</v>
      </c>
      <c r="BL768" s="24" t="s">
        <v>336</v>
      </c>
      <c r="BM768" s="24" t="s">
        <v>2203</v>
      </c>
    </row>
    <row r="769" spans="2:63" s="10" customFormat="1" ht="29.85" customHeight="1">
      <c r="B769" s="179"/>
      <c r="C769" s="180"/>
      <c r="D769" s="193" t="s">
        <v>80</v>
      </c>
      <c r="E769" s="194" t="s">
        <v>1358</v>
      </c>
      <c r="F769" s="194" t="s">
        <v>1359</v>
      </c>
      <c r="G769" s="180"/>
      <c r="H769" s="180"/>
      <c r="I769" s="183"/>
      <c r="J769" s="195">
        <f>BK769</f>
        <v>0</v>
      </c>
      <c r="K769" s="180"/>
      <c r="L769" s="185"/>
      <c r="M769" s="186"/>
      <c r="N769" s="187"/>
      <c r="O769" s="187"/>
      <c r="P769" s="188">
        <f>SUM(P770:P855)</f>
        <v>0</v>
      </c>
      <c r="Q769" s="187"/>
      <c r="R769" s="188">
        <f>SUM(R770:R855)</f>
        <v>4.089408</v>
      </c>
      <c r="S769" s="187"/>
      <c r="T769" s="189">
        <f>SUM(T770:T855)</f>
        <v>0.5630000000000001</v>
      </c>
      <c r="AR769" s="190" t="s">
        <v>90</v>
      </c>
      <c r="AT769" s="191" t="s">
        <v>80</v>
      </c>
      <c r="AU769" s="191" t="s">
        <v>25</v>
      </c>
      <c r="AY769" s="190" t="s">
        <v>256</v>
      </c>
      <c r="BK769" s="192">
        <f>SUM(BK770:BK855)</f>
        <v>0</v>
      </c>
    </row>
    <row r="770" spans="2:65" s="1" customFormat="1" ht="31.5" customHeight="1">
      <c r="B770" s="42"/>
      <c r="C770" s="196" t="s">
        <v>1177</v>
      </c>
      <c r="D770" s="196" t="s">
        <v>258</v>
      </c>
      <c r="E770" s="197" t="s">
        <v>1361</v>
      </c>
      <c r="F770" s="198" t="s">
        <v>1362</v>
      </c>
      <c r="G770" s="199" t="s">
        <v>453</v>
      </c>
      <c r="H770" s="200">
        <v>79</v>
      </c>
      <c r="I770" s="201"/>
      <c r="J770" s="202">
        <f>ROUND(I770*H770,2)</f>
        <v>0</v>
      </c>
      <c r="K770" s="198" t="s">
        <v>261</v>
      </c>
      <c r="L770" s="62"/>
      <c r="M770" s="203" t="s">
        <v>38</v>
      </c>
      <c r="N770" s="204" t="s">
        <v>52</v>
      </c>
      <c r="O770" s="43"/>
      <c r="P770" s="205">
        <f>O770*H770</f>
        <v>0</v>
      </c>
      <c r="Q770" s="205">
        <v>0</v>
      </c>
      <c r="R770" s="205">
        <f>Q770*H770</f>
        <v>0</v>
      </c>
      <c r="S770" s="205">
        <v>0.005</v>
      </c>
      <c r="T770" s="206">
        <f>S770*H770</f>
        <v>0.395</v>
      </c>
      <c r="AR770" s="24" t="s">
        <v>336</v>
      </c>
      <c r="AT770" s="24" t="s">
        <v>258</v>
      </c>
      <c r="AU770" s="24" t="s">
        <v>90</v>
      </c>
      <c r="AY770" s="24" t="s">
        <v>256</v>
      </c>
      <c r="BE770" s="207">
        <f>IF(N770="základní",J770,0)</f>
        <v>0</v>
      </c>
      <c r="BF770" s="207">
        <f>IF(N770="snížená",J770,0)</f>
        <v>0</v>
      </c>
      <c r="BG770" s="207">
        <f>IF(N770="zákl. přenesená",J770,0)</f>
        <v>0</v>
      </c>
      <c r="BH770" s="207">
        <f>IF(N770="sníž. přenesená",J770,0)</f>
        <v>0</v>
      </c>
      <c r="BI770" s="207">
        <f>IF(N770="nulová",J770,0)</f>
        <v>0</v>
      </c>
      <c r="BJ770" s="24" t="s">
        <v>25</v>
      </c>
      <c r="BK770" s="207">
        <f>ROUND(I770*H770,2)</f>
        <v>0</v>
      </c>
      <c r="BL770" s="24" t="s">
        <v>336</v>
      </c>
      <c r="BM770" s="24" t="s">
        <v>2204</v>
      </c>
    </row>
    <row r="771" spans="2:51" s="11" customFormat="1" ht="13.5">
      <c r="B771" s="208"/>
      <c r="C771" s="209"/>
      <c r="D771" s="222" t="s">
        <v>264</v>
      </c>
      <c r="E771" s="271" t="s">
        <v>38</v>
      </c>
      <c r="F771" s="248" t="s">
        <v>694</v>
      </c>
      <c r="G771" s="209"/>
      <c r="H771" s="249">
        <v>79</v>
      </c>
      <c r="I771" s="214"/>
      <c r="J771" s="209"/>
      <c r="K771" s="209"/>
      <c r="L771" s="215"/>
      <c r="M771" s="216"/>
      <c r="N771" s="217"/>
      <c r="O771" s="217"/>
      <c r="P771" s="217"/>
      <c r="Q771" s="217"/>
      <c r="R771" s="217"/>
      <c r="S771" s="217"/>
      <c r="T771" s="218"/>
      <c r="AT771" s="219" t="s">
        <v>264</v>
      </c>
      <c r="AU771" s="219" t="s">
        <v>90</v>
      </c>
      <c r="AV771" s="11" t="s">
        <v>90</v>
      </c>
      <c r="AW771" s="11" t="s">
        <v>45</v>
      </c>
      <c r="AX771" s="11" t="s">
        <v>25</v>
      </c>
      <c r="AY771" s="219" t="s">
        <v>256</v>
      </c>
    </row>
    <row r="772" spans="2:65" s="1" customFormat="1" ht="22.5" customHeight="1">
      <c r="B772" s="42"/>
      <c r="C772" s="196" t="s">
        <v>1181</v>
      </c>
      <c r="D772" s="196" t="s">
        <v>258</v>
      </c>
      <c r="E772" s="197" t="s">
        <v>1366</v>
      </c>
      <c r="F772" s="198" t="s">
        <v>1367</v>
      </c>
      <c r="G772" s="199" t="s">
        <v>129</v>
      </c>
      <c r="H772" s="200">
        <v>18.432</v>
      </c>
      <c r="I772" s="201"/>
      <c r="J772" s="202">
        <f>ROUND(I772*H772,2)</f>
        <v>0</v>
      </c>
      <c r="K772" s="198" t="s">
        <v>261</v>
      </c>
      <c r="L772" s="62"/>
      <c r="M772" s="203" t="s">
        <v>38</v>
      </c>
      <c r="N772" s="204" t="s">
        <v>52</v>
      </c>
      <c r="O772" s="43"/>
      <c r="P772" s="205">
        <f>O772*H772</f>
        <v>0</v>
      </c>
      <c r="Q772" s="205">
        <v>0.00025</v>
      </c>
      <c r="R772" s="205">
        <f>Q772*H772</f>
        <v>0.004608</v>
      </c>
      <c r="S772" s="205">
        <v>0</v>
      </c>
      <c r="T772" s="206">
        <f>S772*H772</f>
        <v>0</v>
      </c>
      <c r="AR772" s="24" t="s">
        <v>336</v>
      </c>
      <c r="AT772" s="24" t="s">
        <v>258</v>
      </c>
      <c r="AU772" s="24" t="s">
        <v>90</v>
      </c>
      <c r="AY772" s="24" t="s">
        <v>256</v>
      </c>
      <c r="BE772" s="207">
        <f>IF(N772="základní",J772,0)</f>
        <v>0</v>
      </c>
      <c r="BF772" s="207">
        <f>IF(N772="snížená",J772,0)</f>
        <v>0</v>
      </c>
      <c r="BG772" s="207">
        <f>IF(N772="zákl. přenesená",J772,0)</f>
        <v>0</v>
      </c>
      <c r="BH772" s="207">
        <f>IF(N772="sníž. přenesená",J772,0)</f>
        <v>0</v>
      </c>
      <c r="BI772" s="207">
        <f>IF(N772="nulová",J772,0)</f>
        <v>0</v>
      </c>
      <c r="BJ772" s="24" t="s">
        <v>25</v>
      </c>
      <c r="BK772" s="207">
        <f>ROUND(I772*H772,2)</f>
        <v>0</v>
      </c>
      <c r="BL772" s="24" t="s">
        <v>336</v>
      </c>
      <c r="BM772" s="24" t="s">
        <v>2205</v>
      </c>
    </row>
    <row r="773" spans="2:51" s="11" customFormat="1" ht="13.5">
      <c r="B773" s="208"/>
      <c r="C773" s="209"/>
      <c r="D773" s="210" t="s">
        <v>264</v>
      </c>
      <c r="E773" s="211" t="s">
        <v>38</v>
      </c>
      <c r="F773" s="212" t="s">
        <v>2206</v>
      </c>
      <c r="G773" s="209"/>
      <c r="H773" s="213">
        <v>3.75</v>
      </c>
      <c r="I773" s="214"/>
      <c r="J773" s="209"/>
      <c r="K773" s="209"/>
      <c r="L773" s="215"/>
      <c r="M773" s="216"/>
      <c r="N773" s="217"/>
      <c r="O773" s="217"/>
      <c r="P773" s="217"/>
      <c r="Q773" s="217"/>
      <c r="R773" s="217"/>
      <c r="S773" s="217"/>
      <c r="T773" s="218"/>
      <c r="AT773" s="219" t="s">
        <v>264</v>
      </c>
      <c r="AU773" s="219" t="s">
        <v>90</v>
      </c>
      <c r="AV773" s="11" t="s">
        <v>90</v>
      </c>
      <c r="AW773" s="11" t="s">
        <v>45</v>
      </c>
      <c r="AX773" s="11" t="s">
        <v>81</v>
      </c>
      <c r="AY773" s="219" t="s">
        <v>256</v>
      </c>
    </row>
    <row r="774" spans="2:51" s="11" customFormat="1" ht="13.5">
      <c r="B774" s="208"/>
      <c r="C774" s="209"/>
      <c r="D774" s="210" t="s">
        <v>264</v>
      </c>
      <c r="E774" s="211" t="s">
        <v>38</v>
      </c>
      <c r="F774" s="212" t="s">
        <v>1983</v>
      </c>
      <c r="G774" s="209"/>
      <c r="H774" s="213">
        <v>3.6</v>
      </c>
      <c r="I774" s="214"/>
      <c r="J774" s="209"/>
      <c r="K774" s="209"/>
      <c r="L774" s="215"/>
      <c r="M774" s="216"/>
      <c r="N774" s="217"/>
      <c r="O774" s="217"/>
      <c r="P774" s="217"/>
      <c r="Q774" s="217"/>
      <c r="R774" s="217"/>
      <c r="S774" s="217"/>
      <c r="T774" s="218"/>
      <c r="AT774" s="219" t="s">
        <v>264</v>
      </c>
      <c r="AU774" s="219" t="s">
        <v>90</v>
      </c>
      <c r="AV774" s="11" t="s">
        <v>90</v>
      </c>
      <c r="AW774" s="11" t="s">
        <v>45</v>
      </c>
      <c r="AX774" s="11" t="s">
        <v>81</v>
      </c>
      <c r="AY774" s="219" t="s">
        <v>256</v>
      </c>
    </row>
    <row r="775" spans="2:51" s="11" customFormat="1" ht="13.5">
      <c r="B775" s="208"/>
      <c r="C775" s="209"/>
      <c r="D775" s="210" t="s">
        <v>264</v>
      </c>
      <c r="E775" s="211" t="s">
        <v>38</v>
      </c>
      <c r="F775" s="212" t="s">
        <v>1994</v>
      </c>
      <c r="G775" s="209"/>
      <c r="H775" s="213">
        <v>3.75</v>
      </c>
      <c r="I775" s="214"/>
      <c r="J775" s="209"/>
      <c r="K775" s="209"/>
      <c r="L775" s="215"/>
      <c r="M775" s="216"/>
      <c r="N775" s="217"/>
      <c r="O775" s="217"/>
      <c r="P775" s="217"/>
      <c r="Q775" s="217"/>
      <c r="R775" s="217"/>
      <c r="S775" s="217"/>
      <c r="T775" s="218"/>
      <c r="AT775" s="219" t="s">
        <v>264</v>
      </c>
      <c r="AU775" s="219" t="s">
        <v>90</v>
      </c>
      <c r="AV775" s="11" t="s">
        <v>90</v>
      </c>
      <c r="AW775" s="11" t="s">
        <v>45</v>
      </c>
      <c r="AX775" s="11" t="s">
        <v>81</v>
      </c>
      <c r="AY775" s="219" t="s">
        <v>256</v>
      </c>
    </row>
    <row r="776" spans="2:51" s="11" customFormat="1" ht="13.5">
      <c r="B776" s="208"/>
      <c r="C776" s="209"/>
      <c r="D776" s="210" t="s">
        <v>264</v>
      </c>
      <c r="E776" s="211" t="s">
        <v>38</v>
      </c>
      <c r="F776" s="212" t="s">
        <v>1984</v>
      </c>
      <c r="G776" s="209"/>
      <c r="H776" s="213">
        <v>1.55</v>
      </c>
      <c r="I776" s="214"/>
      <c r="J776" s="209"/>
      <c r="K776" s="209"/>
      <c r="L776" s="215"/>
      <c r="M776" s="216"/>
      <c r="N776" s="217"/>
      <c r="O776" s="217"/>
      <c r="P776" s="217"/>
      <c r="Q776" s="217"/>
      <c r="R776" s="217"/>
      <c r="S776" s="217"/>
      <c r="T776" s="218"/>
      <c r="AT776" s="219" t="s">
        <v>264</v>
      </c>
      <c r="AU776" s="219" t="s">
        <v>90</v>
      </c>
      <c r="AV776" s="11" t="s">
        <v>90</v>
      </c>
      <c r="AW776" s="11" t="s">
        <v>45</v>
      </c>
      <c r="AX776" s="11" t="s">
        <v>81</v>
      </c>
      <c r="AY776" s="219" t="s">
        <v>256</v>
      </c>
    </row>
    <row r="777" spans="2:51" s="11" customFormat="1" ht="13.5">
      <c r="B777" s="208"/>
      <c r="C777" s="209"/>
      <c r="D777" s="210" t="s">
        <v>264</v>
      </c>
      <c r="E777" s="211" t="s">
        <v>38</v>
      </c>
      <c r="F777" s="212" t="s">
        <v>1985</v>
      </c>
      <c r="G777" s="209"/>
      <c r="H777" s="213">
        <v>1.488</v>
      </c>
      <c r="I777" s="214"/>
      <c r="J777" s="209"/>
      <c r="K777" s="209"/>
      <c r="L777" s="215"/>
      <c r="M777" s="216"/>
      <c r="N777" s="217"/>
      <c r="O777" s="217"/>
      <c r="P777" s="217"/>
      <c r="Q777" s="217"/>
      <c r="R777" s="217"/>
      <c r="S777" s="217"/>
      <c r="T777" s="218"/>
      <c r="AT777" s="219" t="s">
        <v>264</v>
      </c>
      <c r="AU777" s="219" t="s">
        <v>90</v>
      </c>
      <c r="AV777" s="11" t="s">
        <v>90</v>
      </c>
      <c r="AW777" s="11" t="s">
        <v>45</v>
      </c>
      <c r="AX777" s="11" t="s">
        <v>81</v>
      </c>
      <c r="AY777" s="219" t="s">
        <v>256</v>
      </c>
    </row>
    <row r="778" spans="2:51" s="11" customFormat="1" ht="13.5">
      <c r="B778" s="208"/>
      <c r="C778" s="209"/>
      <c r="D778" s="210" t="s">
        <v>264</v>
      </c>
      <c r="E778" s="211" t="s">
        <v>38</v>
      </c>
      <c r="F778" s="212" t="s">
        <v>2207</v>
      </c>
      <c r="G778" s="209"/>
      <c r="H778" s="213">
        <v>1.55</v>
      </c>
      <c r="I778" s="214"/>
      <c r="J778" s="209"/>
      <c r="K778" s="209"/>
      <c r="L778" s="215"/>
      <c r="M778" s="216"/>
      <c r="N778" s="217"/>
      <c r="O778" s="217"/>
      <c r="P778" s="217"/>
      <c r="Q778" s="217"/>
      <c r="R778" s="217"/>
      <c r="S778" s="217"/>
      <c r="T778" s="218"/>
      <c r="AT778" s="219" t="s">
        <v>264</v>
      </c>
      <c r="AU778" s="219" t="s">
        <v>90</v>
      </c>
      <c r="AV778" s="11" t="s">
        <v>90</v>
      </c>
      <c r="AW778" s="11" t="s">
        <v>45</v>
      </c>
      <c r="AX778" s="11" t="s">
        <v>81</v>
      </c>
      <c r="AY778" s="219" t="s">
        <v>256</v>
      </c>
    </row>
    <row r="779" spans="2:51" s="11" customFormat="1" ht="13.5">
      <c r="B779" s="208"/>
      <c r="C779" s="209"/>
      <c r="D779" s="210" t="s">
        <v>264</v>
      </c>
      <c r="E779" s="211" t="s">
        <v>38</v>
      </c>
      <c r="F779" s="212" t="s">
        <v>1987</v>
      </c>
      <c r="G779" s="209"/>
      <c r="H779" s="213">
        <v>0.744</v>
      </c>
      <c r="I779" s="214"/>
      <c r="J779" s="209"/>
      <c r="K779" s="209"/>
      <c r="L779" s="215"/>
      <c r="M779" s="216"/>
      <c r="N779" s="217"/>
      <c r="O779" s="217"/>
      <c r="P779" s="217"/>
      <c r="Q779" s="217"/>
      <c r="R779" s="217"/>
      <c r="S779" s="217"/>
      <c r="T779" s="218"/>
      <c r="AT779" s="219" t="s">
        <v>264</v>
      </c>
      <c r="AU779" s="219" t="s">
        <v>90</v>
      </c>
      <c r="AV779" s="11" t="s">
        <v>90</v>
      </c>
      <c r="AW779" s="11" t="s">
        <v>45</v>
      </c>
      <c r="AX779" s="11" t="s">
        <v>81</v>
      </c>
      <c r="AY779" s="219" t="s">
        <v>256</v>
      </c>
    </row>
    <row r="780" spans="2:51" s="11" customFormat="1" ht="13.5">
      <c r="B780" s="208"/>
      <c r="C780" s="209"/>
      <c r="D780" s="210" t="s">
        <v>264</v>
      </c>
      <c r="E780" s="211" t="s">
        <v>38</v>
      </c>
      <c r="F780" s="212" t="s">
        <v>1988</v>
      </c>
      <c r="G780" s="209"/>
      <c r="H780" s="213">
        <v>2</v>
      </c>
      <c r="I780" s="214"/>
      <c r="J780" s="209"/>
      <c r="K780" s="209"/>
      <c r="L780" s="215"/>
      <c r="M780" s="216"/>
      <c r="N780" s="217"/>
      <c r="O780" s="217"/>
      <c r="P780" s="217"/>
      <c r="Q780" s="217"/>
      <c r="R780" s="217"/>
      <c r="S780" s="217"/>
      <c r="T780" s="218"/>
      <c r="AT780" s="219" t="s">
        <v>264</v>
      </c>
      <c r="AU780" s="219" t="s">
        <v>90</v>
      </c>
      <c r="AV780" s="11" t="s">
        <v>90</v>
      </c>
      <c r="AW780" s="11" t="s">
        <v>45</v>
      </c>
      <c r="AX780" s="11" t="s">
        <v>81</v>
      </c>
      <c r="AY780" s="219" t="s">
        <v>256</v>
      </c>
    </row>
    <row r="781" spans="2:51" s="12" customFormat="1" ht="13.5">
      <c r="B781" s="220"/>
      <c r="C781" s="221"/>
      <c r="D781" s="222" t="s">
        <v>264</v>
      </c>
      <c r="E781" s="223" t="s">
        <v>38</v>
      </c>
      <c r="F781" s="224" t="s">
        <v>266</v>
      </c>
      <c r="G781" s="221"/>
      <c r="H781" s="225">
        <v>18.432</v>
      </c>
      <c r="I781" s="226"/>
      <c r="J781" s="221"/>
      <c r="K781" s="221"/>
      <c r="L781" s="227"/>
      <c r="M781" s="228"/>
      <c r="N781" s="229"/>
      <c r="O781" s="229"/>
      <c r="P781" s="229"/>
      <c r="Q781" s="229"/>
      <c r="R781" s="229"/>
      <c r="S781" s="229"/>
      <c r="T781" s="230"/>
      <c r="AT781" s="231" t="s">
        <v>264</v>
      </c>
      <c r="AU781" s="231" t="s">
        <v>90</v>
      </c>
      <c r="AV781" s="12" t="s">
        <v>262</v>
      </c>
      <c r="AW781" s="12" t="s">
        <v>45</v>
      </c>
      <c r="AX781" s="12" t="s">
        <v>25</v>
      </c>
      <c r="AY781" s="231" t="s">
        <v>256</v>
      </c>
    </row>
    <row r="782" spans="2:65" s="1" customFormat="1" ht="31.5" customHeight="1">
      <c r="B782" s="42"/>
      <c r="C782" s="261" t="s">
        <v>1187</v>
      </c>
      <c r="D782" s="261" t="s">
        <v>337</v>
      </c>
      <c r="E782" s="262" t="s">
        <v>2208</v>
      </c>
      <c r="F782" s="263" t="s">
        <v>1371</v>
      </c>
      <c r="G782" s="264" t="s">
        <v>453</v>
      </c>
      <c r="H782" s="265">
        <v>1</v>
      </c>
      <c r="I782" s="266"/>
      <c r="J782" s="267">
        <f>ROUND(I782*H782,2)</f>
        <v>0</v>
      </c>
      <c r="K782" s="263" t="s">
        <v>38</v>
      </c>
      <c r="L782" s="268"/>
      <c r="M782" s="269" t="s">
        <v>38</v>
      </c>
      <c r="N782" s="270" t="s">
        <v>52</v>
      </c>
      <c r="O782" s="43"/>
      <c r="P782" s="205">
        <f>O782*H782</f>
        <v>0</v>
      </c>
      <c r="Q782" s="205">
        <v>0.029</v>
      </c>
      <c r="R782" s="205">
        <f>Q782*H782</f>
        <v>0.029</v>
      </c>
      <c r="S782" s="205">
        <v>0</v>
      </c>
      <c r="T782" s="206">
        <f>S782*H782</f>
        <v>0</v>
      </c>
      <c r="AR782" s="24" t="s">
        <v>424</v>
      </c>
      <c r="AT782" s="24" t="s">
        <v>337</v>
      </c>
      <c r="AU782" s="24" t="s">
        <v>90</v>
      </c>
      <c r="AY782" s="24" t="s">
        <v>256</v>
      </c>
      <c r="BE782" s="207">
        <f>IF(N782="základní",J782,0)</f>
        <v>0</v>
      </c>
      <c r="BF782" s="207">
        <f>IF(N782="snížená",J782,0)</f>
        <v>0</v>
      </c>
      <c r="BG782" s="207">
        <f>IF(N782="zákl. přenesená",J782,0)</f>
        <v>0</v>
      </c>
      <c r="BH782" s="207">
        <f>IF(N782="sníž. přenesená",J782,0)</f>
        <v>0</v>
      </c>
      <c r="BI782" s="207">
        <f>IF(N782="nulová",J782,0)</f>
        <v>0</v>
      </c>
      <c r="BJ782" s="24" t="s">
        <v>25</v>
      </c>
      <c r="BK782" s="207">
        <f>ROUND(I782*H782,2)</f>
        <v>0</v>
      </c>
      <c r="BL782" s="24" t="s">
        <v>336</v>
      </c>
      <c r="BM782" s="24" t="s">
        <v>2209</v>
      </c>
    </row>
    <row r="783" spans="2:51" s="11" customFormat="1" ht="13.5">
      <c r="B783" s="208"/>
      <c r="C783" s="209"/>
      <c r="D783" s="222" t="s">
        <v>264</v>
      </c>
      <c r="E783" s="271" t="s">
        <v>38</v>
      </c>
      <c r="F783" s="248" t="s">
        <v>1440</v>
      </c>
      <c r="G783" s="209"/>
      <c r="H783" s="249">
        <v>1</v>
      </c>
      <c r="I783" s="214"/>
      <c r="J783" s="209"/>
      <c r="K783" s="209"/>
      <c r="L783" s="215"/>
      <c r="M783" s="216"/>
      <c r="N783" s="217"/>
      <c r="O783" s="217"/>
      <c r="P783" s="217"/>
      <c r="Q783" s="217"/>
      <c r="R783" s="217"/>
      <c r="S783" s="217"/>
      <c r="T783" s="218"/>
      <c r="AT783" s="219" t="s">
        <v>264</v>
      </c>
      <c r="AU783" s="219" t="s">
        <v>90</v>
      </c>
      <c r="AV783" s="11" t="s">
        <v>90</v>
      </c>
      <c r="AW783" s="11" t="s">
        <v>45</v>
      </c>
      <c r="AX783" s="11" t="s">
        <v>25</v>
      </c>
      <c r="AY783" s="219" t="s">
        <v>256</v>
      </c>
    </row>
    <row r="784" spans="2:65" s="1" customFormat="1" ht="31.5" customHeight="1">
      <c r="B784" s="42"/>
      <c r="C784" s="261" t="s">
        <v>1192</v>
      </c>
      <c r="D784" s="261" t="s">
        <v>337</v>
      </c>
      <c r="E784" s="262" t="s">
        <v>1370</v>
      </c>
      <c r="F784" s="263" t="s">
        <v>1381</v>
      </c>
      <c r="G784" s="264" t="s">
        <v>453</v>
      </c>
      <c r="H784" s="265">
        <v>2</v>
      </c>
      <c r="I784" s="266"/>
      <c r="J784" s="267">
        <f>ROUND(I784*H784,2)</f>
        <v>0</v>
      </c>
      <c r="K784" s="263" t="s">
        <v>38</v>
      </c>
      <c r="L784" s="268"/>
      <c r="M784" s="269" t="s">
        <v>38</v>
      </c>
      <c r="N784" s="270" t="s">
        <v>52</v>
      </c>
      <c r="O784" s="43"/>
      <c r="P784" s="205">
        <f>O784*H784</f>
        <v>0</v>
      </c>
      <c r="Q784" s="205">
        <v>0.029</v>
      </c>
      <c r="R784" s="205">
        <f>Q784*H784</f>
        <v>0.058</v>
      </c>
      <c r="S784" s="205">
        <v>0</v>
      </c>
      <c r="T784" s="206">
        <f>S784*H784</f>
        <v>0</v>
      </c>
      <c r="AR784" s="24" t="s">
        <v>424</v>
      </c>
      <c r="AT784" s="24" t="s">
        <v>337</v>
      </c>
      <c r="AU784" s="24" t="s">
        <v>90</v>
      </c>
      <c r="AY784" s="24" t="s">
        <v>256</v>
      </c>
      <c r="BE784" s="207">
        <f>IF(N784="základní",J784,0)</f>
        <v>0</v>
      </c>
      <c r="BF784" s="207">
        <f>IF(N784="snížená",J784,0)</f>
        <v>0</v>
      </c>
      <c r="BG784" s="207">
        <f>IF(N784="zákl. přenesená",J784,0)</f>
        <v>0</v>
      </c>
      <c r="BH784" s="207">
        <f>IF(N784="sníž. přenesená",J784,0)</f>
        <v>0</v>
      </c>
      <c r="BI784" s="207">
        <f>IF(N784="nulová",J784,0)</f>
        <v>0</v>
      </c>
      <c r="BJ784" s="24" t="s">
        <v>25</v>
      </c>
      <c r="BK784" s="207">
        <f>ROUND(I784*H784,2)</f>
        <v>0</v>
      </c>
      <c r="BL784" s="24" t="s">
        <v>336</v>
      </c>
      <c r="BM784" s="24" t="s">
        <v>2210</v>
      </c>
    </row>
    <row r="785" spans="2:51" s="11" customFormat="1" ht="13.5">
      <c r="B785" s="208"/>
      <c r="C785" s="209"/>
      <c r="D785" s="222" t="s">
        <v>264</v>
      </c>
      <c r="E785" s="271" t="s">
        <v>38</v>
      </c>
      <c r="F785" s="248" t="s">
        <v>2211</v>
      </c>
      <c r="G785" s="209"/>
      <c r="H785" s="249">
        <v>2</v>
      </c>
      <c r="I785" s="214"/>
      <c r="J785" s="209"/>
      <c r="K785" s="209"/>
      <c r="L785" s="215"/>
      <c r="M785" s="216"/>
      <c r="N785" s="217"/>
      <c r="O785" s="217"/>
      <c r="P785" s="217"/>
      <c r="Q785" s="217"/>
      <c r="R785" s="217"/>
      <c r="S785" s="217"/>
      <c r="T785" s="218"/>
      <c r="AT785" s="219" t="s">
        <v>264</v>
      </c>
      <c r="AU785" s="219" t="s">
        <v>90</v>
      </c>
      <c r="AV785" s="11" t="s">
        <v>90</v>
      </c>
      <c r="AW785" s="11" t="s">
        <v>45</v>
      </c>
      <c r="AX785" s="11" t="s">
        <v>25</v>
      </c>
      <c r="AY785" s="219" t="s">
        <v>256</v>
      </c>
    </row>
    <row r="786" spans="2:65" s="1" customFormat="1" ht="31.5" customHeight="1">
      <c r="B786" s="42"/>
      <c r="C786" s="261" t="s">
        <v>1200</v>
      </c>
      <c r="D786" s="261" t="s">
        <v>337</v>
      </c>
      <c r="E786" s="262" t="s">
        <v>2212</v>
      </c>
      <c r="F786" s="263" t="s">
        <v>1371</v>
      </c>
      <c r="G786" s="264" t="s">
        <v>453</v>
      </c>
      <c r="H786" s="265">
        <v>1</v>
      </c>
      <c r="I786" s="266"/>
      <c r="J786" s="267">
        <f>ROUND(I786*H786,2)</f>
        <v>0</v>
      </c>
      <c r="K786" s="263" t="s">
        <v>38</v>
      </c>
      <c r="L786" s="268"/>
      <c r="M786" s="269" t="s">
        <v>38</v>
      </c>
      <c r="N786" s="270" t="s">
        <v>52</v>
      </c>
      <c r="O786" s="43"/>
      <c r="P786" s="205">
        <f>O786*H786</f>
        <v>0</v>
      </c>
      <c r="Q786" s="205">
        <v>0.029</v>
      </c>
      <c r="R786" s="205">
        <f>Q786*H786</f>
        <v>0.029</v>
      </c>
      <c r="S786" s="205">
        <v>0</v>
      </c>
      <c r="T786" s="206">
        <f>S786*H786</f>
        <v>0</v>
      </c>
      <c r="AR786" s="24" t="s">
        <v>424</v>
      </c>
      <c r="AT786" s="24" t="s">
        <v>337</v>
      </c>
      <c r="AU786" s="24" t="s">
        <v>90</v>
      </c>
      <c r="AY786" s="24" t="s">
        <v>256</v>
      </c>
      <c r="BE786" s="207">
        <f>IF(N786="základní",J786,0)</f>
        <v>0</v>
      </c>
      <c r="BF786" s="207">
        <f>IF(N786="snížená",J786,0)</f>
        <v>0</v>
      </c>
      <c r="BG786" s="207">
        <f>IF(N786="zákl. přenesená",J786,0)</f>
        <v>0</v>
      </c>
      <c r="BH786" s="207">
        <f>IF(N786="sníž. přenesená",J786,0)</f>
        <v>0</v>
      </c>
      <c r="BI786" s="207">
        <f>IF(N786="nulová",J786,0)</f>
        <v>0</v>
      </c>
      <c r="BJ786" s="24" t="s">
        <v>25</v>
      </c>
      <c r="BK786" s="207">
        <f>ROUND(I786*H786,2)</f>
        <v>0</v>
      </c>
      <c r="BL786" s="24" t="s">
        <v>336</v>
      </c>
      <c r="BM786" s="24" t="s">
        <v>2213</v>
      </c>
    </row>
    <row r="787" spans="2:51" s="11" customFormat="1" ht="13.5">
      <c r="B787" s="208"/>
      <c r="C787" s="209"/>
      <c r="D787" s="222" t="s">
        <v>264</v>
      </c>
      <c r="E787" s="271" t="s">
        <v>38</v>
      </c>
      <c r="F787" s="248" t="s">
        <v>2214</v>
      </c>
      <c r="G787" s="209"/>
      <c r="H787" s="249">
        <v>1</v>
      </c>
      <c r="I787" s="214"/>
      <c r="J787" s="209"/>
      <c r="K787" s="209"/>
      <c r="L787" s="215"/>
      <c r="M787" s="216"/>
      <c r="N787" s="217"/>
      <c r="O787" s="217"/>
      <c r="P787" s="217"/>
      <c r="Q787" s="217"/>
      <c r="R787" s="217"/>
      <c r="S787" s="217"/>
      <c r="T787" s="218"/>
      <c r="AT787" s="219" t="s">
        <v>264</v>
      </c>
      <c r="AU787" s="219" t="s">
        <v>90</v>
      </c>
      <c r="AV787" s="11" t="s">
        <v>90</v>
      </c>
      <c r="AW787" s="11" t="s">
        <v>45</v>
      </c>
      <c r="AX787" s="11" t="s">
        <v>25</v>
      </c>
      <c r="AY787" s="219" t="s">
        <v>256</v>
      </c>
    </row>
    <row r="788" spans="2:65" s="1" customFormat="1" ht="31.5" customHeight="1">
      <c r="B788" s="42"/>
      <c r="C788" s="261" t="s">
        <v>1209</v>
      </c>
      <c r="D788" s="261" t="s">
        <v>337</v>
      </c>
      <c r="E788" s="262" t="s">
        <v>2215</v>
      </c>
      <c r="F788" s="263" t="s">
        <v>1376</v>
      </c>
      <c r="G788" s="264" t="s">
        <v>453</v>
      </c>
      <c r="H788" s="265">
        <v>1</v>
      </c>
      <c r="I788" s="266"/>
      <c r="J788" s="267">
        <f>ROUND(I788*H788,2)</f>
        <v>0</v>
      </c>
      <c r="K788" s="263" t="s">
        <v>38</v>
      </c>
      <c r="L788" s="268"/>
      <c r="M788" s="269" t="s">
        <v>38</v>
      </c>
      <c r="N788" s="270" t="s">
        <v>52</v>
      </c>
      <c r="O788" s="43"/>
      <c r="P788" s="205">
        <f>O788*H788</f>
        <v>0</v>
      </c>
      <c r="Q788" s="205">
        <v>0.051</v>
      </c>
      <c r="R788" s="205">
        <f>Q788*H788</f>
        <v>0.051</v>
      </c>
      <c r="S788" s="205">
        <v>0</v>
      </c>
      <c r="T788" s="206">
        <f>S788*H788</f>
        <v>0</v>
      </c>
      <c r="AR788" s="24" t="s">
        <v>424</v>
      </c>
      <c r="AT788" s="24" t="s">
        <v>337</v>
      </c>
      <c r="AU788" s="24" t="s">
        <v>90</v>
      </c>
      <c r="AY788" s="24" t="s">
        <v>256</v>
      </c>
      <c r="BE788" s="207">
        <f>IF(N788="základní",J788,0)</f>
        <v>0</v>
      </c>
      <c r="BF788" s="207">
        <f>IF(N788="snížená",J788,0)</f>
        <v>0</v>
      </c>
      <c r="BG788" s="207">
        <f>IF(N788="zákl. přenesená",J788,0)</f>
        <v>0</v>
      </c>
      <c r="BH788" s="207">
        <f>IF(N788="sníž. přenesená",J788,0)</f>
        <v>0</v>
      </c>
      <c r="BI788" s="207">
        <f>IF(N788="nulová",J788,0)</f>
        <v>0</v>
      </c>
      <c r="BJ788" s="24" t="s">
        <v>25</v>
      </c>
      <c r="BK788" s="207">
        <f>ROUND(I788*H788,2)</f>
        <v>0</v>
      </c>
      <c r="BL788" s="24" t="s">
        <v>336</v>
      </c>
      <c r="BM788" s="24" t="s">
        <v>2216</v>
      </c>
    </row>
    <row r="789" spans="2:51" s="11" customFormat="1" ht="13.5">
      <c r="B789" s="208"/>
      <c r="C789" s="209"/>
      <c r="D789" s="222" t="s">
        <v>264</v>
      </c>
      <c r="E789" s="271" t="s">
        <v>38</v>
      </c>
      <c r="F789" s="248" t="s">
        <v>2217</v>
      </c>
      <c r="G789" s="209"/>
      <c r="H789" s="249">
        <v>1</v>
      </c>
      <c r="I789" s="214"/>
      <c r="J789" s="209"/>
      <c r="K789" s="209"/>
      <c r="L789" s="215"/>
      <c r="M789" s="216"/>
      <c r="N789" s="217"/>
      <c r="O789" s="217"/>
      <c r="P789" s="217"/>
      <c r="Q789" s="217"/>
      <c r="R789" s="217"/>
      <c r="S789" s="217"/>
      <c r="T789" s="218"/>
      <c r="AT789" s="219" t="s">
        <v>264</v>
      </c>
      <c r="AU789" s="219" t="s">
        <v>90</v>
      </c>
      <c r="AV789" s="11" t="s">
        <v>90</v>
      </c>
      <c r="AW789" s="11" t="s">
        <v>45</v>
      </c>
      <c r="AX789" s="11" t="s">
        <v>25</v>
      </c>
      <c r="AY789" s="219" t="s">
        <v>256</v>
      </c>
    </row>
    <row r="790" spans="2:65" s="1" customFormat="1" ht="31.5" customHeight="1">
      <c r="B790" s="42"/>
      <c r="C790" s="261" t="s">
        <v>1215</v>
      </c>
      <c r="D790" s="261" t="s">
        <v>337</v>
      </c>
      <c r="E790" s="262" t="s">
        <v>2218</v>
      </c>
      <c r="F790" s="263" t="s">
        <v>1376</v>
      </c>
      <c r="G790" s="264" t="s">
        <v>453</v>
      </c>
      <c r="H790" s="265">
        <v>1</v>
      </c>
      <c r="I790" s="266"/>
      <c r="J790" s="267">
        <f>ROUND(I790*H790,2)</f>
        <v>0</v>
      </c>
      <c r="K790" s="263" t="s">
        <v>38</v>
      </c>
      <c r="L790" s="268"/>
      <c r="M790" s="269" t="s">
        <v>38</v>
      </c>
      <c r="N790" s="270" t="s">
        <v>52</v>
      </c>
      <c r="O790" s="43"/>
      <c r="P790" s="205">
        <f>O790*H790</f>
        <v>0</v>
      </c>
      <c r="Q790" s="205">
        <v>0.051</v>
      </c>
      <c r="R790" s="205">
        <f>Q790*H790</f>
        <v>0.051</v>
      </c>
      <c r="S790" s="205">
        <v>0</v>
      </c>
      <c r="T790" s="206">
        <f>S790*H790</f>
        <v>0</v>
      </c>
      <c r="AR790" s="24" t="s">
        <v>424</v>
      </c>
      <c r="AT790" s="24" t="s">
        <v>337</v>
      </c>
      <c r="AU790" s="24" t="s">
        <v>90</v>
      </c>
      <c r="AY790" s="24" t="s">
        <v>256</v>
      </c>
      <c r="BE790" s="207">
        <f>IF(N790="základní",J790,0)</f>
        <v>0</v>
      </c>
      <c r="BF790" s="207">
        <f>IF(N790="snížená",J790,0)</f>
        <v>0</v>
      </c>
      <c r="BG790" s="207">
        <f>IF(N790="zákl. přenesená",J790,0)</f>
        <v>0</v>
      </c>
      <c r="BH790" s="207">
        <f>IF(N790="sníž. přenesená",J790,0)</f>
        <v>0</v>
      </c>
      <c r="BI790" s="207">
        <f>IF(N790="nulová",J790,0)</f>
        <v>0</v>
      </c>
      <c r="BJ790" s="24" t="s">
        <v>25</v>
      </c>
      <c r="BK790" s="207">
        <f>ROUND(I790*H790,2)</f>
        <v>0</v>
      </c>
      <c r="BL790" s="24" t="s">
        <v>336</v>
      </c>
      <c r="BM790" s="24" t="s">
        <v>2219</v>
      </c>
    </row>
    <row r="791" spans="2:51" s="11" customFormat="1" ht="13.5">
      <c r="B791" s="208"/>
      <c r="C791" s="209"/>
      <c r="D791" s="222" t="s">
        <v>264</v>
      </c>
      <c r="E791" s="271" t="s">
        <v>38</v>
      </c>
      <c r="F791" s="248" t="s">
        <v>2220</v>
      </c>
      <c r="G791" s="209"/>
      <c r="H791" s="249">
        <v>1</v>
      </c>
      <c r="I791" s="214"/>
      <c r="J791" s="209"/>
      <c r="K791" s="209"/>
      <c r="L791" s="215"/>
      <c r="M791" s="216"/>
      <c r="N791" s="217"/>
      <c r="O791" s="217"/>
      <c r="P791" s="217"/>
      <c r="Q791" s="217"/>
      <c r="R791" s="217"/>
      <c r="S791" s="217"/>
      <c r="T791" s="218"/>
      <c r="AT791" s="219" t="s">
        <v>264</v>
      </c>
      <c r="AU791" s="219" t="s">
        <v>90</v>
      </c>
      <c r="AV791" s="11" t="s">
        <v>90</v>
      </c>
      <c r="AW791" s="11" t="s">
        <v>45</v>
      </c>
      <c r="AX791" s="11" t="s">
        <v>25</v>
      </c>
      <c r="AY791" s="219" t="s">
        <v>256</v>
      </c>
    </row>
    <row r="792" spans="2:65" s="1" customFormat="1" ht="31.5" customHeight="1">
      <c r="B792" s="42"/>
      <c r="C792" s="261" t="s">
        <v>1220</v>
      </c>
      <c r="D792" s="261" t="s">
        <v>337</v>
      </c>
      <c r="E792" s="262" t="s">
        <v>2221</v>
      </c>
      <c r="F792" s="263" t="s">
        <v>1376</v>
      </c>
      <c r="G792" s="264" t="s">
        <v>453</v>
      </c>
      <c r="H792" s="265">
        <v>1</v>
      </c>
      <c r="I792" s="266"/>
      <c r="J792" s="267">
        <f>ROUND(I792*H792,2)</f>
        <v>0</v>
      </c>
      <c r="K792" s="263" t="s">
        <v>38</v>
      </c>
      <c r="L792" s="268"/>
      <c r="M792" s="269" t="s">
        <v>38</v>
      </c>
      <c r="N792" s="270" t="s">
        <v>52</v>
      </c>
      <c r="O792" s="43"/>
      <c r="P792" s="205">
        <f>O792*H792</f>
        <v>0</v>
      </c>
      <c r="Q792" s="205">
        <v>0.051</v>
      </c>
      <c r="R792" s="205">
        <f>Q792*H792</f>
        <v>0.051</v>
      </c>
      <c r="S792" s="205">
        <v>0</v>
      </c>
      <c r="T792" s="206">
        <f>S792*H792</f>
        <v>0</v>
      </c>
      <c r="AR792" s="24" t="s">
        <v>424</v>
      </c>
      <c r="AT792" s="24" t="s">
        <v>337</v>
      </c>
      <c r="AU792" s="24" t="s">
        <v>90</v>
      </c>
      <c r="AY792" s="24" t="s">
        <v>256</v>
      </c>
      <c r="BE792" s="207">
        <f>IF(N792="základní",J792,0)</f>
        <v>0</v>
      </c>
      <c r="BF792" s="207">
        <f>IF(N792="snížená",J792,0)</f>
        <v>0</v>
      </c>
      <c r="BG792" s="207">
        <f>IF(N792="zákl. přenesená",J792,0)</f>
        <v>0</v>
      </c>
      <c r="BH792" s="207">
        <f>IF(N792="sníž. přenesená",J792,0)</f>
        <v>0</v>
      </c>
      <c r="BI792" s="207">
        <f>IF(N792="nulová",J792,0)</f>
        <v>0</v>
      </c>
      <c r="BJ792" s="24" t="s">
        <v>25</v>
      </c>
      <c r="BK792" s="207">
        <f>ROUND(I792*H792,2)</f>
        <v>0</v>
      </c>
      <c r="BL792" s="24" t="s">
        <v>336</v>
      </c>
      <c r="BM792" s="24" t="s">
        <v>2222</v>
      </c>
    </row>
    <row r="793" spans="2:51" s="11" customFormat="1" ht="13.5">
      <c r="B793" s="208"/>
      <c r="C793" s="209"/>
      <c r="D793" s="222" t="s">
        <v>264</v>
      </c>
      <c r="E793" s="271" t="s">
        <v>38</v>
      </c>
      <c r="F793" s="248" t="s">
        <v>2223</v>
      </c>
      <c r="G793" s="209"/>
      <c r="H793" s="249">
        <v>1</v>
      </c>
      <c r="I793" s="214"/>
      <c r="J793" s="209"/>
      <c r="K793" s="209"/>
      <c r="L793" s="215"/>
      <c r="M793" s="216"/>
      <c r="N793" s="217"/>
      <c r="O793" s="217"/>
      <c r="P793" s="217"/>
      <c r="Q793" s="217"/>
      <c r="R793" s="217"/>
      <c r="S793" s="217"/>
      <c r="T793" s="218"/>
      <c r="AT793" s="219" t="s">
        <v>264</v>
      </c>
      <c r="AU793" s="219" t="s">
        <v>90</v>
      </c>
      <c r="AV793" s="11" t="s">
        <v>90</v>
      </c>
      <c r="AW793" s="11" t="s">
        <v>45</v>
      </c>
      <c r="AX793" s="11" t="s">
        <v>25</v>
      </c>
      <c r="AY793" s="219" t="s">
        <v>256</v>
      </c>
    </row>
    <row r="794" spans="2:65" s="1" customFormat="1" ht="31.5" customHeight="1">
      <c r="B794" s="42"/>
      <c r="C794" s="261" t="s">
        <v>1224</v>
      </c>
      <c r="D794" s="261" t="s">
        <v>337</v>
      </c>
      <c r="E794" s="262" t="s">
        <v>2224</v>
      </c>
      <c r="F794" s="263" t="s">
        <v>1381</v>
      </c>
      <c r="G794" s="264" t="s">
        <v>453</v>
      </c>
      <c r="H794" s="265">
        <v>1</v>
      </c>
      <c r="I794" s="266"/>
      <c r="J794" s="267">
        <f>ROUND(I794*H794,2)</f>
        <v>0</v>
      </c>
      <c r="K794" s="263" t="s">
        <v>38</v>
      </c>
      <c r="L794" s="268"/>
      <c r="M794" s="269" t="s">
        <v>38</v>
      </c>
      <c r="N794" s="270" t="s">
        <v>52</v>
      </c>
      <c r="O794" s="43"/>
      <c r="P794" s="205">
        <f>O794*H794</f>
        <v>0</v>
      </c>
      <c r="Q794" s="205">
        <v>0.029</v>
      </c>
      <c r="R794" s="205">
        <f>Q794*H794</f>
        <v>0.029</v>
      </c>
      <c r="S794" s="205">
        <v>0</v>
      </c>
      <c r="T794" s="206">
        <f>S794*H794</f>
        <v>0</v>
      </c>
      <c r="AR794" s="24" t="s">
        <v>424</v>
      </c>
      <c r="AT794" s="24" t="s">
        <v>337</v>
      </c>
      <c r="AU794" s="24" t="s">
        <v>90</v>
      </c>
      <c r="AY794" s="24" t="s">
        <v>256</v>
      </c>
      <c r="BE794" s="207">
        <f>IF(N794="základní",J794,0)</f>
        <v>0</v>
      </c>
      <c r="BF794" s="207">
        <f>IF(N794="snížená",J794,0)</f>
        <v>0</v>
      </c>
      <c r="BG794" s="207">
        <f>IF(N794="zákl. přenesená",J794,0)</f>
        <v>0</v>
      </c>
      <c r="BH794" s="207">
        <f>IF(N794="sníž. přenesená",J794,0)</f>
        <v>0</v>
      </c>
      <c r="BI794" s="207">
        <f>IF(N794="nulová",J794,0)</f>
        <v>0</v>
      </c>
      <c r="BJ794" s="24" t="s">
        <v>25</v>
      </c>
      <c r="BK794" s="207">
        <f>ROUND(I794*H794,2)</f>
        <v>0</v>
      </c>
      <c r="BL794" s="24" t="s">
        <v>336</v>
      </c>
      <c r="BM794" s="24" t="s">
        <v>2225</v>
      </c>
    </row>
    <row r="795" spans="2:51" s="11" customFormat="1" ht="13.5">
      <c r="B795" s="208"/>
      <c r="C795" s="209"/>
      <c r="D795" s="222" t="s">
        <v>264</v>
      </c>
      <c r="E795" s="271" t="s">
        <v>38</v>
      </c>
      <c r="F795" s="248" t="s">
        <v>2226</v>
      </c>
      <c r="G795" s="209"/>
      <c r="H795" s="249">
        <v>1</v>
      </c>
      <c r="I795" s="214"/>
      <c r="J795" s="209"/>
      <c r="K795" s="209"/>
      <c r="L795" s="215"/>
      <c r="M795" s="216"/>
      <c r="N795" s="217"/>
      <c r="O795" s="217"/>
      <c r="P795" s="217"/>
      <c r="Q795" s="217"/>
      <c r="R795" s="217"/>
      <c r="S795" s="217"/>
      <c r="T795" s="218"/>
      <c r="AT795" s="219" t="s">
        <v>264</v>
      </c>
      <c r="AU795" s="219" t="s">
        <v>90</v>
      </c>
      <c r="AV795" s="11" t="s">
        <v>90</v>
      </c>
      <c r="AW795" s="11" t="s">
        <v>45</v>
      </c>
      <c r="AX795" s="11" t="s">
        <v>25</v>
      </c>
      <c r="AY795" s="219" t="s">
        <v>256</v>
      </c>
    </row>
    <row r="796" spans="2:65" s="1" customFormat="1" ht="31.5" customHeight="1">
      <c r="B796" s="42"/>
      <c r="C796" s="261" t="s">
        <v>1229</v>
      </c>
      <c r="D796" s="261" t="s">
        <v>337</v>
      </c>
      <c r="E796" s="262" t="s">
        <v>2227</v>
      </c>
      <c r="F796" s="263" t="s">
        <v>1381</v>
      </c>
      <c r="G796" s="264" t="s">
        <v>453</v>
      </c>
      <c r="H796" s="265">
        <v>2</v>
      </c>
      <c r="I796" s="266"/>
      <c r="J796" s="267">
        <f>ROUND(I796*H796,2)</f>
        <v>0</v>
      </c>
      <c r="K796" s="263" t="s">
        <v>38</v>
      </c>
      <c r="L796" s="268"/>
      <c r="M796" s="269" t="s">
        <v>38</v>
      </c>
      <c r="N796" s="270" t="s">
        <v>52</v>
      </c>
      <c r="O796" s="43"/>
      <c r="P796" s="205">
        <f>O796*H796</f>
        <v>0</v>
      </c>
      <c r="Q796" s="205">
        <v>0.029</v>
      </c>
      <c r="R796" s="205">
        <f>Q796*H796</f>
        <v>0.058</v>
      </c>
      <c r="S796" s="205">
        <v>0</v>
      </c>
      <c r="T796" s="206">
        <f>S796*H796</f>
        <v>0</v>
      </c>
      <c r="AR796" s="24" t="s">
        <v>424</v>
      </c>
      <c r="AT796" s="24" t="s">
        <v>337</v>
      </c>
      <c r="AU796" s="24" t="s">
        <v>90</v>
      </c>
      <c r="AY796" s="24" t="s">
        <v>256</v>
      </c>
      <c r="BE796" s="207">
        <f>IF(N796="základní",J796,0)</f>
        <v>0</v>
      </c>
      <c r="BF796" s="207">
        <f>IF(N796="snížená",J796,0)</f>
        <v>0</v>
      </c>
      <c r="BG796" s="207">
        <f>IF(N796="zákl. přenesená",J796,0)</f>
        <v>0</v>
      </c>
      <c r="BH796" s="207">
        <f>IF(N796="sníž. přenesená",J796,0)</f>
        <v>0</v>
      </c>
      <c r="BI796" s="207">
        <f>IF(N796="nulová",J796,0)</f>
        <v>0</v>
      </c>
      <c r="BJ796" s="24" t="s">
        <v>25</v>
      </c>
      <c r="BK796" s="207">
        <f>ROUND(I796*H796,2)</f>
        <v>0</v>
      </c>
      <c r="BL796" s="24" t="s">
        <v>336</v>
      </c>
      <c r="BM796" s="24" t="s">
        <v>2228</v>
      </c>
    </row>
    <row r="797" spans="2:51" s="11" customFormat="1" ht="13.5">
      <c r="B797" s="208"/>
      <c r="C797" s="209"/>
      <c r="D797" s="222" t="s">
        <v>264</v>
      </c>
      <c r="E797" s="271" t="s">
        <v>38</v>
      </c>
      <c r="F797" s="248" t="s">
        <v>2229</v>
      </c>
      <c r="G797" s="209"/>
      <c r="H797" s="249">
        <v>2</v>
      </c>
      <c r="I797" s="214"/>
      <c r="J797" s="209"/>
      <c r="K797" s="209"/>
      <c r="L797" s="215"/>
      <c r="M797" s="216"/>
      <c r="N797" s="217"/>
      <c r="O797" s="217"/>
      <c r="P797" s="217"/>
      <c r="Q797" s="217"/>
      <c r="R797" s="217"/>
      <c r="S797" s="217"/>
      <c r="T797" s="218"/>
      <c r="AT797" s="219" t="s">
        <v>264</v>
      </c>
      <c r="AU797" s="219" t="s">
        <v>90</v>
      </c>
      <c r="AV797" s="11" t="s">
        <v>90</v>
      </c>
      <c r="AW797" s="11" t="s">
        <v>45</v>
      </c>
      <c r="AX797" s="11" t="s">
        <v>25</v>
      </c>
      <c r="AY797" s="219" t="s">
        <v>256</v>
      </c>
    </row>
    <row r="798" spans="2:65" s="1" customFormat="1" ht="22.5" customHeight="1">
      <c r="B798" s="42"/>
      <c r="C798" s="196" t="s">
        <v>1233</v>
      </c>
      <c r="D798" s="196" t="s">
        <v>258</v>
      </c>
      <c r="E798" s="197" t="s">
        <v>2230</v>
      </c>
      <c r="F798" s="198" t="s">
        <v>2231</v>
      </c>
      <c r="G798" s="199" t="s">
        <v>129</v>
      </c>
      <c r="H798" s="200">
        <v>513.6</v>
      </c>
      <c r="I798" s="201"/>
      <c r="J798" s="202">
        <f>ROUND(I798*H798,2)</f>
        <v>0</v>
      </c>
      <c r="K798" s="198" t="s">
        <v>261</v>
      </c>
      <c r="L798" s="62"/>
      <c r="M798" s="203" t="s">
        <v>38</v>
      </c>
      <c r="N798" s="204" t="s">
        <v>52</v>
      </c>
      <c r="O798" s="43"/>
      <c r="P798" s="205">
        <f>O798*H798</f>
        <v>0</v>
      </c>
      <c r="Q798" s="205">
        <v>0.00025</v>
      </c>
      <c r="R798" s="205">
        <f>Q798*H798</f>
        <v>0.12840000000000001</v>
      </c>
      <c r="S798" s="205">
        <v>0</v>
      </c>
      <c r="T798" s="206">
        <f>S798*H798</f>
        <v>0</v>
      </c>
      <c r="AR798" s="24" t="s">
        <v>336</v>
      </c>
      <c r="AT798" s="24" t="s">
        <v>258</v>
      </c>
      <c r="AU798" s="24" t="s">
        <v>90</v>
      </c>
      <c r="AY798" s="24" t="s">
        <v>256</v>
      </c>
      <c r="BE798" s="207">
        <f>IF(N798="základní",J798,0)</f>
        <v>0</v>
      </c>
      <c r="BF798" s="207">
        <f>IF(N798="snížená",J798,0)</f>
        <v>0</v>
      </c>
      <c r="BG798" s="207">
        <f>IF(N798="zákl. přenesená",J798,0)</f>
        <v>0</v>
      </c>
      <c r="BH798" s="207">
        <f>IF(N798="sníž. přenesená",J798,0)</f>
        <v>0</v>
      </c>
      <c r="BI798" s="207">
        <f>IF(N798="nulová",J798,0)</f>
        <v>0</v>
      </c>
      <c r="BJ798" s="24" t="s">
        <v>25</v>
      </c>
      <c r="BK798" s="207">
        <f>ROUND(I798*H798,2)</f>
        <v>0</v>
      </c>
      <c r="BL798" s="24" t="s">
        <v>336</v>
      </c>
      <c r="BM798" s="24" t="s">
        <v>2232</v>
      </c>
    </row>
    <row r="799" spans="2:51" s="11" customFormat="1" ht="13.5">
      <c r="B799" s="208"/>
      <c r="C799" s="209"/>
      <c r="D799" s="210" t="s">
        <v>264</v>
      </c>
      <c r="E799" s="211" t="s">
        <v>38</v>
      </c>
      <c r="F799" s="212" t="s">
        <v>1995</v>
      </c>
      <c r="G799" s="209"/>
      <c r="H799" s="213">
        <v>5.04</v>
      </c>
      <c r="I799" s="214"/>
      <c r="J799" s="209"/>
      <c r="K799" s="209"/>
      <c r="L799" s="215"/>
      <c r="M799" s="216"/>
      <c r="N799" s="217"/>
      <c r="O799" s="217"/>
      <c r="P799" s="217"/>
      <c r="Q799" s="217"/>
      <c r="R799" s="217"/>
      <c r="S799" s="217"/>
      <c r="T799" s="218"/>
      <c r="AT799" s="219" t="s">
        <v>264</v>
      </c>
      <c r="AU799" s="219" t="s">
        <v>90</v>
      </c>
      <c r="AV799" s="11" t="s">
        <v>90</v>
      </c>
      <c r="AW799" s="11" t="s">
        <v>45</v>
      </c>
      <c r="AX799" s="11" t="s">
        <v>81</v>
      </c>
      <c r="AY799" s="219" t="s">
        <v>256</v>
      </c>
    </row>
    <row r="800" spans="2:51" s="11" customFormat="1" ht="13.5">
      <c r="B800" s="208"/>
      <c r="C800" s="209"/>
      <c r="D800" s="210" t="s">
        <v>264</v>
      </c>
      <c r="E800" s="211" t="s">
        <v>38</v>
      </c>
      <c r="F800" s="212" t="s">
        <v>1996</v>
      </c>
      <c r="G800" s="209"/>
      <c r="H800" s="213">
        <v>5.04</v>
      </c>
      <c r="I800" s="214"/>
      <c r="J800" s="209"/>
      <c r="K800" s="209"/>
      <c r="L800" s="215"/>
      <c r="M800" s="216"/>
      <c r="N800" s="217"/>
      <c r="O800" s="217"/>
      <c r="P800" s="217"/>
      <c r="Q800" s="217"/>
      <c r="R800" s="217"/>
      <c r="S800" s="217"/>
      <c r="T800" s="218"/>
      <c r="AT800" s="219" t="s">
        <v>264</v>
      </c>
      <c r="AU800" s="219" t="s">
        <v>90</v>
      </c>
      <c r="AV800" s="11" t="s">
        <v>90</v>
      </c>
      <c r="AW800" s="11" t="s">
        <v>45</v>
      </c>
      <c r="AX800" s="11" t="s">
        <v>81</v>
      </c>
      <c r="AY800" s="219" t="s">
        <v>256</v>
      </c>
    </row>
    <row r="801" spans="2:51" s="11" customFormat="1" ht="13.5">
      <c r="B801" s="208"/>
      <c r="C801" s="209"/>
      <c r="D801" s="210" t="s">
        <v>264</v>
      </c>
      <c r="E801" s="211" t="s">
        <v>38</v>
      </c>
      <c r="F801" s="212" t="s">
        <v>2005</v>
      </c>
      <c r="G801" s="209"/>
      <c r="H801" s="213">
        <v>128.52</v>
      </c>
      <c r="I801" s="214"/>
      <c r="J801" s="209"/>
      <c r="K801" s="209"/>
      <c r="L801" s="215"/>
      <c r="M801" s="216"/>
      <c r="N801" s="217"/>
      <c r="O801" s="217"/>
      <c r="P801" s="217"/>
      <c r="Q801" s="217"/>
      <c r="R801" s="217"/>
      <c r="S801" s="217"/>
      <c r="T801" s="218"/>
      <c r="AT801" s="219" t="s">
        <v>264</v>
      </c>
      <c r="AU801" s="219" t="s">
        <v>90</v>
      </c>
      <c r="AV801" s="11" t="s">
        <v>90</v>
      </c>
      <c r="AW801" s="11" t="s">
        <v>45</v>
      </c>
      <c r="AX801" s="11" t="s">
        <v>81</v>
      </c>
      <c r="AY801" s="219" t="s">
        <v>256</v>
      </c>
    </row>
    <row r="802" spans="2:51" s="11" customFormat="1" ht="13.5">
      <c r="B802" s="208"/>
      <c r="C802" s="209"/>
      <c r="D802" s="210" t="s">
        <v>264</v>
      </c>
      <c r="E802" s="211" t="s">
        <v>38</v>
      </c>
      <c r="F802" s="212" t="s">
        <v>1997</v>
      </c>
      <c r="G802" s="209"/>
      <c r="H802" s="213">
        <v>5.88</v>
      </c>
      <c r="I802" s="214"/>
      <c r="J802" s="209"/>
      <c r="K802" s="209"/>
      <c r="L802" s="215"/>
      <c r="M802" s="216"/>
      <c r="N802" s="217"/>
      <c r="O802" s="217"/>
      <c r="P802" s="217"/>
      <c r="Q802" s="217"/>
      <c r="R802" s="217"/>
      <c r="S802" s="217"/>
      <c r="T802" s="218"/>
      <c r="AT802" s="219" t="s">
        <v>264</v>
      </c>
      <c r="AU802" s="219" t="s">
        <v>90</v>
      </c>
      <c r="AV802" s="11" t="s">
        <v>90</v>
      </c>
      <c r="AW802" s="11" t="s">
        <v>45</v>
      </c>
      <c r="AX802" s="11" t="s">
        <v>81</v>
      </c>
      <c r="AY802" s="219" t="s">
        <v>256</v>
      </c>
    </row>
    <row r="803" spans="2:51" s="11" customFormat="1" ht="13.5">
      <c r="B803" s="208"/>
      <c r="C803" s="209"/>
      <c r="D803" s="210" t="s">
        <v>264</v>
      </c>
      <c r="E803" s="211" t="s">
        <v>38</v>
      </c>
      <c r="F803" s="212" t="s">
        <v>1989</v>
      </c>
      <c r="G803" s="209"/>
      <c r="H803" s="213">
        <v>21</v>
      </c>
      <c r="I803" s="214"/>
      <c r="J803" s="209"/>
      <c r="K803" s="209"/>
      <c r="L803" s="215"/>
      <c r="M803" s="216"/>
      <c r="N803" s="217"/>
      <c r="O803" s="217"/>
      <c r="P803" s="217"/>
      <c r="Q803" s="217"/>
      <c r="R803" s="217"/>
      <c r="S803" s="217"/>
      <c r="T803" s="218"/>
      <c r="AT803" s="219" t="s">
        <v>264</v>
      </c>
      <c r="AU803" s="219" t="s">
        <v>90</v>
      </c>
      <c r="AV803" s="11" t="s">
        <v>90</v>
      </c>
      <c r="AW803" s="11" t="s">
        <v>45</v>
      </c>
      <c r="AX803" s="11" t="s">
        <v>81</v>
      </c>
      <c r="AY803" s="219" t="s">
        <v>256</v>
      </c>
    </row>
    <row r="804" spans="2:51" s="11" customFormat="1" ht="13.5">
      <c r="B804" s="208"/>
      <c r="C804" s="209"/>
      <c r="D804" s="210" t="s">
        <v>264</v>
      </c>
      <c r="E804" s="211" t="s">
        <v>38</v>
      </c>
      <c r="F804" s="212" t="s">
        <v>2233</v>
      </c>
      <c r="G804" s="209"/>
      <c r="H804" s="213">
        <v>312.12</v>
      </c>
      <c r="I804" s="214"/>
      <c r="J804" s="209"/>
      <c r="K804" s="209"/>
      <c r="L804" s="215"/>
      <c r="M804" s="216"/>
      <c r="N804" s="217"/>
      <c r="O804" s="217"/>
      <c r="P804" s="217"/>
      <c r="Q804" s="217"/>
      <c r="R804" s="217"/>
      <c r="S804" s="217"/>
      <c r="T804" s="218"/>
      <c r="AT804" s="219" t="s">
        <v>264</v>
      </c>
      <c r="AU804" s="219" t="s">
        <v>90</v>
      </c>
      <c r="AV804" s="11" t="s">
        <v>90</v>
      </c>
      <c r="AW804" s="11" t="s">
        <v>45</v>
      </c>
      <c r="AX804" s="11" t="s">
        <v>81</v>
      </c>
      <c r="AY804" s="219" t="s">
        <v>256</v>
      </c>
    </row>
    <row r="805" spans="2:51" s="11" customFormat="1" ht="13.5">
      <c r="B805" s="208"/>
      <c r="C805" s="209"/>
      <c r="D805" s="210" t="s">
        <v>264</v>
      </c>
      <c r="E805" s="211" t="s">
        <v>38</v>
      </c>
      <c r="F805" s="212" t="s">
        <v>1998</v>
      </c>
      <c r="G805" s="209"/>
      <c r="H805" s="213">
        <v>2.7</v>
      </c>
      <c r="I805" s="214"/>
      <c r="J805" s="209"/>
      <c r="K805" s="209"/>
      <c r="L805" s="215"/>
      <c r="M805" s="216"/>
      <c r="N805" s="217"/>
      <c r="O805" s="217"/>
      <c r="P805" s="217"/>
      <c r="Q805" s="217"/>
      <c r="R805" s="217"/>
      <c r="S805" s="217"/>
      <c r="T805" s="218"/>
      <c r="AT805" s="219" t="s">
        <v>264</v>
      </c>
      <c r="AU805" s="219" t="s">
        <v>90</v>
      </c>
      <c r="AV805" s="11" t="s">
        <v>90</v>
      </c>
      <c r="AW805" s="11" t="s">
        <v>45</v>
      </c>
      <c r="AX805" s="11" t="s">
        <v>81</v>
      </c>
      <c r="AY805" s="219" t="s">
        <v>256</v>
      </c>
    </row>
    <row r="806" spans="2:51" s="11" customFormat="1" ht="13.5">
      <c r="B806" s="208"/>
      <c r="C806" s="209"/>
      <c r="D806" s="210" t="s">
        <v>264</v>
      </c>
      <c r="E806" s="211" t="s">
        <v>38</v>
      </c>
      <c r="F806" s="212" t="s">
        <v>2007</v>
      </c>
      <c r="G806" s="209"/>
      <c r="H806" s="213">
        <v>4.5</v>
      </c>
      <c r="I806" s="214"/>
      <c r="J806" s="209"/>
      <c r="K806" s="209"/>
      <c r="L806" s="215"/>
      <c r="M806" s="216"/>
      <c r="N806" s="217"/>
      <c r="O806" s="217"/>
      <c r="P806" s="217"/>
      <c r="Q806" s="217"/>
      <c r="R806" s="217"/>
      <c r="S806" s="217"/>
      <c r="T806" s="218"/>
      <c r="AT806" s="219" t="s">
        <v>264</v>
      </c>
      <c r="AU806" s="219" t="s">
        <v>90</v>
      </c>
      <c r="AV806" s="11" t="s">
        <v>90</v>
      </c>
      <c r="AW806" s="11" t="s">
        <v>45</v>
      </c>
      <c r="AX806" s="11" t="s">
        <v>81</v>
      </c>
      <c r="AY806" s="219" t="s">
        <v>256</v>
      </c>
    </row>
    <row r="807" spans="2:51" s="11" customFormat="1" ht="13.5">
      <c r="B807" s="208"/>
      <c r="C807" s="209"/>
      <c r="D807" s="210" t="s">
        <v>264</v>
      </c>
      <c r="E807" s="211" t="s">
        <v>38</v>
      </c>
      <c r="F807" s="212" t="s">
        <v>1999</v>
      </c>
      <c r="G807" s="209"/>
      <c r="H807" s="213">
        <v>10.8</v>
      </c>
      <c r="I807" s="214"/>
      <c r="J807" s="209"/>
      <c r="K807" s="209"/>
      <c r="L807" s="215"/>
      <c r="M807" s="216"/>
      <c r="N807" s="217"/>
      <c r="O807" s="217"/>
      <c r="P807" s="217"/>
      <c r="Q807" s="217"/>
      <c r="R807" s="217"/>
      <c r="S807" s="217"/>
      <c r="T807" s="218"/>
      <c r="AT807" s="219" t="s">
        <v>264</v>
      </c>
      <c r="AU807" s="219" t="s">
        <v>90</v>
      </c>
      <c r="AV807" s="11" t="s">
        <v>90</v>
      </c>
      <c r="AW807" s="11" t="s">
        <v>45</v>
      </c>
      <c r="AX807" s="11" t="s">
        <v>81</v>
      </c>
      <c r="AY807" s="219" t="s">
        <v>256</v>
      </c>
    </row>
    <row r="808" spans="2:51" s="11" customFormat="1" ht="13.5">
      <c r="B808" s="208"/>
      <c r="C808" s="209"/>
      <c r="D808" s="210" t="s">
        <v>264</v>
      </c>
      <c r="E808" s="211" t="s">
        <v>38</v>
      </c>
      <c r="F808" s="212" t="s">
        <v>2000</v>
      </c>
      <c r="G808" s="209"/>
      <c r="H808" s="213">
        <v>3.24</v>
      </c>
      <c r="I808" s="214"/>
      <c r="J808" s="209"/>
      <c r="K808" s="209"/>
      <c r="L808" s="215"/>
      <c r="M808" s="216"/>
      <c r="N808" s="217"/>
      <c r="O808" s="217"/>
      <c r="P808" s="217"/>
      <c r="Q808" s="217"/>
      <c r="R808" s="217"/>
      <c r="S808" s="217"/>
      <c r="T808" s="218"/>
      <c r="AT808" s="219" t="s">
        <v>264</v>
      </c>
      <c r="AU808" s="219" t="s">
        <v>90</v>
      </c>
      <c r="AV808" s="11" t="s">
        <v>90</v>
      </c>
      <c r="AW808" s="11" t="s">
        <v>45</v>
      </c>
      <c r="AX808" s="11" t="s">
        <v>81</v>
      </c>
      <c r="AY808" s="219" t="s">
        <v>256</v>
      </c>
    </row>
    <row r="809" spans="2:51" s="11" customFormat="1" ht="13.5">
      <c r="B809" s="208"/>
      <c r="C809" s="209"/>
      <c r="D809" s="210" t="s">
        <v>264</v>
      </c>
      <c r="E809" s="211" t="s">
        <v>38</v>
      </c>
      <c r="F809" s="212" t="s">
        <v>2001</v>
      </c>
      <c r="G809" s="209"/>
      <c r="H809" s="213">
        <v>4.32</v>
      </c>
      <c r="I809" s="214"/>
      <c r="J809" s="209"/>
      <c r="K809" s="209"/>
      <c r="L809" s="215"/>
      <c r="M809" s="216"/>
      <c r="N809" s="217"/>
      <c r="O809" s="217"/>
      <c r="P809" s="217"/>
      <c r="Q809" s="217"/>
      <c r="R809" s="217"/>
      <c r="S809" s="217"/>
      <c r="T809" s="218"/>
      <c r="AT809" s="219" t="s">
        <v>264</v>
      </c>
      <c r="AU809" s="219" t="s">
        <v>90</v>
      </c>
      <c r="AV809" s="11" t="s">
        <v>90</v>
      </c>
      <c r="AW809" s="11" t="s">
        <v>45</v>
      </c>
      <c r="AX809" s="11" t="s">
        <v>81</v>
      </c>
      <c r="AY809" s="219" t="s">
        <v>256</v>
      </c>
    </row>
    <row r="810" spans="2:51" s="11" customFormat="1" ht="13.5">
      <c r="B810" s="208"/>
      <c r="C810" s="209"/>
      <c r="D810" s="210" t="s">
        <v>264</v>
      </c>
      <c r="E810" s="211" t="s">
        <v>38</v>
      </c>
      <c r="F810" s="212" t="s">
        <v>2008</v>
      </c>
      <c r="G810" s="209"/>
      <c r="H810" s="213">
        <v>4.32</v>
      </c>
      <c r="I810" s="214"/>
      <c r="J810" s="209"/>
      <c r="K810" s="209"/>
      <c r="L810" s="215"/>
      <c r="M810" s="216"/>
      <c r="N810" s="217"/>
      <c r="O810" s="217"/>
      <c r="P810" s="217"/>
      <c r="Q810" s="217"/>
      <c r="R810" s="217"/>
      <c r="S810" s="217"/>
      <c r="T810" s="218"/>
      <c r="AT810" s="219" t="s">
        <v>264</v>
      </c>
      <c r="AU810" s="219" t="s">
        <v>90</v>
      </c>
      <c r="AV810" s="11" t="s">
        <v>90</v>
      </c>
      <c r="AW810" s="11" t="s">
        <v>45</v>
      </c>
      <c r="AX810" s="11" t="s">
        <v>81</v>
      </c>
      <c r="AY810" s="219" t="s">
        <v>256</v>
      </c>
    </row>
    <row r="811" spans="2:51" s="11" customFormat="1" ht="13.5">
      <c r="B811" s="208"/>
      <c r="C811" s="209"/>
      <c r="D811" s="210" t="s">
        <v>264</v>
      </c>
      <c r="E811" s="211" t="s">
        <v>38</v>
      </c>
      <c r="F811" s="212" t="s">
        <v>2009</v>
      </c>
      <c r="G811" s="209"/>
      <c r="H811" s="213">
        <v>4.5</v>
      </c>
      <c r="I811" s="214"/>
      <c r="J811" s="209"/>
      <c r="K811" s="209"/>
      <c r="L811" s="215"/>
      <c r="M811" s="216"/>
      <c r="N811" s="217"/>
      <c r="O811" s="217"/>
      <c r="P811" s="217"/>
      <c r="Q811" s="217"/>
      <c r="R811" s="217"/>
      <c r="S811" s="217"/>
      <c r="T811" s="218"/>
      <c r="AT811" s="219" t="s">
        <v>264</v>
      </c>
      <c r="AU811" s="219" t="s">
        <v>90</v>
      </c>
      <c r="AV811" s="11" t="s">
        <v>90</v>
      </c>
      <c r="AW811" s="11" t="s">
        <v>45</v>
      </c>
      <c r="AX811" s="11" t="s">
        <v>81</v>
      </c>
      <c r="AY811" s="219" t="s">
        <v>256</v>
      </c>
    </row>
    <row r="812" spans="2:51" s="11" customFormat="1" ht="13.5">
      <c r="B812" s="208"/>
      <c r="C812" s="209"/>
      <c r="D812" s="210" t="s">
        <v>264</v>
      </c>
      <c r="E812" s="211" t="s">
        <v>38</v>
      </c>
      <c r="F812" s="212" t="s">
        <v>1990</v>
      </c>
      <c r="G812" s="209"/>
      <c r="H812" s="213">
        <v>1.62</v>
      </c>
      <c r="I812" s="214"/>
      <c r="J812" s="209"/>
      <c r="K812" s="209"/>
      <c r="L812" s="215"/>
      <c r="M812" s="216"/>
      <c r="N812" s="217"/>
      <c r="O812" s="217"/>
      <c r="P812" s="217"/>
      <c r="Q812" s="217"/>
      <c r="R812" s="217"/>
      <c r="S812" s="217"/>
      <c r="T812" s="218"/>
      <c r="AT812" s="219" t="s">
        <v>264</v>
      </c>
      <c r="AU812" s="219" t="s">
        <v>90</v>
      </c>
      <c r="AV812" s="11" t="s">
        <v>90</v>
      </c>
      <c r="AW812" s="11" t="s">
        <v>45</v>
      </c>
      <c r="AX812" s="11" t="s">
        <v>81</v>
      </c>
      <c r="AY812" s="219" t="s">
        <v>256</v>
      </c>
    </row>
    <row r="813" spans="2:51" s="12" customFormat="1" ht="13.5">
      <c r="B813" s="220"/>
      <c r="C813" s="221"/>
      <c r="D813" s="222" t="s">
        <v>264</v>
      </c>
      <c r="E813" s="223" t="s">
        <v>38</v>
      </c>
      <c r="F813" s="224" t="s">
        <v>266</v>
      </c>
      <c r="G813" s="221"/>
      <c r="H813" s="225">
        <v>513.6</v>
      </c>
      <c r="I813" s="226"/>
      <c r="J813" s="221"/>
      <c r="K813" s="221"/>
      <c r="L813" s="227"/>
      <c r="M813" s="228"/>
      <c r="N813" s="229"/>
      <c r="O813" s="229"/>
      <c r="P813" s="229"/>
      <c r="Q813" s="229"/>
      <c r="R813" s="229"/>
      <c r="S813" s="229"/>
      <c r="T813" s="230"/>
      <c r="AT813" s="231" t="s">
        <v>264</v>
      </c>
      <c r="AU813" s="231" t="s">
        <v>90</v>
      </c>
      <c r="AV813" s="12" t="s">
        <v>262</v>
      </c>
      <c r="AW813" s="12" t="s">
        <v>45</v>
      </c>
      <c r="AX813" s="12" t="s">
        <v>25</v>
      </c>
      <c r="AY813" s="231" t="s">
        <v>256</v>
      </c>
    </row>
    <row r="814" spans="2:65" s="1" customFormat="1" ht="31.5" customHeight="1">
      <c r="B814" s="42"/>
      <c r="C814" s="261" t="s">
        <v>1237</v>
      </c>
      <c r="D814" s="261" t="s">
        <v>337</v>
      </c>
      <c r="E814" s="262" t="s">
        <v>2234</v>
      </c>
      <c r="F814" s="263" t="s">
        <v>1371</v>
      </c>
      <c r="G814" s="264" t="s">
        <v>453</v>
      </c>
      <c r="H814" s="265">
        <v>2</v>
      </c>
      <c r="I814" s="266"/>
      <c r="J814" s="267">
        <f>ROUND(I814*H814,2)</f>
        <v>0</v>
      </c>
      <c r="K814" s="263" t="s">
        <v>38</v>
      </c>
      <c r="L814" s="268"/>
      <c r="M814" s="269" t="s">
        <v>38</v>
      </c>
      <c r="N814" s="270" t="s">
        <v>52</v>
      </c>
      <c r="O814" s="43"/>
      <c r="P814" s="205">
        <f>O814*H814</f>
        <v>0</v>
      </c>
      <c r="Q814" s="205">
        <v>0.029</v>
      </c>
      <c r="R814" s="205">
        <f>Q814*H814</f>
        <v>0.058</v>
      </c>
      <c r="S814" s="205">
        <v>0</v>
      </c>
      <c r="T814" s="206">
        <f>S814*H814</f>
        <v>0</v>
      </c>
      <c r="AR814" s="24" t="s">
        <v>424</v>
      </c>
      <c r="AT814" s="24" t="s">
        <v>337</v>
      </c>
      <c r="AU814" s="24" t="s">
        <v>90</v>
      </c>
      <c r="AY814" s="24" t="s">
        <v>256</v>
      </c>
      <c r="BE814" s="207">
        <f>IF(N814="základní",J814,0)</f>
        <v>0</v>
      </c>
      <c r="BF814" s="207">
        <f>IF(N814="snížená",J814,0)</f>
        <v>0</v>
      </c>
      <c r="BG814" s="207">
        <f>IF(N814="zákl. přenesená",J814,0)</f>
        <v>0</v>
      </c>
      <c r="BH814" s="207">
        <f>IF(N814="sníž. přenesená",J814,0)</f>
        <v>0</v>
      </c>
      <c r="BI814" s="207">
        <f>IF(N814="nulová",J814,0)</f>
        <v>0</v>
      </c>
      <c r="BJ814" s="24" t="s">
        <v>25</v>
      </c>
      <c r="BK814" s="207">
        <f>ROUND(I814*H814,2)</f>
        <v>0</v>
      </c>
      <c r="BL814" s="24" t="s">
        <v>336</v>
      </c>
      <c r="BM814" s="24" t="s">
        <v>2235</v>
      </c>
    </row>
    <row r="815" spans="2:51" s="11" customFormat="1" ht="13.5">
      <c r="B815" s="208"/>
      <c r="C815" s="209"/>
      <c r="D815" s="222" t="s">
        <v>264</v>
      </c>
      <c r="E815" s="271" t="s">
        <v>38</v>
      </c>
      <c r="F815" s="248" t="s">
        <v>2236</v>
      </c>
      <c r="G815" s="209"/>
      <c r="H815" s="249">
        <v>2</v>
      </c>
      <c r="I815" s="214"/>
      <c r="J815" s="209"/>
      <c r="K815" s="209"/>
      <c r="L815" s="215"/>
      <c r="M815" s="216"/>
      <c r="N815" s="217"/>
      <c r="O815" s="217"/>
      <c r="P815" s="217"/>
      <c r="Q815" s="217"/>
      <c r="R815" s="217"/>
      <c r="S815" s="217"/>
      <c r="T815" s="218"/>
      <c r="AT815" s="219" t="s">
        <v>264</v>
      </c>
      <c r="AU815" s="219" t="s">
        <v>90</v>
      </c>
      <c r="AV815" s="11" t="s">
        <v>90</v>
      </c>
      <c r="AW815" s="11" t="s">
        <v>45</v>
      </c>
      <c r="AX815" s="11" t="s">
        <v>25</v>
      </c>
      <c r="AY815" s="219" t="s">
        <v>256</v>
      </c>
    </row>
    <row r="816" spans="2:65" s="1" customFormat="1" ht="31.5" customHeight="1">
      <c r="B816" s="42"/>
      <c r="C816" s="261" t="s">
        <v>1242</v>
      </c>
      <c r="D816" s="261" t="s">
        <v>337</v>
      </c>
      <c r="E816" s="262" t="s">
        <v>2237</v>
      </c>
      <c r="F816" s="263" t="s">
        <v>1371</v>
      </c>
      <c r="G816" s="264" t="s">
        <v>453</v>
      </c>
      <c r="H816" s="265">
        <v>2</v>
      </c>
      <c r="I816" s="266"/>
      <c r="J816" s="267">
        <f>ROUND(I816*H816,2)</f>
        <v>0</v>
      </c>
      <c r="K816" s="263" t="s">
        <v>38</v>
      </c>
      <c r="L816" s="268"/>
      <c r="M816" s="269" t="s">
        <v>38</v>
      </c>
      <c r="N816" s="270" t="s">
        <v>52</v>
      </c>
      <c r="O816" s="43"/>
      <c r="P816" s="205">
        <f>O816*H816</f>
        <v>0</v>
      </c>
      <c r="Q816" s="205">
        <v>0.029</v>
      </c>
      <c r="R816" s="205">
        <f>Q816*H816</f>
        <v>0.058</v>
      </c>
      <c r="S816" s="205">
        <v>0</v>
      </c>
      <c r="T816" s="206">
        <f>S816*H816</f>
        <v>0</v>
      </c>
      <c r="AR816" s="24" t="s">
        <v>424</v>
      </c>
      <c r="AT816" s="24" t="s">
        <v>337</v>
      </c>
      <c r="AU816" s="24" t="s">
        <v>90</v>
      </c>
      <c r="AY816" s="24" t="s">
        <v>256</v>
      </c>
      <c r="BE816" s="207">
        <f>IF(N816="základní",J816,0)</f>
        <v>0</v>
      </c>
      <c r="BF816" s="207">
        <f>IF(N816="snížená",J816,0)</f>
        <v>0</v>
      </c>
      <c r="BG816" s="207">
        <f>IF(N816="zákl. přenesená",J816,0)</f>
        <v>0</v>
      </c>
      <c r="BH816" s="207">
        <f>IF(N816="sníž. přenesená",J816,0)</f>
        <v>0</v>
      </c>
      <c r="BI816" s="207">
        <f>IF(N816="nulová",J816,0)</f>
        <v>0</v>
      </c>
      <c r="BJ816" s="24" t="s">
        <v>25</v>
      </c>
      <c r="BK816" s="207">
        <f>ROUND(I816*H816,2)</f>
        <v>0</v>
      </c>
      <c r="BL816" s="24" t="s">
        <v>336</v>
      </c>
      <c r="BM816" s="24" t="s">
        <v>2238</v>
      </c>
    </row>
    <row r="817" spans="2:51" s="11" customFormat="1" ht="13.5">
      <c r="B817" s="208"/>
      <c r="C817" s="209"/>
      <c r="D817" s="222" t="s">
        <v>264</v>
      </c>
      <c r="E817" s="271" t="s">
        <v>38</v>
      </c>
      <c r="F817" s="248" t="s">
        <v>2239</v>
      </c>
      <c r="G817" s="209"/>
      <c r="H817" s="249">
        <v>2</v>
      </c>
      <c r="I817" s="214"/>
      <c r="J817" s="209"/>
      <c r="K817" s="209"/>
      <c r="L817" s="215"/>
      <c r="M817" s="216"/>
      <c r="N817" s="217"/>
      <c r="O817" s="217"/>
      <c r="P817" s="217"/>
      <c r="Q817" s="217"/>
      <c r="R817" s="217"/>
      <c r="S817" s="217"/>
      <c r="T817" s="218"/>
      <c r="AT817" s="219" t="s">
        <v>264</v>
      </c>
      <c r="AU817" s="219" t="s">
        <v>90</v>
      </c>
      <c r="AV817" s="11" t="s">
        <v>90</v>
      </c>
      <c r="AW817" s="11" t="s">
        <v>45</v>
      </c>
      <c r="AX817" s="11" t="s">
        <v>25</v>
      </c>
      <c r="AY817" s="219" t="s">
        <v>256</v>
      </c>
    </row>
    <row r="818" spans="2:65" s="1" customFormat="1" ht="31.5" customHeight="1">
      <c r="B818" s="42"/>
      <c r="C818" s="261" t="s">
        <v>193</v>
      </c>
      <c r="D818" s="261" t="s">
        <v>337</v>
      </c>
      <c r="E818" s="262" t="s">
        <v>2240</v>
      </c>
      <c r="F818" s="263" t="s">
        <v>1371</v>
      </c>
      <c r="G818" s="264" t="s">
        <v>453</v>
      </c>
      <c r="H818" s="265">
        <v>12</v>
      </c>
      <c r="I818" s="266"/>
      <c r="J818" s="267">
        <f>ROUND(I818*H818,2)</f>
        <v>0</v>
      </c>
      <c r="K818" s="263" t="s">
        <v>38</v>
      </c>
      <c r="L818" s="268"/>
      <c r="M818" s="269" t="s">
        <v>38</v>
      </c>
      <c r="N818" s="270" t="s">
        <v>52</v>
      </c>
      <c r="O818" s="43"/>
      <c r="P818" s="205">
        <f>O818*H818</f>
        <v>0</v>
      </c>
      <c r="Q818" s="205">
        <v>0.029</v>
      </c>
      <c r="R818" s="205">
        <f>Q818*H818</f>
        <v>0.34800000000000003</v>
      </c>
      <c r="S818" s="205">
        <v>0</v>
      </c>
      <c r="T818" s="206">
        <f>S818*H818</f>
        <v>0</v>
      </c>
      <c r="AR818" s="24" t="s">
        <v>424</v>
      </c>
      <c r="AT818" s="24" t="s">
        <v>337</v>
      </c>
      <c r="AU818" s="24" t="s">
        <v>90</v>
      </c>
      <c r="AY818" s="24" t="s">
        <v>256</v>
      </c>
      <c r="BE818" s="207">
        <f>IF(N818="základní",J818,0)</f>
        <v>0</v>
      </c>
      <c r="BF818" s="207">
        <f>IF(N818="snížená",J818,0)</f>
        <v>0</v>
      </c>
      <c r="BG818" s="207">
        <f>IF(N818="zákl. přenesená",J818,0)</f>
        <v>0</v>
      </c>
      <c r="BH818" s="207">
        <f>IF(N818="sníž. přenesená",J818,0)</f>
        <v>0</v>
      </c>
      <c r="BI818" s="207">
        <f>IF(N818="nulová",J818,0)</f>
        <v>0</v>
      </c>
      <c r="BJ818" s="24" t="s">
        <v>25</v>
      </c>
      <c r="BK818" s="207">
        <f>ROUND(I818*H818,2)</f>
        <v>0</v>
      </c>
      <c r="BL818" s="24" t="s">
        <v>336</v>
      </c>
      <c r="BM818" s="24" t="s">
        <v>2241</v>
      </c>
    </row>
    <row r="819" spans="2:51" s="11" customFormat="1" ht="13.5">
      <c r="B819" s="208"/>
      <c r="C819" s="209"/>
      <c r="D819" s="222" t="s">
        <v>264</v>
      </c>
      <c r="E819" s="271" t="s">
        <v>38</v>
      </c>
      <c r="F819" s="248" t="s">
        <v>2242</v>
      </c>
      <c r="G819" s="209"/>
      <c r="H819" s="249">
        <v>12</v>
      </c>
      <c r="I819" s="214"/>
      <c r="J819" s="209"/>
      <c r="K819" s="209"/>
      <c r="L819" s="215"/>
      <c r="M819" s="216"/>
      <c r="N819" s="217"/>
      <c r="O819" s="217"/>
      <c r="P819" s="217"/>
      <c r="Q819" s="217"/>
      <c r="R819" s="217"/>
      <c r="S819" s="217"/>
      <c r="T819" s="218"/>
      <c r="AT819" s="219" t="s">
        <v>264</v>
      </c>
      <c r="AU819" s="219" t="s">
        <v>90</v>
      </c>
      <c r="AV819" s="11" t="s">
        <v>90</v>
      </c>
      <c r="AW819" s="11" t="s">
        <v>45</v>
      </c>
      <c r="AX819" s="11" t="s">
        <v>25</v>
      </c>
      <c r="AY819" s="219" t="s">
        <v>256</v>
      </c>
    </row>
    <row r="820" spans="2:65" s="1" customFormat="1" ht="31.5" customHeight="1">
      <c r="B820" s="42"/>
      <c r="C820" s="261" t="s">
        <v>1245</v>
      </c>
      <c r="D820" s="261" t="s">
        <v>337</v>
      </c>
      <c r="E820" s="262" t="s">
        <v>1380</v>
      </c>
      <c r="F820" s="263" t="s">
        <v>1371</v>
      </c>
      <c r="G820" s="264" t="s">
        <v>453</v>
      </c>
      <c r="H820" s="265">
        <v>2</v>
      </c>
      <c r="I820" s="266"/>
      <c r="J820" s="267">
        <f>ROUND(I820*H820,2)</f>
        <v>0</v>
      </c>
      <c r="K820" s="263" t="s">
        <v>38</v>
      </c>
      <c r="L820" s="268"/>
      <c r="M820" s="269" t="s">
        <v>38</v>
      </c>
      <c r="N820" s="270" t="s">
        <v>52</v>
      </c>
      <c r="O820" s="43"/>
      <c r="P820" s="205">
        <f>O820*H820</f>
        <v>0</v>
      </c>
      <c r="Q820" s="205">
        <v>0.029</v>
      </c>
      <c r="R820" s="205">
        <f>Q820*H820</f>
        <v>0.058</v>
      </c>
      <c r="S820" s="205">
        <v>0</v>
      </c>
      <c r="T820" s="206">
        <f>S820*H820</f>
        <v>0</v>
      </c>
      <c r="AR820" s="24" t="s">
        <v>424</v>
      </c>
      <c r="AT820" s="24" t="s">
        <v>337</v>
      </c>
      <c r="AU820" s="24" t="s">
        <v>90</v>
      </c>
      <c r="AY820" s="24" t="s">
        <v>256</v>
      </c>
      <c r="BE820" s="207">
        <f>IF(N820="základní",J820,0)</f>
        <v>0</v>
      </c>
      <c r="BF820" s="207">
        <f>IF(N820="snížená",J820,0)</f>
        <v>0</v>
      </c>
      <c r="BG820" s="207">
        <f>IF(N820="zákl. přenesená",J820,0)</f>
        <v>0</v>
      </c>
      <c r="BH820" s="207">
        <f>IF(N820="sníž. přenesená",J820,0)</f>
        <v>0</v>
      </c>
      <c r="BI820" s="207">
        <f>IF(N820="nulová",J820,0)</f>
        <v>0</v>
      </c>
      <c r="BJ820" s="24" t="s">
        <v>25</v>
      </c>
      <c r="BK820" s="207">
        <f>ROUND(I820*H820,2)</f>
        <v>0</v>
      </c>
      <c r="BL820" s="24" t="s">
        <v>336</v>
      </c>
      <c r="BM820" s="24" t="s">
        <v>2243</v>
      </c>
    </row>
    <row r="821" spans="2:51" s="11" customFormat="1" ht="13.5">
      <c r="B821" s="208"/>
      <c r="C821" s="209"/>
      <c r="D821" s="222" t="s">
        <v>264</v>
      </c>
      <c r="E821" s="271" t="s">
        <v>38</v>
      </c>
      <c r="F821" s="248" t="s">
        <v>2211</v>
      </c>
      <c r="G821" s="209"/>
      <c r="H821" s="249">
        <v>2</v>
      </c>
      <c r="I821" s="214"/>
      <c r="J821" s="209"/>
      <c r="K821" s="209"/>
      <c r="L821" s="215"/>
      <c r="M821" s="216"/>
      <c r="N821" s="217"/>
      <c r="O821" s="217"/>
      <c r="P821" s="217"/>
      <c r="Q821" s="217"/>
      <c r="R821" s="217"/>
      <c r="S821" s="217"/>
      <c r="T821" s="218"/>
      <c r="AT821" s="219" t="s">
        <v>264</v>
      </c>
      <c r="AU821" s="219" t="s">
        <v>90</v>
      </c>
      <c r="AV821" s="11" t="s">
        <v>90</v>
      </c>
      <c r="AW821" s="11" t="s">
        <v>45</v>
      </c>
      <c r="AX821" s="11" t="s">
        <v>25</v>
      </c>
      <c r="AY821" s="219" t="s">
        <v>256</v>
      </c>
    </row>
    <row r="822" spans="2:65" s="1" customFormat="1" ht="31.5" customHeight="1">
      <c r="B822" s="42"/>
      <c r="C822" s="261" t="s">
        <v>1251</v>
      </c>
      <c r="D822" s="261" t="s">
        <v>337</v>
      </c>
      <c r="E822" s="262" t="s">
        <v>2244</v>
      </c>
      <c r="F822" s="263" t="s">
        <v>1371</v>
      </c>
      <c r="G822" s="264" t="s">
        <v>453</v>
      </c>
      <c r="H822" s="265">
        <v>4</v>
      </c>
      <c r="I822" s="266"/>
      <c r="J822" s="267">
        <f>ROUND(I822*H822,2)</f>
        <v>0</v>
      </c>
      <c r="K822" s="263" t="s">
        <v>38</v>
      </c>
      <c r="L822" s="268"/>
      <c r="M822" s="269" t="s">
        <v>38</v>
      </c>
      <c r="N822" s="270" t="s">
        <v>52</v>
      </c>
      <c r="O822" s="43"/>
      <c r="P822" s="205">
        <f>O822*H822</f>
        <v>0</v>
      </c>
      <c r="Q822" s="205">
        <v>0.029</v>
      </c>
      <c r="R822" s="205">
        <f>Q822*H822</f>
        <v>0.116</v>
      </c>
      <c r="S822" s="205">
        <v>0</v>
      </c>
      <c r="T822" s="206">
        <f>S822*H822</f>
        <v>0</v>
      </c>
      <c r="AR822" s="24" t="s">
        <v>424</v>
      </c>
      <c r="AT822" s="24" t="s">
        <v>337</v>
      </c>
      <c r="AU822" s="24" t="s">
        <v>90</v>
      </c>
      <c r="AY822" s="24" t="s">
        <v>256</v>
      </c>
      <c r="BE822" s="207">
        <f>IF(N822="základní",J822,0)</f>
        <v>0</v>
      </c>
      <c r="BF822" s="207">
        <f>IF(N822="snížená",J822,0)</f>
        <v>0</v>
      </c>
      <c r="BG822" s="207">
        <f>IF(N822="zákl. přenesená",J822,0)</f>
        <v>0</v>
      </c>
      <c r="BH822" s="207">
        <f>IF(N822="sníž. přenesená",J822,0)</f>
        <v>0</v>
      </c>
      <c r="BI822" s="207">
        <f>IF(N822="nulová",J822,0)</f>
        <v>0</v>
      </c>
      <c r="BJ822" s="24" t="s">
        <v>25</v>
      </c>
      <c r="BK822" s="207">
        <f>ROUND(I822*H822,2)</f>
        <v>0</v>
      </c>
      <c r="BL822" s="24" t="s">
        <v>336</v>
      </c>
      <c r="BM822" s="24" t="s">
        <v>2245</v>
      </c>
    </row>
    <row r="823" spans="2:51" s="11" customFormat="1" ht="13.5">
      <c r="B823" s="208"/>
      <c r="C823" s="209"/>
      <c r="D823" s="222" t="s">
        <v>264</v>
      </c>
      <c r="E823" s="271" t="s">
        <v>38</v>
      </c>
      <c r="F823" s="248" t="s">
        <v>2246</v>
      </c>
      <c r="G823" s="209"/>
      <c r="H823" s="249">
        <v>4</v>
      </c>
      <c r="I823" s="214"/>
      <c r="J823" s="209"/>
      <c r="K823" s="209"/>
      <c r="L823" s="215"/>
      <c r="M823" s="216"/>
      <c r="N823" s="217"/>
      <c r="O823" s="217"/>
      <c r="P823" s="217"/>
      <c r="Q823" s="217"/>
      <c r="R823" s="217"/>
      <c r="S823" s="217"/>
      <c r="T823" s="218"/>
      <c r="AT823" s="219" t="s">
        <v>264</v>
      </c>
      <c r="AU823" s="219" t="s">
        <v>90</v>
      </c>
      <c r="AV823" s="11" t="s">
        <v>90</v>
      </c>
      <c r="AW823" s="11" t="s">
        <v>45</v>
      </c>
      <c r="AX823" s="11" t="s">
        <v>25</v>
      </c>
      <c r="AY823" s="219" t="s">
        <v>256</v>
      </c>
    </row>
    <row r="824" spans="2:65" s="1" customFormat="1" ht="31.5" customHeight="1">
      <c r="B824" s="42"/>
      <c r="C824" s="261" t="s">
        <v>1257</v>
      </c>
      <c r="D824" s="261" t="s">
        <v>337</v>
      </c>
      <c r="E824" s="262" t="s">
        <v>2247</v>
      </c>
      <c r="F824" s="263" t="s">
        <v>1371</v>
      </c>
      <c r="G824" s="264" t="s">
        <v>453</v>
      </c>
      <c r="H824" s="265">
        <v>34</v>
      </c>
      <c r="I824" s="266"/>
      <c r="J824" s="267">
        <f>ROUND(I824*H824,2)</f>
        <v>0</v>
      </c>
      <c r="K824" s="263" t="s">
        <v>38</v>
      </c>
      <c r="L824" s="268"/>
      <c r="M824" s="269" t="s">
        <v>38</v>
      </c>
      <c r="N824" s="270" t="s">
        <v>52</v>
      </c>
      <c r="O824" s="43"/>
      <c r="P824" s="205">
        <f>O824*H824</f>
        <v>0</v>
      </c>
      <c r="Q824" s="205">
        <v>0.029</v>
      </c>
      <c r="R824" s="205">
        <f>Q824*H824</f>
        <v>0.9860000000000001</v>
      </c>
      <c r="S824" s="205">
        <v>0</v>
      </c>
      <c r="T824" s="206">
        <f>S824*H824</f>
        <v>0</v>
      </c>
      <c r="AR824" s="24" t="s">
        <v>424</v>
      </c>
      <c r="AT824" s="24" t="s">
        <v>337</v>
      </c>
      <c r="AU824" s="24" t="s">
        <v>90</v>
      </c>
      <c r="AY824" s="24" t="s">
        <v>256</v>
      </c>
      <c r="BE824" s="207">
        <f>IF(N824="základní",J824,0)</f>
        <v>0</v>
      </c>
      <c r="BF824" s="207">
        <f>IF(N824="snížená",J824,0)</f>
        <v>0</v>
      </c>
      <c r="BG824" s="207">
        <f>IF(N824="zákl. přenesená",J824,0)</f>
        <v>0</v>
      </c>
      <c r="BH824" s="207">
        <f>IF(N824="sníž. přenesená",J824,0)</f>
        <v>0</v>
      </c>
      <c r="BI824" s="207">
        <f>IF(N824="nulová",J824,0)</f>
        <v>0</v>
      </c>
      <c r="BJ824" s="24" t="s">
        <v>25</v>
      </c>
      <c r="BK824" s="207">
        <f>ROUND(I824*H824,2)</f>
        <v>0</v>
      </c>
      <c r="BL824" s="24" t="s">
        <v>336</v>
      </c>
      <c r="BM824" s="24" t="s">
        <v>2248</v>
      </c>
    </row>
    <row r="825" spans="2:51" s="11" customFormat="1" ht="13.5">
      <c r="B825" s="208"/>
      <c r="C825" s="209"/>
      <c r="D825" s="222" t="s">
        <v>264</v>
      </c>
      <c r="E825" s="271" t="s">
        <v>38</v>
      </c>
      <c r="F825" s="248" t="s">
        <v>2249</v>
      </c>
      <c r="G825" s="209"/>
      <c r="H825" s="249">
        <v>34</v>
      </c>
      <c r="I825" s="214"/>
      <c r="J825" s="209"/>
      <c r="K825" s="209"/>
      <c r="L825" s="215"/>
      <c r="M825" s="216"/>
      <c r="N825" s="217"/>
      <c r="O825" s="217"/>
      <c r="P825" s="217"/>
      <c r="Q825" s="217"/>
      <c r="R825" s="217"/>
      <c r="S825" s="217"/>
      <c r="T825" s="218"/>
      <c r="AT825" s="219" t="s">
        <v>264</v>
      </c>
      <c r="AU825" s="219" t="s">
        <v>90</v>
      </c>
      <c r="AV825" s="11" t="s">
        <v>90</v>
      </c>
      <c r="AW825" s="11" t="s">
        <v>45</v>
      </c>
      <c r="AX825" s="11" t="s">
        <v>25</v>
      </c>
      <c r="AY825" s="219" t="s">
        <v>256</v>
      </c>
    </row>
    <row r="826" spans="2:65" s="1" customFormat="1" ht="31.5" customHeight="1">
      <c r="B826" s="42"/>
      <c r="C826" s="261" t="s">
        <v>1264</v>
      </c>
      <c r="D826" s="261" t="s">
        <v>337</v>
      </c>
      <c r="E826" s="262" t="s">
        <v>2250</v>
      </c>
      <c r="F826" s="263" t="s">
        <v>1371</v>
      </c>
      <c r="G826" s="264" t="s">
        <v>453</v>
      </c>
      <c r="H826" s="265">
        <v>1</v>
      </c>
      <c r="I826" s="266"/>
      <c r="J826" s="267">
        <f>ROUND(I826*H826,2)</f>
        <v>0</v>
      </c>
      <c r="K826" s="263" t="s">
        <v>38</v>
      </c>
      <c r="L826" s="268"/>
      <c r="M826" s="269" t="s">
        <v>38</v>
      </c>
      <c r="N826" s="270" t="s">
        <v>52</v>
      </c>
      <c r="O826" s="43"/>
      <c r="P826" s="205">
        <f>O826*H826</f>
        <v>0</v>
      </c>
      <c r="Q826" s="205">
        <v>0.029</v>
      </c>
      <c r="R826" s="205">
        <f>Q826*H826</f>
        <v>0.029</v>
      </c>
      <c r="S826" s="205">
        <v>0</v>
      </c>
      <c r="T826" s="206">
        <f>S826*H826</f>
        <v>0</v>
      </c>
      <c r="AR826" s="24" t="s">
        <v>424</v>
      </c>
      <c r="AT826" s="24" t="s">
        <v>337</v>
      </c>
      <c r="AU826" s="24" t="s">
        <v>90</v>
      </c>
      <c r="AY826" s="24" t="s">
        <v>256</v>
      </c>
      <c r="BE826" s="207">
        <f>IF(N826="základní",J826,0)</f>
        <v>0</v>
      </c>
      <c r="BF826" s="207">
        <f>IF(N826="snížená",J826,0)</f>
        <v>0</v>
      </c>
      <c r="BG826" s="207">
        <f>IF(N826="zákl. přenesená",J826,0)</f>
        <v>0</v>
      </c>
      <c r="BH826" s="207">
        <f>IF(N826="sníž. přenesená",J826,0)</f>
        <v>0</v>
      </c>
      <c r="BI826" s="207">
        <f>IF(N826="nulová",J826,0)</f>
        <v>0</v>
      </c>
      <c r="BJ826" s="24" t="s">
        <v>25</v>
      </c>
      <c r="BK826" s="207">
        <f>ROUND(I826*H826,2)</f>
        <v>0</v>
      </c>
      <c r="BL826" s="24" t="s">
        <v>336</v>
      </c>
      <c r="BM826" s="24" t="s">
        <v>2251</v>
      </c>
    </row>
    <row r="827" spans="2:51" s="11" customFormat="1" ht="13.5">
      <c r="B827" s="208"/>
      <c r="C827" s="209"/>
      <c r="D827" s="222" t="s">
        <v>264</v>
      </c>
      <c r="E827" s="271" t="s">
        <v>38</v>
      </c>
      <c r="F827" s="248" t="s">
        <v>2252</v>
      </c>
      <c r="G827" s="209"/>
      <c r="H827" s="249">
        <v>1</v>
      </c>
      <c r="I827" s="214"/>
      <c r="J827" s="209"/>
      <c r="K827" s="209"/>
      <c r="L827" s="215"/>
      <c r="M827" s="216"/>
      <c r="N827" s="217"/>
      <c r="O827" s="217"/>
      <c r="P827" s="217"/>
      <c r="Q827" s="217"/>
      <c r="R827" s="217"/>
      <c r="S827" s="217"/>
      <c r="T827" s="218"/>
      <c r="AT827" s="219" t="s">
        <v>264</v>
      </c>
      <c r="AU827" s="219" t="s">
        <v>90</v>
      </c>
      <c r="AV827" s="11" t="s">
        <v>90</v>
      </c>
      <c r="AW827" s="11" t="s">
        <v>45</v>
      </c>
      <c r="AX827" s="11" t="s">
        <v>25</v>
      </c>
      <c r="AY827" s="219" t="s">
        <v>256</v>
      </c>
    </row>
    <row r="828" spans="2:65" s="1" customFormat="1" ht="31.5" customHeight="1">
      <c r="B828" s="42"/>
      <c r="C828" s="261" t="s">
        <v>1271</v>
      </c>
      <c r="D828" s="261" t="s">
        <v>337</v>
      </c>
      <c r="E828" s="262" t="s">
        <v>2253</v>
      </c>
      <c r="F828" s="263" t="s">
        <v>1371</v>
      </c>
      <c r="G828" s="264" t="s">
        <v>453</v>
      </c>
      <c r="H828" s="265">
        <v>1</v>
      </c>
      <c r="I828" s="266"/>
      <c r="J828" s="267">
        <f>ROUND(I828*H828,2)</f>
        <v>0</v>
      </c>
      <c r="K828" s="263" t="s">
        <v>38</v>
      </c>
      <c r="L828" s="268"/>
      <c r="M828" s="269" t="s">
        <v>38</v>
      </c>
      <c r="N828" s="270" t="s">
        <v>52</v>
      </c>
      <c r="O828" s="43"/>
      <c r="P828" s="205">
        <f>O828*H828</f>
        <v>0</v>
      </c>
      <c r="Q828" s="205">
        <v>0.029</v>
      </c>
      <c r="R828" s="205">
        <f>Q828*H828</f>
        <v>0.029</v>
      </c>
      <c r="S828" s="205">
        <v>0</v>
      </c>
      <c r="T828" s="206">
        <f>S828*H828</f>
        <v>0</v>
      </c>
      <c r="AR828" s="24" t="s">
        <v>424</v>
      </c>
      <c r="AT828" s="24" t="s">
        <v>337</v>
      </c>
      <c r="AU828" s="24" t="s">
        <v>90</v>
      </c>
      <c r="AY828" s="24" t="s">
        <v>256</v>
      </c>
      <c r="BE828" s="207">
        <f>IF(N828="základní",J828,0)</f>
        <v>0</v>
      </c>
      <c r="BF828" s="207">
        <f>IF(N828="snížená",J828,0)</f>
        <v>0</v>
      </c>
      <c r="BG828" s="207">
        <f>IF(N828="zákl. přenesená",J828,0)</f>
        <v>0</v>
      </c>
      <c r="BH828" s="207">
        <f>IF(N828="sníž. přenesená",J828,0)</f>
        <v>0</v>
      </c>
      <c r="BI828" s="207">
        <f>IF(N828="nulová",J828,0)</f>
        <v>0</v>
      </c>
      <c r="BJ828" s="24" t="s">
        <v>25</v>
      </c>
      <c r="BK828" s="207">
        <f>ROUND(I828*H828,2)</f>
        <v>0</v>
      </c>
      <c r="BL828" s="24" t="s">
        <v>336</v>
      </c>
      <c r="BM828" s="24" t="s">
        <v>2254</v>
      </c>
    </row>
    <row r="829" spans="2:51" s="11" customFormat="1" ht="13.5">
      <c r="B829" s="208"/>
      <c r="C829" s="209"/>
      <c r="D829" s="222" t="s">
        <v>264</v>
      </c>
      <c r="E829" s="271" t="s">
        <v>38</v>
      </c>
      <c r="F829" s="248" t="s">
        <v>2255</v>
      </c>
      <c r="G829" s="209"/>
      <c r="H829" s="249">
        <v>1</v>
      </c>
      <c r="I829" s="214"/>
      <c r="J829" s="209"/>
      <c r="K829" s="209"/>
      <c r="L829" s="215"/>
      <c r="M829" s="216"/>
      <c r="N829" s="217"/>
      <c r="O829" s="217"/>
      <c r="P829" s="217"/>
      <c r="Q829" s="217"/>
      <c r="R829" s="217"/>
      <c r="S829" s="217"/>
      <c r="T829" s="218"/>
      <c r="AT829" s="219" t="s">
        <v>264</v>
      </c>
      <c r="AU829" s="219" t="s">
        <v>90</v>
      </c>
      <c r="AV829" s="11" t="s">
        <v>90</v>
      </c>
      <c r="AW829" s="11" t="s">
        <v>45</v>
      </c>
      <c r="AX829" s="11" t="s">
        <v>25</v>
      </c>
      <c r="AY829" s="219" t="s">
        <v>256</v>
      </c>
    </row>
    <row r="830" spans="2:65" s="1" customFormat="1" ht="31.5" customHeight="1">
      <c r="B830" s="42"/>
      <c r="C830" s="261" t="s">
        <v>1275</v>
      </c>
      <c r="D830" s="261" t="s">
        <v>337</v>
      </c>
      <c r="E830" s="262" t="s">
        <v>2256</v>
      </c>
      <c r="F830" s="263" t="s">
        <v>1371</v>
      </c>
      <c r="G830" s="264" t="s">
        <v>453</v>
      </c>
      <c r="H830" s="265">
        <v>5</v>
      </c>
      <c r="I830" s="266"/>
      <c r="J830" s="267">
        <f>ROUND(I830*H830,2)</f>
        <v>0</v>
      </c>
      <c r="K830" s="263" t="s">
        <v>38</v>
      </c>
      <c r="L830" s="268"/>
      <c r="M830" s="269" t="s">
        <v>38</v>
      </c>
      <c r="N830" s="270" t="s">
        <v>52</v>
      </c>
      <c r="O830" s="43"/>
      <c r="P830" s="205">
        <f>O830*H830</f>
        <v>0</v>
      </c>
      <c r="Q830" s="205">
        <v>0.029</v>
      </c>
      <c r="R830" s="205">
        <f>Q830*H830</f>
        <v>0.14500000000000002</v>
      </c>
      <c r="S830" s="205">
        <v>0</v>
      </c>
      <c r="T830" s="206">
        <f>S830*H830</f>
        <v>0</v>
      </c>
      <c r="AR830" s="24" t="s">
        <v>424</v>
      </c>
      <c r="AT830" s="24" t="s">
        <v>337</v>
      </c>
      <c r="AU830" s="24" t="s">
        <v>90</v>
      </c>
      <c r="AY830" s="24" t="s">
        <v>256</v>
      </c>
      <c r="BE830" s="207">
        <f>IF(N830="základní",J830,0)</f>
        <v>0</v>
      </c>
      <c r="BF830" s="207">
        <f>IF(N830="snížená",J830,0)</f>
        <v>0</v>
      </c>
      <c r="BG830" s="207">
        <f>IF(N830="zákl. přenesená",J830,0)</f>
        <v>0</v>
      </c>
      <c r="BH830" s="207">
        <f>IF(N830="sníž. přenesená",J830,0)</f>
        <v>0</v>
      </c>
      <c r="BI830" s="207">
        <f>IF(N830="nulová",J830,0)</f>
        <v>0</v>
      </c>
      <c r="BJ830" s="24" t="s">
        <v>25</v>
      </c>
      <c r="BK830" s="207">
        <f>ROUND(I830*H830,2)</f>
        <v>0</v>
      </c>
      <c r="BL830" s="24" t="s">
        <v>336</v>
      </c>
      <c r="BM830" s="24" t="s">
        <v>2257</v>
      </c>
    </row>
    <row r="831" spans="2:51" s="11" customFormat="1" ht="13.5">
      <c r="B831" s="208"/>
      <c r="C831" s="209"/>
      <c r="D831" s="222" t="s">
        <v>264</v>
      </c>
      <c r="E831" s="271" t="s">
        <v>38</v>
      </c>
      <c r="F831" s="248" t="s">
        <v>2258</v>
      </c>
      <c r="G831" s="209"/>
      <c r="H831" s="249">
        <v>5</v>
      </c>
      <c r="I831" s="214"/>
      <c r="J831" s="209"/>
      <c r="K831" s="209"/>
      <c r="L831" s="215"/>
      <c r="M831" s="216"/>
      <c r="N831" s="217"/>
      <c r="O831" s="217"/>
      <c r="P831" s="217"/>
      <c r="Q831" s="217"/>
      <c r="R831" s="217"/>
      <c r="S831" s="217"/>
      <c r="T831" s="218"/>
      <c r="AT831" s="219" t="s">
        <v>264</v>
      </c>
      <c r="AU831" s="219" t="s">
        <v>90</v>
      </c>
      <c r="AV831" s="11" t="s">
        <v>90</v>
      </c>
      <c r="AW831" s="11" t="s">
        <v>45</v>
      </c>
      <c r="AX831" s="11" t="s">
        <v>25</v>
      </c>
      <c r="AY831" s="219" t="s">
        <v>256</v>
      </c>
    </row>
    <row r="832" spans="2:65" s="1" customFormat="1" ht="31.5" customHeight="1">
      <c r="B832" s="42"/>
      <c r="C832" s="261" t="s">
        <v>1281</v>
      </c>
      <c r="D832" s="261" t="s">
        <v>337</v>
      </c>
      <c r="E832" s="262" t="s">
        <v>2259</v>
      </c>
      <c r="F832" s="263" t="s">
        <v>1371</v>
      </c>
      <c r="G832" s="264" t="s">
        <v>453</v>
      </c>
      <c r="H832" s="265">
        <v>1</v>
      </c>
      <c r="I832" s="266"/>
      <c r="J832" s="267">
        <f>ROUND(I832*H832,2)</f>
        <v>0</v>
      </c>
      <c r="K832" s="263" t="s">
        <v>38</v>
      </c>
      <c r="L832" s="268"/>
      <c r="M832" s="269" t="s">
        <v>38</v>
      </c>
      <c r="N832" s="270" t="s">
        <v>52</v>
      </c>
      <c r="O832" s="43"/>
      <c r="P832" s="205">
        <f>O832*H832</f>
        <v>0</v>
      </c>
      <c r="Q832" s="205">
        <v>0.029</v>
      </c>
      <c r="R832" s="205">
        <f>Q832*H832</f>
        <v>0.029</v>
      </c>
      <c r="S832" s="205">
        <v>0</v>
      </c>
      <c r="T832" s="206">
        <f>S832*H832</f>
        <v>0</v>
      </c>
      <c r="AR832" s="24" t="s">
        <v>424</v>
      </c>
      <c r="AT832" s="24" t="s">
        <v>337</v>
      </c>
      <c r="AU832" s="24" t="s">
        <v>90</v>
      </c>
      <c r="AY832" s="24" t="s">
        <v>256</v>
      </c>
      <c r="BE832" s="207">
        <f>IF(N832="základní",J832,0)</f>
        <v>0</v>
      </c>
      <c r="BF832" s="207">
        <f>IF(N832="snížená",J832,0)</f>
        <v>0</v>
      </c>
      <c r="BG832" s="207">
        <f>IF(N832="zákl. přenesená",J832,0)</f>
        <v>0</v>
      </c>
      <c r="BH832" s="207">
        <f>IF(N832="sníž. přenesená",J832,0)</f>
        <v>0</v>
      </c>
      <c r="BI832" s="207">
        <f>IF(N832="nulová",J832,0)</f>
        <v>0</v>
      </c>
      <c r="BJ832" s="24" t="s">
        <v>25</v>
      </c>
      <c r="BK832" s="207">
        <f>ROUND(I832*H832,2)</f>
        <v>0</v>
      </c>
      <c r="BL832" s="24" t="s">
        <v>336</v>
      </c>
      <c r="BM832" s="24" t="s">
        <v>2260</v>
      </c>
    </row>
    <row r="833" spans="2:51" s="11" customFormat="1" ht="13.5">
      <c r="B833" s="208"/>
      <c r="C833" s="209"/>
      <c r="D833" s="222" t="s">
        <v>264</v>
      </c>
      <c r="E833" s="271" t="s">
        <v>38</v>
      </c>
      <c r="F833" s="248" t="s">
        <v>1966</v>
      </c>
      <c r="G833" s="209"/>
      <c r="H833" s="249">
        <v>1</v>
      </c>
      <c r="I833" s="214"/>
      <c r="J833" s="209"/>
      <c r="K833" s="209"/>
      <c r="L833" s="215"/>
      <c r="M833" s="216"/>
      <c r="N833" s="217"/>
      <c r="O833" s="217"/>
      <c r="P833" s="217"/>
      <c r="Q833" s="217"/>
      <c r="R833" s="217"/>
      <c r="S833" s="217"/>
      <c r="T833" s="218"/>
      <c r="AT833" s="219" t="s">
        <v>264</v>
      </c>
      <c r="AU833" s="219" t="s">
        <v>90</v>
      </c>
      <c r="AV833" s="11" t="s">
        <v>90</v>
      </c>
      <c r="AW833" s="11" t="s">
        <v>45</v>
      </c>
      <c r="AX833" s="11" t="s">
        <v>25</v>
      </c>
      <c r="AY833" s="219" t="s">
        <v>256</v>
      </c>
    </row>
    <row r="834" spans="2:65" s="1" customFormat="1" ht="31.5" customHeight="1">
      <c r="B834" s="42"/>
      <c r="C834" s="261" t="s">
        <v>1286</v>
      </c>
      <c r="D834" s="261" t="s">
        <v>337</v>
      </c>
      <c r="E834" s="262" t="s">
        <v>2261</v>
      </c>
      <c r="F834" s="263" t="s">
        <v>1371</v>
      </c>
      <c r="G834" s="264" t="s">
        <v>453</v>
      </c>
      <c r="H834" s="265">
        <v>2</v>
      </c>
      <c r="I834" s="266"/>
      <c r="J834" s="267">
        <f>ROUND(I834*H834,2)</f>
        <v>0</v>
      </c>
      <c r="K834" s="263" t="s">
        <v>38</v>
      </c>
      <c r="L834" s="268"/>
      <c r="M834" s="269" t="s">
        <v>38</v>
      </c>
      <c r="N834" s="270" t="s">
        <v>52</v>
      </c>
      <c r="O834" s="43"/>
      <c r="P834" s="205">
        <f>O834*H834</f>
        <v>0</v>
      </c>
      <c r="Q834" s="205">
        <v>0.029</v>
      </c>
      <c r="R834" s="205">
        <f>Q834*H834</f>
        <v>0.058</v>
      </c>
      <c r="S834" s="205">
        <v>0</v>
      </c>
      <c r="T834" s="206">
        <f>S834*H834</f>
        <v>0</v>
      </c>
      <c r="AR834" s="24" t="s">
        <v>424</v>
      </c>
      <c r="AT834" s="24" t="s">
        <v>337</v>
      </c>
      <c r="AU834" s="24" t="s">
        <v>90</v>
      </c>
      <c r="AY834" s="24" t="s">
        <v>256</v>
      </c>
      <c r="BE834" s="207">
        <f>IF(N834="základní",J834,0)</f>
        <v>0</v>
      </c>
      <c r="BF834" s="207">
        <f>IF(N834="snížená",J834,0)</f>
        <v>0</v>
      </c>
      <c r="BG834" s="207">
        <f>IF(N834="zákl. přenesená",J834,0)</f>
        <v>0</v>
      </c>
      <c r="BH834" s="207">
        <f>IF(N834="sníž. přenesená",J834,0)</f>
        <v>0</v>
      </c>
      <c r="BI834" s="207">
        <f>IF(N834="nulová",J834,0)</f>
        <v>0</v>
      </c>
      <c r="BJ834" s="24" t="s">
        <v>25</v>
      </c>
      <c r="BK834" s="207">
        <f>ROUND(I834*H834,2)</f>
        <v>0</v>
      </c>
      <c r="BL834" s="24" t="s">
        <v>336</v>
      </c>
      <c r="BM834" s="24" t="s">
        <v>2262</v>
      </c>
    </row>
    <row r="835" spans="2:51" s="11" customFormat="1" ht="13.5">
      <c r="B835" s="208"/>
      <c r="C835" s="209"/>
      <c r="D835" s="222" t="s">
        <v>264</v>
      </c>
      <c r="E835" s="271" t="s">
        <v>38</v>
      </c>
      <c r="F835" s="248" t="s">
        <v>2263</v>
      </c>
      <c r="G835" s="209"/>
      <c r="H835" s="249">
        <v>2</v>
      </c>
      <c r="I835" s="214"/>
      <c r="J835" s="209"/>
      <c r="K835" s="209"/>
      <c r="L835" s="215"/>
      <c r="M835" s="216"/>
      <c r="N835" s="217"/>
      <c r="O835" s="217"/>
      <c r="P835" s="217"/>
      <c r="Q835" s="217"/>
      <c r="R835" s="217"/>
      <c r="S835" s="217"/>
      <c r="T835" s="218"/>
      <c r="AT835" s="219" t="s">
        <v>264</v>
      </c>
      <c r="AU835" s="219" t="s">
        <v>90</v>
      </c>
      <c r="AV835" s="11" t="s">
        <v>90</v>
      </c>
      <c r="AW835" s="11" t="s">
        <v>45</v>
      </c>
      <c r="AX835" s="11" t="s">
        <v>25</v>
      </c>
      <c r="AY835" s="219" t="s">
        <v>256</v>
      </c>
    </row>
    <row r="836" spans="2:65" s="1" customFormat="1" ht="31.5" customHeight="1">
      <c r="B836" s="42"/>
      <c r="C836" s="261" t="s">
        <v>1292</v>
      </c>
      <c r="D836" s="261" t="s">
        <v>337</v>
      </c>
      <c r="E836" s="262" t="s">
        <v>2264</v>
      </c>
      <c r="F836" s="263" t="s">
        <v>1371</v>
      </c>
      <c r="G836" s="264" t="s">
        <v>453</v>
      </c>
      <c r="H836" s="265">
        <v>1</v>
      </c>
      <c r="I836" s="266"/>
      <c r="J836" s="267">
        <f>ROUND(I836*H836,2)</f>
        <v>0</v>
      </c>
      <c r="K836" s="263" t="s">
        <v>38</v>
      </c>
      <c r="L836" s="268"/>
      <c r="M836" s="269" t="s">
        <v>38</v>
      </c>
      <c r="N836" s="270" t="s">
        <v>52</v>
      </c>
      <c r="O836" s="43"/>
      <c r="P836" s="205">
        <f>O836*H836</f>
        <v>0</v>
      </c>
      <c r="Q836" s="205">
        <v>0.029</v>
      </c>
      <c r="R836" s="205">
        <f>Q836*H836</f>
        <v>0.029</v>
      </c>
      <c r="S836" s="205">
        <v>0</v>
      </c>
      <c r="T836" s="206">
        <f>S836*H836</f>
        <v>0</v>
      </c>
      <c r="AR836" s="24" t="s">
        <v>424</v>
      </c>
      <c r="AT836" s="24" t="s">
        <v>337</v>
      </c>
      <c r="AU836" s="24" t="s">
        <v>90</v>
      </c>
      <c r="AY836" s="24" t="s">
        <v>256</v>
      </c>
      <c r="BE836" s="207">
        <f>IF(N836="základní",J836,0)</f>
        <v>0</v>
      </c>
      <c r="BF836" s="207">
        <f>IF(N836="snížená",J836,0)</f>
        <v>0</v>
      </c>
      <c r="BG836" s="207">
        <f>IF(N836="zákl. přenesená",J836,0)</f>
        <v>0</v>
      </c>
      <c r="BH836" s="207">
        <f>IF(N836="sníž. přenesená",J836,0)</f>
        <v>0</v>
      </c>
      <c r="BI836" s="207">
        <f>IF(N836="nulová",J836,0)</f>
        <v>0</v>
      </c>
      <c r="BJ836" s="24" t="s">
        <v>25</v>
      </c>
      <c r="BK836" s="207">
        <f>ROUND(I836*H836,2)</f>
        <v>0</v>
      </c>
      <c r="BL836" s="24" t="s">
        <v>336</v>
      </c>
      <c r="BM836" s="24" t="s">
        <v>2265</v>
      </c>
    </row>
    <row r="837" spans="2:51" s="11" customFormat="1" ht="13.5">
      <c r="B837" s="208"/>
      <c r="C837" s="209"/>
      <c r="D837" s="222" t="s">
        <v>264</v>
      </c>
      <c r="E837" s="271" t="s">
        <v>38</v>
      </c>
      <c r="F837" s="248" t="s">
        <v>2266</v>
      </c>
      <c r="G837" s="209"/>
      <c r="H837" s="249">
        <v>1</v>
      </c>
      <c r="I837" s="214"/>
      <c r="J837" s="209"/>
      <c r="K837" s="209"/>
      <c r="L837" s="215"/>
      <c r="M837" s="216"/>
      <c r="N837" s="217"/>
      <c r="O837" s="217"/>
      <c r="P837" s="217"/>
      <c r="Q837" s="217"/>
      <c r="R837" s="217"/>
      <c r="S837" s="217"/>
      <c r="T837" s="218"/>
      <c r="AT837" s="219" t="s">
        <v>264</v>
      </c>
      <c r="AU837" s="219" t="s">
        <v>90</v>
      </c>
      <c r="AV837" s="11" t="s">
        <v>90</v>
      </c>
      <c r="AW837" s="11" t="s">
        <v>45</v>
      </c>
      <c r="AX837" s="11" t="s">
        <v>25</v>
      </c>
      <c r="AY837" s="219" t="s">
        <v>256</v>
      </c>
    </row>
    <row r="838" spans="2:65" s="1" customFormat="1" ht="31.5" customHeight="1">
      <c r="B838" s="42"/>
      <c r="C838" s="261" t="s">
        <v>1298</v>
      </c>
      <c r="D838" s="261" t="s">
        <v>337</v>
      </c>
      <c r="E838" s="262" t="s">
        <v>2267</v>
      </c>
      <c r="F838" s="263" t="s">
        <v>1371</v>
      </c>
      <c r="G838" s="264" t="s">
        <v>453</v>
      </c>
      <c r="H838" s="265">
        <v>1</v>
      </c>
      <c r="I838" s="266"/>
      <c r="J838" s="267">
        <f>ROUND(I838*H838,2)</f>
        <v>0</v>
      </c>
      <c r="K838" s="263" t="s">
        <v>38</v>
      </c>
      <c r="L838" s="268"/>
      <c r="M838" s="269" t="s">
        <v>38</v>
      </c>
      <c r="N838" s="270" t="s">
        <v>52</v>
      </c>
      <c r="O838" s="43"/>
      <c r="P838" s="205">
        <f>O838*H838</f>
        <v>0</v>
      </c>
      <c r="Q838" s="205">
        <v>0.029</v>
      </c>
      <c r="R838" s="205">
        <f>Q838*H838</f>
        <v>0.029</v>
      </c>
      <c r="S838" s="205">
        <v>0</v>
      </c>
      <c r="T838" s="206">
        <f>S838*H838</f>
        <v>0</v>
      </c>
      <c r="AR838" s="24" t="s">
        <v>424</v>
      </c>
      <c r="AT838" s="24" t="s">
        <v>337</v>
      </c>
      <c r="AU838" s="24" t="s">
        <v>90</v>
      </c>
      <c r="AY838" s="24" t="s">
        <v>256</v>
      </c>
      <c r="BE838" s="207">
        <f>IF(N838="základní",J838,0)</f>
        <v>0</v>
      </c>
      <c r="BF838" s="207">
        <f>IF(N838="snížená",J838,0)</f>
        <v>0</v>
      </c>
      <c r="BG838" s="207">
        <f>IF(N838="zákl. přenesená",J838,0)</f>
        <v>0</v>
      </c>
      <c r="BH838" s="207">
        <f>IF(N838="sníž. přenesená",J838,0)</f>
        <v>0</v>
      </c>
      <c r="BI838" s="207">
        <f>IF(N838="nulová",J838,0)</f>
        <v>0</v>
      </c>
      <c r="BJ838" s="24" t="s">
        <v>25</v>
      </c>
      <c r="BK838" s="207">
        <f>ROUND(I838*H838,2)</f>
        <v>0</v>
      </c>
      <c r="BL838" s="24" t="s">
        <v>336</v>
      </c>
      <c r="BM838" s="24" t="s">
        <v>2268</v>
      </c>
    </row>
    <row r="839" spans="2:51" s="11" customFormat="1" ht="13.5">
      <c r="B839" s="208"/>
      <c r="C839" s="209"/>
      <c r="D839" s="222" t="s">
        <v>264</v>
      </c>
      <c r="E839" s="271" t="s">
        <v>38</v>
      </c>
      <c r="F839" s="248" t="s">
        <v>1975</v>
      </c>
      <c r="G839" s="209"/>
      <c r="H839" s="249">
        <v>1</v>
      </c>
      <c r="I839" s="214"/>
      <c r="J839" s="209"/>
      <c r="K839" s="209"/>
      <c r="L839" s="215"/>
      <c r="M839" s="216"/>
      <c r="N839" s="217"/>
      <c r="O839" s="217"/>
      <c r="P839" s="217"/>
      <c r="Q839" s="217"/>
      <c r="R839" s="217"/>
      <c r="S839" s="217"/>
      <c r="T839" s="218"/>
      <c r="AT839" s="219" t="s">
        <v>264</v>
      </c>
      <c r="AU839" s="219" t="s">
        <v>90</v>
      </c>
      <c r="AV839" s="11" t="s">
        <v>90</v>
      </c>
      <c r="AW839" s="11" t="s">
        <v>45</v>
      </c>
      <c r="AX839" s="11" t="s">
        <v>25</v>
      </c>
      <c r="AY839" s="219" t="s">
        <v>256</v>
      </c>
    </row>
    <row r="840" spans="2:65" s="1" customFormat="1" ht="31.5" customHeight="1">
      <c r="B840" s="42"/>
      <c r="C840" s="261" t="s">
        <v>1302</v>
      </c>
      <c r="D840" s="261" t="s">
        <v>337</v>
      </c>
      <c r="E840" s="262" t="s">
        <v>2269</v>
      </c>
      <c r="F840" s="263" t="s">
        <v>1371</v>
      </c>
      <c r="G840" s="264" t="s">
        <v>453</v>
      </c>
      <c r="H840" s="265">
        <v>1</v>
      </c>
      <c r="I840" s="266"/>
      <c r="J840" s="267">
        <f>ROUND(I840*H840,2)</f>
        <v>0</v>
      </c>
      <c r="K840" s="263" t="s">
        <v>38</v>
      </c>
      <c r="L840" s="268"/>
      <c r="M840" s="269" t="s">
        <v>38</v>
      </c>
      <c r="N840" s="270" t="s">
        <v>52</v>
      </c>
      <c r="O840" s="43"/>
      <c r="P840" s="205">
        <f>O840*H840</f>
        <v>0</v>
      </c>
      <c r="Q840" s="205">
        <v>0.029</v>
      </c>
      <c r="R840" s="205">
        <f>Q840*H840</f>
        <v>0.029</v>
      </c>
      <c r="S840" s="205">
        <v>0</v>
      </c>
      <c r="T840" s="206">
        <f>S840*H840</f>
        <v>0</v>
      </c>
      <c r="AR840" s="24" t="s">
        <v>424</v>
      </c>
      <c r="AT840" s="24" t="s">
        <v>337</v>
      </c>
      <c r="AU840" s="24" t="s">
        <v>90</v>
      </c>
      <c r="AY840" s="24" t="s">
        <v>256</v>
      </c>
      <c r="BE840" s="207">
        <f>IF(N840="základní",J840,0)</f>
        <v>0</v>
      </c>
      <c r="BF840" s="207">
        <f>IF(N840="snížená",J840,0)</f>
        <v>0</v>
      </c>
      <c r="BG840" s="207">
        <f>IF(N840="zákl. přenesená",J840,0)</f>
        <v>0</v>
      </c>
      <c r="BH840" s="207">
        <f>IF(N840="sníž. přenesená",J840,0)</f>
        <v>0</v>
      </c>
      <c r="BI840" s="207">
        <f>IF(N840="nulová",J840,0)</f>
        <v>0</v>
      </c>
      <c r="BJ840" s="24" t="s">
        <v>25</v>
      </c>
      <c r="BK840" s="207">
        <f>ROUND(I840*H840,2)</f>
        <v>0</v>
      </c>
      <c r="BL840" s="24" t="s">
        <v>336</v>
      </c>
      <c r="BM840" s="24" t="s">
        <v>2270</v>
      </c>
    </row>
    <row r="841" spans="2:51" s="11" customFormat="1" ht="13.5">
      <c r="B841" s="208"/>
      <c r="C841" s="209"/>
      <c r="D841" s="222" t="s">
        <v>264</v>
      </c>
      <c r="E841" s="271" t="s">
        <v>38</v>
      </c>
      <c r="F841" s="248" t="s">
        <v>1978</v>
      </c>
      <c r="G841" s="209"/>
      <c r="H841" s="249">
        <v>1</v>
      </c>
      <c r="I841" s="214"/>
      <c r="J841" s="209"/>
      <c r="K841" s="209"/>
      <c r="L841" s="215"/>
      <c r="M841" s="216"/>
      <c r="N841" s="217"/>
      <c r="O841" s="217"/>
      <c r="P841" s="217"/>
      <c r="Q841" s="217"/>
      <c r="R841" s="217"/>
      <c r="S841" s="217"/>
      <c r="T841" s="218"/>
      <c r="AT841" s="219" t="s">
        <v>264</v>
      </c>
      <c r="AU841" s="219" t="s">
        <v>90</v>
      </c>
      <c r="AV841" s="11" t="s">
        <v>90</v>
      </c>
      <c r="AW841" s="11" t="s">
        <v>45</v>
      </c>
      <c r="AX841" s="11" t="s">
        <v>25</v>
      </c>
      <c r="AY841" s="219" t="s">
        <v>256</v>
      </c>
    </row>
    <row r="842" spans="2:65" s="1" customFormat="1" ht="22.5" customHeight="1">
      <c r="B842" s="42"/>
      <c r="C842" s="196" t="s">
        <v>1307</v>
      </c>
      <c r="D842" s="196" t="s">
        <v>258</v>
      </c>
      <c r="E842" s="197" t="s">
        <v>1396</v>
      </c>
      <c r="F842" s="198" t="s">
        <v>1397</v>
      </c>
      <c r="G842" s="199" t="s">
        <v>453</v>
      </c>
      <c r="H842" s="200">
        <v>7</v>
      </c>
      <c r="I842" s="201"/>
      <c r="J842" s="202">
        <f>ROUND(I842*H842,2)</f>
        <v>0</v>
      </c>
      <c r="K842" s="198" t="s">
        <v>261</v>
      </c>
      <c r="L842" s="62"/>
      <c r="M842" s="203" t="s">
        <v>38</v>
      </c>
      <c r="N842" s="204" t="s">
        <v>52</v>
      </c>
      <c r="O842" s="43"/>
      <c r="P842" s="205">
        <f>O842*H842</f>
        <v>0</v>
      </c>
      <c r="Q842" s="205">
        <v>0</v>
      </c>
      <c r="R842" s="205">
        <f>Q842*H842</f>
        <v>0</v>
      </c>
      <c r="S842" s="205">
        <v>0.024</v>
      </c>
      <c r="T842" s="206">
        <f>S842*H842</f>
        <v>0.168</v>
      </c>
      <c r="AR842" s="24" t="s">
        <v>336</v>
      </c>
      <c r="AT842" s="24" t="s">
        <v>258</v>
      </c>
      <c r="AU842" s="24" t="s">
        <v>90</v>
      </c>
      <c r="AY842" s="24" t="s">
        <v>256</v>
      </c>
      <c r="BE842" s="207">
        <f>IF(N842="základní",J842,0)</f>
        <v>0</v>
      </c>
      <c r="BF842" s="207">
        <f>IF(N842="snížená",J842,0)</f>
        <v>0</v>
      </c>
      <c r="BG842" s="207">
        <f>IF(N842="zákl. přenesená",J842,0)</f>
        <v>0</v>
      </c>
      <c r="BH842" s="207">
        <f>IF(N842="sníž. přenesená",J842,0)</f>
        <v>0</v>
      </c>
      <c r="BI842" s="207">
        <f>IF(N842="nulová",J842,0)</f>
        <v>0</v>
      </c>
      <c r="BJ842" s="24" t="s">
        <v>25</v>
      </c>
      <c r="BK842" s="207">
        <f>ROUND(I842*H842,2)</f>
        <v>0</v>
      </c>
      <c r="BL842" s="24" t="s">
        <v>336</v>
      </c>
      <c r="BM842" s="24" t="s">
        <v>2271</v>
      </c>
    </row>
    <row r="843" spans="2:51" s="11" customFormat="1" ht="13.5">
      <c r="B843" s="208"/>
      <c r="C843" s="209"/>
      <c r="D843" s="222" t="s">
        <v>264</v>
      </c>
      <c r="E843" s="271" t="s">
        <v>38</v>
      </c>
      <c r="F843" s="248" t="s">
        <v>291</v>
      </c>
      <c r="G843" s="209"/>
      <c r="H843" s="249">
        <v>7</v>
      </c>
      <c r="I843" s="214"/>
      <c r="J843" s="209"/>
      <c r="K843" s="209"/>
      <c r="L843" s="215"/>
      <c r="M843" s="216"/>
      <c r="N843" s="217"/>
      <c r="O843" s="217"/>
      <c r="P843" s="217"/>
      <c r="Q843" s="217"/>
      <c r="R843" s="217"/>
      <c r="S843" s="217"/>
      <c r="T843" s="218"/>
      <c r="AT843" s="219" t="s">
        <v>264</v>
      </c>
      <c r="AU843" s="219" t="s">
        <v>90</v>
      </c>
      <c r="AV843" s="11" t="s">
        <v>90</v>
      </c>
      <c r="AW843" s="11" t="s">
        <v>45</v>
      </c>
      <c r="AX843" s="11" t="s">
        <v>25</v>
      </c>
      <c r="AY843" s="219" t="s">
        <v>256</v>
      </c>
    </row>
    <row r="844" spans="2:65" s="1" customFormat="1" ht="22.5" customHeight="1">
      <c r="B844" s="42"/>
      <c r="C844" s="196" t="s">
        <v>1314</v>
      </c>
      <c r="D844" s="196" t="s">
        <v>258</v>
      </c>
      <c r="E844" s="197" t="s">
        <v>1400</v>
      </c>
      <c r="F844" s="198" t="s">
        <v>1401</v>
      </c>
      <c r="G844" s="199" t="s">
        <v>453</v>
      </c>
      <c r="H844" s="200">
        <v>3</v>
      </c>
      <c r="I844" s="201"/>
      <c r="J844" s="202">
        <f>ROUND(I844*H844,2)</f>
        <v>0</v>
      </c>
      <c r="K844" s="198" t="s">
        <v>261</v>
      </c>
      <c r="L844" s="62"/>
      <c r="M844" s="203" t="s">
        <v>38</v>
      </c>
      <c r="N844" s="204" t="s">
        <v>52</v>
      </c>
      <c r="O844" s="43"/>
      <c r="P844" s="205">
        <f>O844*H844</f>
        <v>0</v>
      </c>
      <c r="Q844" s="205">
        <v>0</v>
      </c>
      <c r="R844" s="205">
        <f>Q844*H844</f>
        <v>0</v>
      </c>
      <c r="S844" s="205">
        <v>0</v>
      </c>
      <c r="T844" s="206">
        <f>S844*H844</f>
        <v>0</v>
      </c>
      <c r="AR844" s="24" t="s">
        <v>336</v>
      </c>
      <c r="AT844" s="24" t="s">
        <v>258</v>
      </c>
      <c r="AU844" s="24" t="s">
        <v>90</v>
      </c>
      <c r="AY844" s="24" t="s">
        <v>256</v>
      </c>
      <c r="BE844" s="207">
        <f>IF(N844="základní",J844,0)</f>
        <v>0</v>
      </c>
      <c r="BF844" s="207">
        <f>IF(N844="snížená",J844,0)</f>
        <v>0</v>
      </c>
      <c r="BG844" s="207">
        <f>IF(N844="zákl. přenesená",J844,0)</f>
        <v>0</v>
      </c>
      <c r="BH844" s="207">
        <f>IF(N844="sníž. přenesená",J844,0)</f>
        <v>0</v>
      </c>
      <c r="BI844" s="207">
        <f>IF(N844="nulová",J844,0)</f>
        <v>0</v>
      </c>
      <c r="BJ844" s="24" t="s">
        <v>25</v>
      </c>
      <c r="BK844" s="207">
        <f>ROUND(I844*H844,2)</f>
        <v>0</v>
      </c>
      <c r="BL844" s="24" t="s">
        <v>336</v>
      </c>
      <c r="BM844" s="24" t="s">
        <v>2272</v>
      </c>
    </row>
    <row r="845" spans="2:51" s="11" customFormat="1" ht="13.5">
      <c r="B845" s="208"/>
      <c r="C845" s="209"/>
      <c r="D845" s="222" t="s">
        <v>264</v>
      </c>
      <c r="E845" s="271" t="s">
        <v>38</v>
      </c>
      <c r="F845" s="248" t="s">
        <v>2273</v>
      </c>
      <c r="G845" s="209"/>
      <c r="H845" s="249">
        <v>3</v>
      </c>
      <c r="I845" s="214"/>
      <c r="J845" s="209"/>
      <c r="K845" s="209"/>
      <c r="L845" s="215"/>
      <c r="M845" s="216"/>
      <c r="N845" s="217"/>
      <c r="O845" s="217"/>
      <c r="P845" s="217"/>
      <c r="Q845" s="217"/>
      <c r="R845" s="217"/>
      <c r="S845" s="217"/>
      <c r="T845" s="218"/>
      <c r="AT845" s="219" t="s">
        <v>264</v>
      </c>
      <c r="AU845" s="219" t="s">
        <v>90</v>
      </c>
      <c r="AV845" s="11" t="s">
        <v>90</v>
      </c>
      <c r="AW845" s="11" t="s">
        <v>45</v>
      </c>
      <c r="AX845" s="11" t="s">
        <v>25</v>
      </c>
      <c r="AY845" s="219" t="s">
        <v>256</v>
      </c>
    </row>
    <row r="846" spans="2:65" s="1" customFormat="1" ht="22.5" customHeight="1">
      <c r="B846" s="42"/>
      <c r="C846" s="196" t="s">
        <v>1319</v>
      </c>
      <c r="D846" s="196" t="s">
        <v>258</v>
      </c>
      <c r="E846" s="197" t="s">
        <v>1410</v>
      </c>
      <c r="F846" s="198" t="s">
        <v>1411</v>
      </c>
      <c r="G846" s="199" t="s">
        <v>453</v>
      </c>
      <c r="H846" s="200">
        <v>17</v>
      </c>
      <c r="I846" s="201"/>
      <c r="J846" s="202">
        <f>ROUND(I846*H846,2)</f>
        <v>0</v>
      </c>
      <c r="K846" s="198" t="s">
        <v>261</v>
      </c>
      <c r="L846" s="62"/>
      <c r="M846" s="203" t="s">
        <v>38</v>
      </c>
      <c r="N846" s="204" t="s">
        <v>52</v>
      </c>
      <c r="O846" s="43"/>
      <c r="P846" s="205">
        <f>O846*H846</f>
        <v>0</v>
      </c>
      <c r="Q846" s="205">
        <v>0</v>
      </c>
      <c r="R846" s="205">
        <f>Q846*H846</f>
        <v>0</v>
      </c>
      <c r="S846" s="205">
        <v>0</v>
      </c>
      <c r="T846" s="206">
        <f>S846*H846</f>
        <v>0</v>
      </c>
      <c r="AR846" s="24" t="s">
        <v>336</v>
      </c>
      <c r="AT846" s="24" t="s">
        <v>258</v>
      </c>
      <c r="AU846" s="24" t="s">
        <v>90</v>
      </c>
      <c r="AY846" s="24" t="s">
        <v>256</v>
      </c>
      <c r="BE846" s="207">
        <f>IF(N846="základní",J846,0)</f>
        <v>0</v>
      </c>
      <c r="BF846" s="207">
        <f>IF(N846="snížená",J846,0)</f>
        <v>0</v>
      </c>
      <c r="BG846" s="207">
        <f>IF(N846="zákl. přenesená",J846,0)</f>
        <v>0</v>
      </c>
      <c r="BH846" s="207">
        <f>IF(N846="sníž. přenesená",J846,0)</f>
        <v>0</v>
      </c>
      <c r="BI846" s="207">
        <f>IF(N846="nulová",J846,0)</f>
        <v>0</v>
      </c>
      <c r="BJ846" s="24" t="s">
        <v>25</v>
      </c>
      <c r="BK846" s="207">
        <f>ROUND(I846*H846,2)</f>
        <v>0</v>
      </c>
      <c r="BL846" s="24" t="s">
        <v>336</v>
      </c>
      <c r="BM846" s="24" t="s">
        <v>2274</v>
      </c>
    </row>
    <row r="847" spans="2:51" s="11" customFormat="1" ht="13.5">
      <c r="B847" s="208"/>
      <c r="C847" s="209"/>
      <c r="D847" s="222" t="s">
        <v>264</v>
      </c>
      <c r="E847" s="271" t="s">
        <v>38</v>
      </c>
      <c r="F847" s="248" t="s">
        <v>2275</v>
      </c>
      <c r="G847" s="209"/>
      <c r="H847" s="249">
        <v>17</v>
      </c>
      <c r="I847" s="214"/>
      <c r="J847" s="209"/>
      <c r="K847" s="209"/>
      <c r="L847" s="215"/>
      <c r="M847" s="216"/>
      <c r="N847" s="217"/>
      <c r="O847" s="217"/>
      <c r="P847" s="217"/>
      <c r="Q847" s="217"/>
      <c r="R847" s="217"/>
      <c r="S847" s="217"/>
      <c r="T847" s="218"/>
      <c r="AT847" s="219" t="s">
        <v>264</v>
      </c>
      <c r="AU847" s="219" t="s">
        <v>90</v>
      </c>
      <c r="AV847" s="11" t="s">
        <v>90</v>
      </c>
      <c r="AW847" s="11" t="s">
        <v>45</v>
      </c>
      <c r="AX847" s="11" t="s">
        <v>25</v>
      </c>
      <c r="AY847" s="219" t="s">
        <v>256</v>
      </c>
    </row>
    <row r="848" spans="2:65" s="1" customFormat="1" ht="22.5" customHeight="1">
      <c r="B848" s="42"/>
      <c r="C848" s="196" t="s">
        <v>1323</v>
      </c>
      <c r="D848" s="196" t="s">
        <v>258</v>
      </c>
      <c r="E848" s="197" t="s">
        <v>1415</v>
      </c>
      <c r="F848" s="198" t="s">
        <v>1416</v>
      </c>
      <c r="G848" s="199" t="s">
        <v>453</v>
      </c>
      <c r="H848" s="200">
        <v>13</v>
      </c>
      <c r="I848" s="201"/>
      <c r="J848" s="202">
        <f>ROUND(I848*H848,2)</f>
        <v>0</v>
      </c>
      <c r="K848" s="198" t="s">
        <v>261</v>
      </c>
      <c r="L848" s="62"/>
      <c r="M848" s="203" t="s">
        <v>38</v>
      </c>
      <c r="N848" s="204" t="s">
        <v>52</v>
      </c>
      <c r="O848" s="43"/>
      <c r="P848" s="205">
        <f>O848*H848</f>
        <v>0</v>
      </c>
      <c r="Q848" s="205">
        <v>0</v>
      </c>
      <c r="R848" s="205">
        <f>Q848*H848</f>
        <v>0</v>
      </c>
      <c r="S848" s="205">
        <v>0</v>
      </c>
      <c r="T848" s="206">
        <f>S848*H848</f>
        <v>0</v>
      </c>
      <c r="AR848" s="24" t="s">
        <v>336</v>
      </c>
      <c r="AT848" s="24" t="s">
        <v>258</v>
      </c>
      <c r="AU848" s="24" t="s">
        <v>90</v>
      </c>
      <c r="AY848" s="24" t="s">
        <v>256</v>
      </c>
      <c r="BE848" s="207">
        <f>IF(N848="základní",J848,0)</f>
        <v>0</v>
      </c>
      <c r="BF848" s="207">
        <f>IF(N848="snížená",J848,0)</f>
        <v>0</v>
      </c>
      <c r="BG848" s="207">
        <f>IF(N848="zákl. přenesená",J848,0)</f>
        <v>0</v>
      </c>
      <c r="BH848" s="207">
        <f>IF(N848="sníž. přenesená",J848,0)</f>
        <v>0</v>
      </c>
      <c r="BI848" s="207">
        <f>IF(N848="nulová",J848,0)</f>
        <v>0</v>
      </c>
      <c r="BJ848" s="24" t="s">
        <v>25</v>
      </c>
      <c r="BK848" s="207">
        <f>ROUND(I848*H848,2)</f>
        <v>0</v>
      </c>
      <c r="BL848" s="24" t="s">
        <v>336</v>
      </c>
      <c r="BM848" s="24" t="s">
        <v>2276</v>
      </c>
    </row>
    <row r="849" spans="2:51" s="11" customFormat="1" ht="13.5">
      <c r="B849" s="208"/>
      <c r="C849" s="209"/>
      <c r="D849" s="222" t="s">
        <v>264</v>
      </c>
      <c r="E849" s="271" t="s">
        <v>38</v>
      </c>
      <c r="F849" s="248" t="s">
        <v>2277</v>
      </c>
      <c r="G849" s="209"/>
      <c r="H849" s="249">
        <v>13</v>
      </c>
      <c r="I849" s="214"/>
      <c r="J849" s="209"/>
      <c r="K849" s="209"/>
      <c r="L849" s="215"/>
      <c r="M849" s="216"/>
      <c r="N849" s="217"/>
      <c r="O849" s="217"/>
      <c r="P849" s="217"/>
      <c r="Q849" s="217"/>
      <c r="R849" s="217"/>
      <c r="S849" s="217"/>
      <c r="T849" s="218"/>
      <c r="AT849" s="219" t="s">
        <v>264</v>
      </c>
      <c r="AU849" s="219" t="s">
        <v>90</v>
      </c>
      <c r="AV849" s="11" t="s">
        <v>90</v>
      </c>
      <c r="AW849" s="11" t="s">
        <v>45</v>
      </c>
      <c r="AX849" s="11" t="s">
        <v>25</v>
      </c>
      <c r="AY849" s="219" t="s">
        <v>256</v>
      </c>
    </row>
    <row r="850" spans="2:65" s="1" customFormat="1" ht="22.5" customHeight="1">
      <c r="B850" s="42"/>
      <c r="C850" s="196" t="s">
        <v>1332</v>
      </c>
      <c r="D850" s="196" t="s">
        <v>258</v>
      </c>
      <c r="E850" s="197" t="s">
        <v>1419</v>
      </c>
      <c r="F850" s="198" t="s">
        <v>1420</v>
      </c>
      <c r="G850" s="199" t="s">
        <v>453</v>
      </c>
      <c r="H850" s="200">
        <v>46</v>
      </c>
      <c r="I850" s="201"/>
      <c r="J850" s="202">
        <f>ROUND(I850*H850,2)</f>
        <v>0</v>
      </c>
      <c r="K850" s="198" t="s">
        <v>261</v>
      </c>
      <c r="L850" s="62"/>
      <c r="M850" s="203" t="s">
        <v>38</v>
      </c>
      <c r="N850" s="204" t="s">
        <v>52</v>
      </c>
      <c r="O850" s="43"/>
      <c r="P850" s="205">
        <f>O850*H850</f>
        <v>0</v>
      </c>
      <c r="Q850" s="205">
        <v>0</v>
      </c>
      <c r="R850" s="205">
        <f>Q850*H850</f>
        <v>0</v>
      </c>
      <c r="S850" s="205">
        <v>0</v>
      </c>
      <c r="T850" s="206">
        <f>S850*H850</f>
        <v>0</v>
      </c>
      <c r="AR850" s="24" t="s">
        <v>336</v>
      </c>
      <c r="AT850" s="24" t="s">
        <v>258</v>
      </c>
      <c r="AU850" s="24" t="s">
        <v>90</v>
      </c>
      <c r="AY850" s="24" t="s">
        <v>256</v>
      </c>
      <c r="BE850" s="207">
        <f>IF(N850="základní",J850,0)</f>
        <v>0</v>
      </c>
      <c r="BF850" s="207">
        <f>IF(N850="snížená",J850,0)</f>
        <v>0</v>
      </c>
      <c r="BG850" s="207">
        <f>IF(N850="zákl. přenesená",J850,0)</f>
        <v>0</v>
      </c>
      <c r="BH850" s="207">
        <f>IF(N850="sníž. přenesená",J850,0)</f>
        <v>0</v>
      </c>
      <c r="BI850" s="207">
        <f>IF(N850="nulová",J850,0)</f>
        <v>0</v>
      </c>
      <c r="BJ850" s="24" t="s">
        <v>25</v>
      </c>
      <c r="BK850" s="207">
        <f>ROUND(I850*H850,2)</f>
        <v>0</v>
      </c>
      <c r="BL850" s="24" t="s">
        <v>336</v>
      </c>
      <c r="BM850" s="24" t="s">
        <v>2278</v>
      </c>
    </row>
    <row r="851" spans="2:51" s="11" customFormat="1" ht="13.5">
      <c r="B851" s="208"/>
      <c r="C851" s="209"/>
      <c r="D851" s="222" t="s">
        <v>264</v>
      </c>
      <c r="E851" s="271" t="s">
        <v>38</v>
      </c>
      <c r="F851" s="248" t="s">
        <v>2279</v>
      </c>
      <c r="G851" s="209"/>
      <c r="H851" s="249">
        <v>46</v>
      </c>
      <c r="I851" s="214"/>
      <c r="J851" s="209"/>
      <c r="K851" s="209"/>
      <c r="L851" s="215"/>
      <c r="M851" s="216"/>
      <c r="N851" s="217"/>
      <c r="O851" s="217"/>
      <c r="P851" s="217"/>
      <c r="Q851" s="217"/>
      <c r="R851" s="217"/>
      <c r="S851" s="217"/>
      <c r="T851" s="218"/>
      <c r="AT851" s="219" t="s">
        <v>264</v>
      </c>
      <c r="AU851" s="219" t="s">
        <v>90</v>
      </c>
      <c r="AV851" s="11" t="s">
        <v>90</v>
      </c>
      <c r="AW851" s="11" t="s">
        <v>45</v>
      </c>
      <c r="AX851" s="11" t="s">
        <v>25</v>
      </c>
      <c r="AY851" s="219" t="s">
        <v>256</v>
      </c>
    </row>
    <row r="852" spans="2:65" s="1" customFormat="1" ht="22.5" customHeight="1">
      <c r="B852" s="42"/>
      <c r="C852" s="261" t="s">
        <v>1339</v>
      </c>
      <c r="D852" s="261" t="s">
        <v>337</v>
      </c>
      <c r="E852" s="262" t="s">
        <v>1405</v>
      </c>
      <c r="F852" s="263" t="s">
        <v>1406</v>
      </c>
      <c r="G852" s="264" t="s">
        <v>372</v>
      </c>
      <c r="H852" s="265">
        <v>319.88</v>
      </c>
      <c r="I852" s="266"/>
      <c r="J852" s="267">
        <f>ROUND(I852*H852,2)</f>
        <v>0</v>
      </c>
      <c r="K852" s="263" t="s">
        <v>261</v>
      </c>
      <c r="L852" s="268"/>
      <c r="M852" s="269" t="s">
        <v>38</v>
      </c>
      <c r="N852" s="270" t="s">
        <v>52</v>
      </c>
      <c r="O852" s="43"/>
      <c r="P852" s="205">
        <f>O852*H852</f>
        <v>0</v>
      </c>
      <c r="Q852" s="205">
        <v>0.005</v>
      </c>
      <c r="R852" s="205">
        <f>Q852*H852</f>
        <v>1.5994</v>
      </c>
      <c r="S852" s="205">
        <v>0</v>
      </c>
      <c r="T852" s="206">
        <f>S852*H852</f>
        <v>0</v>
      </c>
      <c r="AR852" s="24" t="s">
        <v>424</v>
      </c>
      <c r="AT852" s="24" t="s">
        <v>337</v>
      </c>
      <c r="AU852" s="24" t="s">
        <v>90</v>
      </c>
      <c r="AY852" s="24" t="s">
        <v>256</v>
      </c>
      <c r="BE852" s="207">
        <f>IF(N852="základní",J852,0)</f>
        <v>0</v>
      </c>
      <c r="BF852" s="207">
        <f>IF(N852="snížená",J852,0)</f>
        <v>0</v>
      </c>
      <c r="BG852" s="207">
        <f>IF(N852="zákl. přenesená",J852,0)</f>
        <v>0</v>
      </c>
      <c r="BH852" s="207">
        <f>IF(N852="sníž. přenesená",J852,0)</f>
        <v>0</v>
      </c>
      <c r="BI852" s="207">
        <f>IF(N852="nulová",J852,0)</f>
        <v>0</v>
      </c>
      <c r="BJ852" s="24" t="s">
        <v>25</v>
      </c>
      <c r="BK852" s="207">
        <f>ROUND(I852*H852,2)</f>
        <v>0</v>
      </c>
      <c r="BL852" s="24" t="s">
        <v>336</v>
      </c>
      <c r="BM852" s="24" t="s">
        <v>2280</v>
      </c>
    </row>
    <row r="853" spans="2:51" s="11" customFormat="1" ht="27">
      <c r="B853" s="208"/>
      <c r="C853" s="209"/>
      <c r="D853" s="210" t="s">
        <v>264</v>
      </c>
      <c r="E853" s="211" t="s">
        <v>38</v>
      </c>
      <c r="F853" s="212" t="s">
        <v>2281</v>
      </c>
      <c r="G853" s="209"/>
      <c r="H853" s="213">
        <v>319.88</v>
      </c>
      <c r="I853" s="214"/>
      <c r="J853" s="209"/>
      <c r="K853" s="209"/>
      <c r="L853" s="215"/>
      <c r="M853" s="216"/>
      <c r="N853" s="217"/>
      <c r="O853" s="217"/>
      <c r="P853" s="217"/>
      <c r="Q853" s="217"/>
      <c r="R853" s="217"/>
      <c r="S853" s="217"/>
      <c r="T853" s="218"/>
      <c r="AT853" s="219" t="s">
        <v>264</v>
      </c>
      <c r="AU853" s="219" t="s">
        <v>90</v>
      </c>
      <c r="AV853" s="11" t="s">
        <v>90</v>
      </c>
      <c r="AW853" s="11" t="s">
        <v>45</v>
      </c>
      <c r="AX853" s="11" t="s">
        <v>81</v>
      </c>
      <c r="AY853" s="219" t="s">
        <v>256</v>
      </c>
    </row>
    <row r="854" spans="2:51" s="12" customFormat="1" ht="13.5">
      <c r="B854" s="220"/>
      <c r="C854" s="221"/>
      <c r="D854" s="222" t="s">
        <v>264</v>
      </c>
      <c r="E854" s="223" t="s">
        <v>38</v>
      </c>
      <c r="F854" s="224" t="s">
        <v>266</v>
      </c>
      <c r="G854" s="221"/>
      <c r="H854" s="225">
        <v>319.88</v>
      </c>
      <c r="I854" s="226"/>
      <c r="J854" s="221"/>
      <c r="K854" s="221"/>
      <c r="L854" s="227"/>
      <c r="M854" s="228"/>
      <c r="N854" s="229"/>
      <c r="O854" s="229"/>
      <c r="P854" s="229"/>
      <c r="Q854" s="229"/>
      <c r="R854" s="229"/>
      <c r="S854" s="229"/>
      <c r="T854" s="230"/>
      <c r="AT854" s="231" t="s">
        <v>264</v>
      </c>
      <c r="AU854" s="231" t="s">
        <v>90</v>
      </c>
      <c r="AV854" s="12" t="s">
        <v>262</v>
      </c>
      <c r="AW854" s="12" t="s">
        <v>45</v>
      </c>
      <c r="AX854" s="12" t="s">
        <v>25</v>
      </c>
      <c r="AY854" s="231" t="s">
        <v>256</v>
      </c>
    </row>
    <row r="855" spans="2:65" s="1" customFormat="1" ht="22.5" customHeight="1">
      <c r="B855" s="42"/>
      <c r="C855" s="196" t="s">
        <v>1345</v>
      </c>
      <c r="D855" s="196" t="s">
        <v>258</v>
      </c>
      <c r="E855" s="197" t="s">
        <v>2282</v>
      </c>
      <c r="F855" s="198" t="s">
        <v>2283</v>
      </c>
      <c r="G855" s="199" t="s">
        <v>327</v>
      </c>
      <c r="H855" s="200">
        <v>4.089</v>
      </c>
      <c r="I855" s="201"/>
      <c r="J855" s="202">
        <f>ROUND(I855*H855,2)</f>
        <v>0</v>
      </c>
      <c r="K855" s="198" t="s">
        <v>261</v>
      </c>
      <c r="L855" s="62"/>
      <c r="M855" s="203" t="s">
        <v>38</v>
      </c>
      <c r="N855" s="204" t="s">
        <v>52</v>
      </c>
      <c r="O855" s="43"/>
      <c r="P855" s="205">
        <f>O855*H855</f>
        <v>0</v>
      </c>
      <c r="Q855" s="205">
        <v>0</v>
      </c>
      <c r="R855" s="205">
        <f>Q855*H855</f>
        <v>0</v>
      </c>
      <c r="S855" s="205">
        <v>0</v>
      </c>
      <c r="T855" s="206">
        <f>S855*H855</f>
        <v>0</v>
      </c>
      <c r="AR855" s="24" t="s">
        <v>336</v>
      </c>
      <c r="AT855" s="24" t="s">
        <v>258</v>
      </c>
      <c r="AU855" s="24" t="s">
        <v>90</v>
      </c>
      <c r="AY855" s="24" t="s">
        <v>256</v>
      </c>
      <c r="BE855" s="207">
        <f>IF(N855="základní",J855,0)</f>
        <v>0</v>
      </c>
      <c r="BF855" s="207">
        <f>IF(N855="snížená",J855,0)</f>
        <v>0</v>
      </c>
      <c r="BG855" s="207">
        <f>IF(N855="zákl. přenesená",J855,0)</f>
        <v>0</v>
      </c>
      <c r="BH855" s="207">
        <f>IF(N855="sníž. přenesená",J855,0)</f>
        <v>0</v>
      </c>
      <c r="BI855" s="207">
        <f>IF(N855="nulová",J855,0)</f>
        <v>0</v>
      </c>
      <c r="BJ855" s="24" t="s">
        <v>25</v>
      </c>
      <c r="BK855" s="207">
        <f>ROUND(I855*H855,2)</f>
        <v>0</v>
      </c>
      <c r="BL855" s="24" t="s">
        <v>336</v>
      </c>
      <c r="BM855" s="24" t="s">
        <v>2284</v>
      </c>
    </row>
    <row r="856" spans="2:63" s="10" customFormat="1" ht="29.85" customHeight="1">
      <c r="B856" s="179"/>
      <c r="C856" s="180"/>
      <c r="D856" s="193" t="s">
        <v>80</v>
      </c>
      <c r="E856" s="194" t="s">
        <v>1426</v>
      </c>
      <c r="F856" s="194" t="s">
        <v>1427</v>
      </c>
      <c r="G856" s="180"/>
      <c r="H856" s="180"/>
      <c r="I856" s="183"/>
      <c r="J856" s="195">
        <f>BK856</f>
        <v>0</v>
      </c>
      <c r="K856" s="180"/>
      <c r="L856" s="185"/>
      <c r="M856" s="186"/>
      <c r="N856" s="187"/>
      <c r="O856" s="187"/>
      <c r="P856" s="188">
        <f>SUM(P857:P903)</f>
        <v>0</v>
      </c>
      <c r="Q856" s="187"/>
      <c r="R856" s="188">
        <f>SUM(R857:R903)</f>
        <v>0</v>
      </c>
      <c r="S856" s="187"/>
      <c r="T856" s="189">
        <f>SUM(T857:T903)</f>
        <v>0</v>
      </c>
      <c r="AR856" s="190" t="s">
        <v>90</v>
      </c>
      <c r="AT856" s="191" t="s">
        <v>80</v>
      </c>
      <c r="AU856" s="191" t="s">
        <v>25</v>
      </c>
      <c r="AY856" s="190" t="s">
        <v>256</v>
      </c>
      <c r="BK856" s="192">
        <f>SUM(BK857:BK903)</f>
        <v>0</v>
      </c>
    </row>
    <row r="857" spans="2:65" s="1" customFormat="1" ht="31.5" customHeight="1">
      <c r="B857" s="42"/>
      <c r="C857" s="196" t="s">
        <v>1349</v>
      </c>
      <c r="D857" s="196" t="s">
        <v>258</v>
      </c>
      <c r="E857" s="197" t="s">
        <v>1429</v>
      </c>
      <c r="F857" s="198" t="s">
        <v>1430</v>
      </c>
      <c r="G857" s="199" t="s">
        <v>832</v>
      </c>
      <c r="H857" s="200">
        <v>1</v>
      </c>
      <c r="I857" s="201"/>
      <c r="J857" s="202">
        <f>ROUND(I857*H857,2)</f>
        <v>0</v>
      </c>
      <c r="K857" s="198" t="s">
        <v>38</v>
      </c>
      <c r="L857" s="62"/>
      <c r="M857" s="203" t="s">
        <v>38</v>
      </c>
      <c r="N857" s="204" t="s">
        <v>52</v>
      </c>
      <c r="O857" s="43"/>
      <c r="P857" s="205">
        <f>O857*H857</f>
        <v>0</v>
      </c>
      <c r="Q857" s="205">
        <v>0</v>
      </c>
      <c r="R857" s="205">
        <f>Q857*H857</f>
        <v>0</v>
      </c>
      <c r="S857" s="205">
        <v>0</v>
      </c>
      <c r="T857" s="206">
        <f>S857*H857</f>
        <v>0</v>
      </c>
      <c r="AR857" s="24" t="s">
        <v>336</v>
      </c>
      <c r="AT857" s="24" t="s">
        <v>258</v>
      </c>
      <c r="AU857" s="24" t="s">
        <v>90</v>
      </c>
      <c r="AY857" s="24" t="s">
        <v>256</v>
      </c>
      <c r="BE857" s="207">
        <f>IF(N857="základní",J857,0)</f>
        <v>0</v>
      </c>
      <c r="BF857" s="207">
        <f>IF(N857="snížená",J857,0)</f>
        <v>0</v>
      </c>
      <c r="BG857" s="207">
        <f>IF(N857="zákl. přenesená",J857,0)</f>
        <v>0</v>
      </c>
      <c r="BH857" s="207">
        <f>IF(N857="sníž. přenesená",J857,0)</f>
        <v>0</v>
      </c>
      <c r="BI857" s="207">
        <f>IF(N857="nulová",J857,0)</f>
        <v>0</v>
      </c>
      <c r="BJ857" s="24" t="s">
        <v>25</v>
      </c>
      <c r="BK857" s="207">
        <f>ROUND(I857*H857,2)</f>
        <v>0</v>
      </c>
      <c r="BL857" s="24" t="s">
        <v>336</v>
      </c>
      <c r="BM857" s="24" t="s">
        <v>2285</v>
      </c>
    </row>
    <row r="858" spans="2:65" s="1" customFormat="1" ht="22.5" customHeight="1">
      <c r="B858" s="42"/>
      <c r="C858" s="196" t="s">
        <v>1354</v>
      </c>
      <c r="D858" s="196" t="s">
        <v>258</v>
      </c>
      <c r="E858" s="197" t="s">
        <v>1433</v>
      </c>
      <c r="F858" s="198" t="s">
        <v>1434</v>
      </c>
      <c r="G858" s="199" t="s">
        <v>832</v>
      </c>
      <c r="H858" s="200">
        <v>1</v>
      </c>
      <c r="I858" s="201"/>
      <c r="J858" s="202">
        <f>ROUND(I858*H858,2)</f>
        <v>0</v>
      </c>
      <c r="K858" s="198" t="s">
        <v>38</v>
      </c>
      <c r="L858" s="62"/>
      <c r="M858" s="203" t="s">
        <v>38</v>
      </c>
      <c r="N858" s="204" t="s">
        <v>52</v>
      </c>
      <c r="O858" s="43"/>
      <c r="P858" s="205">
        <f>O858*H858</f>
        <v>0</v>
      </c>
      <c r="Q858" s="205">
        <v>0</v>
      </c>
      <c r="R858" s="205">
        <f>Q858*H858</f>
        <v>0</v>
      </c>
      <c r="S858" s="205">
        <v>0</v>
      </c>
      <c r="T858" s="206">
        <f>S858*H858</f>
        <v>0</v>
      </c>
      <c r="AR858" s="24" t="s">
        <v>336</v>
      </c>
      <c r="AT858" s="24" t="s">
        <v>258</v>
      </c>
      <c r="AU858" s="24" t="s">
        <v>90</v>
      </c>
      <c r="AY858" s="24" t="s">
        <v>256</v>
      </c>
      <c r="BE858" s="207">
        <f>IF(N858="základní",J858,0)</f>
        <v>0</v>
      </c>
      <c r="BF858" s="207">
        <f>IF(N858="snížená",J858,0)</f>
        <v>0</v>
      </c>
      <c r="BG858" s="207">
        <f>IF(N858="zákl. přenesená",J858,0)</f>
        <v>0</v>
      </c>
      <c r="BH858" s="207">
        <f>IF(N858="sníž. přenesená",J858,0)</f>
        <v>0</v>
      </c>
      <c r="BI858" s="207">
        <f>IF(N858="nulová",J858,0)</f>
        <v>0</v>
      </c>
      <c r="BJ858" s="24" t="s">
        <v>25</v>
      </c>
      <c r="BK858" s="207">
        <f>ROUND(I858*H858,2)</f>
        <v>0</v>
      </c>
      <c r="BL858" s="24" t="s">
        <v>336</v>
      </c>
      <c r="BM858" s="24" t="s">
        <v>2286</v>
      </c>
    </row>
    <row r="859" spans="2:65" s="1" customFormat="1" ht="31.5" customHeight="1">
      <c r="B859" s="42"/>
      <c r="C859" s="196" t="s">
        <v>1360</v>
      </c>
      <c r="D859" s="196" t="s">
        <v>258</v>
      </c>
      <c r="E859" s="197" t="s">
        <v>2287</v>
      </c>
      <c r="F859" s="198" t="s">
        <v>2288</v>
      </c>
      <c r="G859" s="199" t="s">
        <v>832</v>
      </c>
      <c r="H859" s="200">
        <v>3</v>
      </c>
      <c r="I859" s="201"/>
      <c r="J859" s="202">
        <f>ROUND(I859*H859,2)</f>
        <v>0</v>
      </c>
      <c r="K859" s="198" t="s">
        <v>38</v>
      </c>
      <c r="L859" s="62"/>
      <c r="M859" s="203" t="s">
        <v>38</v>
      </c>
      <c r="N859" s="204" t="s">
        <v>52</v>
      </c>
      <c r="O859" s="43"/>
      <c r="P859" s="205">
        <f>O859*H859</f>
        <v>0</v>
      </c>
      <c r="Q859" s="205">
        <v>0</v>
      </c>
      <c r="R859" s="205">
        <f>Q859*H859</f>
        <v>0</v>
      </c>
      <c r="S859" s="205">
        <v>0</v>
      </c>
      <c r="T859" s="206">
        <f>S859*H859</f>
        <v>0</v>
      </c>
      <c r="AR859" s="24" t="s">
        <v>336</v>
      </c>
      <c r="AT859" s="24" t="s">
        <v>258</v>
      </c>
      <c r="AU859" s="24" t="s">
        <v>90</v>
      </c>
      <c r="AY859" s="24" t="s">
        <v>256</v>
      </c>
      <c r="BE859" s="207">
        <f>IF(N859="základní",J859,0)</f>
        <v>0</v>
      </c>
      <c r="BF859" s="207">
        <f>IF(N859="snížená",J859,0)</f>
        <v>0</v>
      </c>
      <c r="BG859" s="207">
        <f>IF(N859="zákl. přenesená",J859,0)</f>
        <v>0</v>
      </c>
      <c r="BH859" s="207">
        <f>IF(N859="sníž. přenesená",J859,0)</f>
        <v>0</v>
      </c>
      <c r="BI859" s="207">
        <f>IF(N859="nulová",J859,0)</f>
        <v>0</v>
      </c>
      <c r="BJ859" s="24" t="s">
        <v>25</v>
      </c>
      <c r="BK859" s="207">
        <f>ROUND(I859*H859,2)</f>
        <v>0</v>
      </c>
      <c r="BL859" s="24" t="s">
        <v>336</v>
      </c>
      <c r="BM859" s="24" t="s">
        <v>2289</v>
      </c>
    </row>
    <row r="860" spans="2:65" s="1" customFormat="1" ht="22.5" customHeight="1">
      <c r="B860" s="42"/>
      <c r="C860" s="196" t="s">
        <v>1365</v>
      </c>
      <c r="D860" s="196" t="s">
        <v>258</v>
      </c>
      <c r="E860" s="197" t="s">
        <v>2290</v>
      </c>
      <c r="F860" s="198" t="s">
        <v>2291</v>
      </c>
      <c r="G860" s="199" t="s">
        <v>832</v>
      </c>
      <c r="H860" s="200">
        <v>3</v>
      </c>
      <c r="I860" s="201"/>
      <c r="J860" s="202">
        <f>ROUND(I860*H860,2)</f>
        <v>0</v>
      </c>
      <c r="K860" s="198" t="s">
        <v>38</v>
      </c>
      <c r="L860" s="62"/>
      <c r="M860" s="203" t="s">
        <v>38</v>
      </c>
      <c r="N860" s="204" t="s">
        <v>52</v>
      </c>
      <c r="O860" s="43"/>
      <c r="P860" s="205">
        <f>O860*H860</f>
        <v>0</v>
      </c>
      <c r="Q860" s="205">
        <v>0</v>
      </c>
      <c r="R860" s="205">
        <f>Q860*H860</f>
        <v>0</v>
      </c>
      <c r="S860" s="205">
        <v>0</v>
      </c>
      <c r="T860" s="206">
        <f>S860*H860</f>
        <v>0</v>
      </c>
      <c r="AR860" s="24" t="s">
        <v>336</v>
      </c>
      <c r="AT860" s="24" t="s">
        <v>258</v>
      </c>
      <c r="AU860" s="24" t="s">
        <v>90</v>
      </c>
      <c r="AY860" s="24" t="s">
        <v>256</v>
      </c>
      <c r="BE860" s="207">
        <f>IF(N860="základní",J860,0)</f>
        <v>0</v>
      </c>
      <c r="BF860" s="207">
        <f>IF(N860="snížená",J860,0)</f>
        <v>0</v>
      </c>
      <c r="BG860" s="207">
        <f>IF(N860="zákl. přenesená",J860,0)</f>
        <v>0</v>
      </c>
      <c r="BH860" s="207">
        <f>IF(N860="sníž. přenesená",J860,0)</f>
        <v>0</v>
      </c>
      <c r="BI860" s="207">
        <f>IF(N860="nulová",J860,0)</f>
        <v>0</v>
      </c>
      <c r="BJ860" s="24" t="s">
        <v>25</v>
      </c>
      <c r="BK860" s="207">
        <f>ROUND(I860*H860,2)</f>
        <v>0</v>
      </c>
      <c r="BL860" s="24" t="s">
        <v>336</v>
      </c>
      <c r="BM860" s="24" t="s">
        <v>2292</v>
      </c>
    </row>
    <row r="861" spans="2:65" s="1" customFormat="1" ht="31.5" customHeight="1">
      <c r="B861" s="42"/>
      <c r="C861" s="196" t="s">
        <v>1369</v>
      </c>
      <c r="D861" s="196" t="s">
        <v>258</v>
      </c>
      <c r="E861" s="197" t="s">
        <v>2293</v>
      </c>
      <c r="F861" s="198" t="s">
        <v>2294</v>
      </c>
      <c r="G861" s="199" t="s">
        <v>759</v>
      </c>
      <c r="H861" s="200">
        <v>1</v>
      </c>
      <c r="I861" s="201"/>
      <c r="J861" s="202">
        <f>ROUND(I861*H861,2)</f>
        <v>0</v>
      </c>
      <c r="K861" s="198" t="s">
        <v>38</v>
      </c>
      <c r="L861" s="62"/>
      <c r="M861" s="203" t="s">
        <v>38</v>
      </c>
      <c r="N861" s="204" t="s">
        <v>52</v>
      </c>
      <c r="O861" s="43"/>
      <c r="P861" s="205">
        <f>O861*H861</f>
        <v>0</v>
      </c>
      <c r="Q861" s="205">
        <v>0</v>
      </c>
      <c r="R861" s="205">
        <f>Q861*H861</f>
        <v>0</v>
      </c>
      <c r="S861" s="205">
        <v>0</v>
      </c>
      <c r="T861" s="206">
        <f>S861*H861</f>
        <v>0</v>
      </c>
      <c r="AR861" s="24" t="s">
        <v>336</v>
      </c>
      <c r="AT861" s="24" t="s">
        <v>258</v>
      </c>
      <c r="AU861" s="24" t="s">
        <v>90</v>
      </c>
      <c r="AY861" s="24" t="s">
        <v>256</v>
      </c>
      <c r="BE861" s="207">
        <f>IF(N861="základní",J861,0)</f>
        <v>0</v>
      </c>
      <c r="BF861" s="207">
        <f>IF(N861="snížená",J861,0)</f>
        <v>0</v>
      </c>
      <c r="BG861" s="207">
        <f>IF(N861="zákl. přenesená",J861,0)</f>
        <v>0</v>
      </c>
      <c r="BH861" s="207">
        <f>IF(N861="sníž. přenesená",J861,0)</f>
        <v>0</v>
      </c>
      <c r="BI861" s="207">
        <f>IF(N861="nulová",J861,0)</f>
        <v>0</v>
      </c>
      <c r="BJ861" s="24" t="s">
        <v>25</v>
      </c>
      <c r="BK861" s="207">
        <f>ROUND(I861*H861,2)</f>
        <v>0</v>
      </c>
      <c r="BL861" s="24" t="s">
        <v>336</v>
      </c>
      <c r="BM861" s="24" t="s">
        <v>2295</v>
      </c>
    </row>
    <row r="862" spans="2:51" s="11" customFormat="1" ht="13.5">
      <c r="B862" s="208"/>
      <c r="C862" s="209"/>
      <c r="D862" s="222" t="s">
        <v>264</v>
      </c>
      <c r="E862" s="271" t="s">
        <v>38</v>
      </c>
      <c r="F862" s="248" t="s">
        <v>1454</v>
      </c>
      <c r="G862" s="209"/>
      <c r="H862" s="249">
        <v>1</v>
      </c>
      <c r="I862" s="214"/>
      <c r="J862" s="209"/>
      <c r="K862" s="209"/>
      <c r="L862" s="215"/>
      <c r="M862" s="216"/>
      <c r="N862" s="217"/>
      <c r="O862" s="217"/>
      <c r="P862" s="217"/>
      <c r="Q862" s="217"/>
      <c r="R862" s="217"/>
      <c r="S862" s="217"/>
      <c r="T862" s="218"/>
      <c r="AT862" s="219" t="s">
        <v>264</v>
      </c>
      <c r="AU862" s="219" t="s">
        <v>90</v>
      </c>
      <c r="AV862" s="11" t="s">
        <v>90</v>
      </c>
      <c r="AW862" s="11" t="s">
        <v>45</v>
      </c>
      <c r="AX862" s="11" t="s">
        <v>25</v>
      </c>
      <c r="AY862" s="219" t="s">
        <v>256</v>
      </c>
    </row>
    <row r="863" spans="2:65" s="1" customFormat="1" ht="44.25" customHeight="1">
      <c r="B863" s="42"/>
      <c r="C863" s="196" t="s">
        <v>1374</v>
      </c>
      <c r="D863" s="196" t="s">
        <v>258</v>
      </c>
      <c r="E863" s="197" t="s">
        <v>2296</v>
      </c>
      <c r="F863" s="198" t="s">
        <v>2297</v>
      </c>
      <c r="G863" s="199" t="s">
        <v>759</v>
      </c>
      <c r="H863" s="200">
        <v>1</v>
      </c>
      <c r="I863" s="201"/>
      <c r="J863" s="202">
        <f>ROUND(I863*H863,2)</f>
        <v>0</v>
      </c>
      <c r="K863" s="198" t="s">
        <v>38</v>
      </c>
      <c r="L863" s="62"/>
      <c r="M863" s="203" t="s">
        <v>38</v>
      </c>
      <c r="N863" s="204" t="s">
        <v>52</v>
      </c>
      <c r="O863" s="43"/>
      <c r="P863" s="205">
        <f>O863*H863</f>
        <v>0</v>
      </c>
      <c r="Q863" s="205">
        <v>0</v>
      </c>
      <c r="R863" s="205">
        <f>Q863*H863</f>
        <v>0</v>
      </c>
      <c r="S863" s="205">
        <v>0</v>
      </c>
      <c r="T863" s="206">
        <f>S863*H863</f>
        <v>0</v>
      </c>
      <c r="AR863" s="24" t="s">
        <v>336</v>
      </c>
      <c r="AT863" s="24" t="s">
        <v>258</v>
      </c>
      <c r="AU863" s="24" t="s">
        <v>90</v>
      </c>
      <c r="AY863" s="24" t="s">
        <v>256</v>
      </c>
      <c r="BE863" s="207">
        <f>IF(N863="základní",J863,0)</f>
        <v>0</v>
      </c>
      <c r="BF863" s="207">
        <f>IF(N863="snížená",J863,0)</f>
        <v>0</v>
      </c>
      <c r="BG863" s="207">
        <f>IF(N863="zákl. přenesená",J863,0)</f>
        <v>0</v>
      </c>
      <c r="BH863" s="207">
        <f>IF(N863="sníž. přenesená",J863,0)</f>
        <v>0</v>
      </c>
      <c r="BI863" s="207">
        <f>IF(N863="nulová",J863,0)</f>
        <v>0</v>
      </c>
      <c r="BJ863" s="24" t="s">
        <v>25</v>
      </c>
      <c r="BK863" s="207">
        <f>ROUND(I863*H863,2)</f>
        <v>0</v>
      </c>
      <c r="BL863" s="24" t="s">
        <v>336</v>
      </c>
      <c r="BM863" s="24" t="s">
        <v>2298</v>
      </c>
    </row>
    <row r="864" spans="2:51" s="11" customFormat="1" ht="13.5">
      <c r="B864" s="208"/>
      <c r="C864" s="209"/>
      <c r="D864" s="222" t="s">
        <v>264</v>
      </c>
      <c r="E864" s="271" t="s">
        <v>38</v>
      </c>
      <c r="F864" s="248" t="s">
        <v>1459</v>
      </c>
      <c r="G864" s="209"/>
      <c r="H864" s="249">
        <v>1</v>
      </c>
      <c r="I864" s="214"/>
      <c r="J864" s="209"/>
      <c r="K864" s="209"/>
      <c r="L864" s="215"/>
      <c r="M864" s="216"/>
      <c r="N864" s="217"/>
      <c r="O864" s="217"/>
      <c r="P864" s="217"/>
      <c r="Q864" s="217"/>
      <c r="R864" s="217"/>
      <c r="S864" s="217"/>
      <c r="T864" s="218"/>
      <c r="AT864" s="219" t="s">
        <v>264</v>
      </c>
      <c r="AU864" s="219" t="s">
        <v>90</v>
      </c>
      <c r="AV864" s="11" t="s">
        <v>90</v>
      </c>
      <c r="AW864" s="11" t="s">
        <v>45</v>
      </c>
      <c r="AX864" s="11" t="s">
        <v>25</v>
      </c>
      <c r="AY864" s="219" t="s">
        <v>256</v>
      </c>
    </row>
    <row r="865" spans="2:65" s="1" customFormat="1" ht="31.5" customHeight="1">
      <c r="B865" s="42"/>
      <c r="C865" s="196" t="s">
        <v>1379</v>
      </c>
      <c r="D865" s="196" t="s">
        <v>258</v>
      </c>
      <c r="E865" s="197" t="s">
        <v>2299</v>
      </c>
      <c r="F865" s="198" t="s">
        <v>2300</v>
      </c>
      <c r="G865" s="199" t="s">
        <v>759</v>
      </c>
      <c r="H865" s="200">
        <v>2</v>
      </c>
      <c r="I865" s="201"/>
      <c r="J865" s="202">
        <f>ROUND(I865*H865,2)</f>
        <v>0</v>
      </c>
      <c r="K865" s="198" t="s">
        <v>38</v>
      </c>
      <c r="L865" s="62"/>
      <c r="M865" s="203" t="s">
        <v>38</v>
      </c>
      <c r="N865" s="204" t="s">
        <v>52</v>
      </c>
      <c r="O865" s="43"/>
      <c r="P865" s="205">
        <f>O865*H865</f>
        <v>0</v>
      </c>
      <c r="Q865" s="205">
        <v>0</v>
      </c>
      <c r="R865" s="205">
        <f>Q865*H865</f>
        <v>0</v>
      </c>
      <c r="S865" s="205">
        <v>0</v>
      </c>
      <c r="T865" s="206">
        <f>S865*H865</f>
        <v>0</v>
      </c>
      <c r="AR865" s="24" t="s">
        <v>336</v>
      </c>
      <c r="AT865" s="24" t="s">
        <v>258</v>
      </c>
      <c r="AU865" s="24" t="s">
        <v>90</v>
      </c>
      <c r="AY865" s="24" t="s">
        <v>256</v>
      </c>
      <c r="BE865" s="207">
        <f>IF(N865="základní",J865,0)</f>
        <v>0</v>
      </c>
      <c r="BF865" s="207">
        <f>IF(N865="snížená",J865,0)</f>
        <v>0</v>
      </c>
      <c r="BG865" s="207">
        <f>IF(N865="zákl. přenesená",J865,0)</f>
        <v>0</v>
      </c>
      <c r="BH865" s="207">
        <f>IF(N865="sníž. přenesená",J865,0)</f>
        <v>0</v>
      </c>
      <c r="BI865" s="207">
        <f>IF(N865="nulová",J865,0)</f>
        <v>0</v>
      </c>
      <c r="BJ865" s="24" t="s">
        <v>25</v>
      </c>
      <c r="BK865" s="207">
        <f>ROUND(I865*H865,2)</f>
        <v>0</v>
      </c>
      <c r="BL865" s="24" t="s">
        <v>336</v>
      </c>
      <c r="BM865" s="24" t="s">
        <v>2301</v>
      </c>
    </row>
    <row r="866" spans="2:51" s="11" customFormat="1" ht="13.5">
      <c r="B866" s="208"/>
      <c r="C866" s="209"/>
      <c r="D866" s="222" t="s">
        <v>264</v>
      </c>
      <c r="E866" s="271" t="s">
        <v>38</v>
      </c>
      <c r="F866" s="248" t="s">
        <v>2302</v>
      </c>
      <c r="G866" s="209"/>
      <c r="H866" s="249">
        <v>2</v>
      </c>
      <c r="I866" s="214"/>
      <c r="J866" s="209"/>
      <c r="K866" s="209"/>
      <c r="L866" s="215"/>
      <c r="M866" s="216"/>
      <c r="N866" s="217"/>
      <c r="O866" s="217"/>
      <c r="P866" s="217"/>
      <c r="Q866" s="217"/>
      <c r="R866" s="217"/>
      <c r="S866" s="217"/>
      <c r="T866" s="218"/>
      <c r="AT866" s="219" t="s">
        <v>264</v>
      </c>
      <c r="AU866" s="219" t="s">
        <v>90</v>
      </c>
      <c r="AV866" s="11" t="s">
        <v>90</v>
      </c>
      <c r="AW866" s="11" t="s">
        <v>45</v>
      </c>
      <c r="AX866" s="11" t="s">
        <v>25</v>
      </c>
      <c r="AY866" s="219" t="s">
        <v>256</v>
      </c>
    </row>
    <row r="867" spans="2:65" s="1" customFormat="1" ht="22.5" customHeight="1">
      <c r="B867" s="42"/>
      <c r="C867" s="196" t="s">
        <v>1384</v>
      </c>
      <c r="D867" s="196" t="s">
        <v>258</v>
      </c>
      <c r="E867" s="197" t="s">
        <v>2303</v>
      </c>
      <c r="F867" s="198" t="s">
        <v>1438</v>
      </c>
      <c r="G867" s="199" t="s">
        <v>759</v>
      </c>
      <c r="H867" s="200">
        <v>1</v>
      </c>
      <c r="I867" s="201"/>
      <c r="J867" s="202">
        <f>ROUND(I867*H867,2)</f>
        <v>0</v>
      </c>
      <c r="K867" s="198" t="s">
        <v>38</v>
      </c>
      <c r="L867" s="62"/>
      <c r="M867" s="203" t="s">
        <v>38</v>
      </c>
      <c r="N867" s="204" t="s">
        <v>52</v>
      </c>
      <c r="O867" s="43"/>
      <c r="P867" s="205">
        <f>O867*H867</f>
        <v>0</v>
      </c>
      <c r="Q867" s="205">
        <v>0</v>
      </c>
      <c r="R867" s="205">
        <f>Q867*H867</f>
        <v>0</v>
      </c>
      <c r="S867" s="205">
        <v>0</v>
      </c>
      <c r="T867" s="206">
        <f>S867*H867</f>
        <v>0</v>
      </c>
      <c r="AR867" s="24" t="s">
        <v>336</v>
      </c>
      <c r="AT867" s="24" t="s">
        <v>258</v>
      </c>
      <c r="AU867" s="24" t="s">
        <v>90</v>
      </c>
      <c r="AY867" s="24" t="s">
        <v>256</v>
      </c>
      <c r="BE867" s="207">
        <f>IF(N867="základní",J867,0)</f>
        <v>0</v>
      </c>
      <c r="BF867" s="207">
        <f>IF(N867="snížená",J867,0)</f>
        <v>0</v>
      </c>
      <c r="BG867" s="207">
        <f>IF(N867="zákl. přenesená",J867,0)</f>
        <v>0</v>
      </c>
      <c r="BH867" s="207">
        <f>IF(N867="sníž. přenesená",J867,0)</f>
        <v>0</v>
      </c>
      <c r="BI867" s="207">
        <f>IF(N867="nulová",J867,0)</f>
        <v>0</v>
      </c>
      <c r="BJ867" s="24" t="s">
        <v>25</v>
      </c>
      <c r="BK867" s="207">
        <f>ROUND(I867*H867,2)</f>
        <v>0</v>
      </c>
      <c r="BL867" s="24" t="s">
        <v>336</v>
      </c>
      <c r="BM867" s="24" t="s">
        <v>2304</v>
      </c>
    </row>
    <row r="868" spans="2:51" s="11" customFormat="1" ht="13.5">
      <c r="B868" s="208"/>
      <c r="C868" s="209"/>
      <c r="D868" s="222" t="s">
        <v>264</v>
      </c>
      <c r="E868" s="271" t="s">
        <v>38</v>
      </c>
      <c r="F868" s="248" t="s">
        <v>1464</v>
      </c>
      <c r="G868" s="209"/>
      <c r="H868" s="249">
        <v>1</v>
      </c>
      <c r="I868" s="214"/>
      <c r="J868" s="209"/>
      <c r="K868" s="209"/>
      <c r="L868" s="215"/>
      <c r="M868" s="216"/>
      <c r="N868" s="217"/>
      <c r="O868" s="217"/>
      <c r="P868" s="217"/>
      <c r="Q868" s="217"/>
      <c r="R868" s="217"/>
      <c r="S868" s="217"/>
      <c r="T868" s="218"/>
      <c r="AT868" s="219" t="s">
        <v>264</v>
      </c>
      <c r="AU868" s="219" t="s">
        <v>90</v>
      </c>
      <c r="AV868" s="11" t="s">
        <v>90</v>
      </c>
      <c r="AW868" s="11" t="s">
        <v>45</v>
      </c>
      <c r="AX868" s="11" t="s">
        <v>25</v>
      </c>
      <c r="AY868" s="219" t="s">
        <v>256</v>
      </c>
    </row>
    <row r="869" spans="2:65" s="1" customFormat="1" ht="22.5" customHeight="1">
      <c r="B869" s="42"/>
      <c r="C869" s="196" t="s">
        <v>1391</v>
      </c>
      <c r="D869" s="196" t="s">
        <v>258</v>
      </c>
      <c r="E869" s="197" t="s">
        <v>2305</v>
      </c>
      <c r="F869" s="198" t="s">
        <v>1438</v>
      </c>
      <c r="G869" s="199" t="s">
        <v>759</v>
      </c>
      <c r="H869" s="200">
        <v>1</v>
      </c>
      <c r="I869" s="201"/>
      <c r="J869" s="202">
        <f>ROUND(I869*H869,2)</f>
        <v>0</v>
      </c>
      <c r="K869" s="198" t="s">
        <v>38</v>
      </c>
      <c r="L869" s="62"/>
      <c r="M869" s="203" t="s">
        <v>38</v>
      </c>
      <c r="N869" s="204" t="s">
        <v>52</v>
      </c>
      <c r="O869" s="43"/>
      <c r="P869" s="205">
        <f>O869*H869</f>
        <v>0</v>
      </c>
      <c r="Q869" s="205">
        <v>0</v>
      </c>
      <c r="R869" s="205">
        <f>Q869*H869</f>
        <v>0</v>
      </c>
      <c r="S869" s="205">
        <v>0</v>
      </c>
      <c r="T869" s="206">
        <f>S869*H869</f>
        <v>0</v>
      </c>
      <c r="AR869" s="24" t="s">
        <v>336</v>
      </c>
      <c r="AT869" s="24" t="s">
        <v>258</v>
      </c>
      <c r="AU869" s="24" t="s">
        <v>90</v>
      </c>
      <c r="AY869" s="24" t="s">
        <v>256</v>
      </c>
      <c r="BE869" s="207">
        <f>IF(N869="základní",J869,0)</f>
        <v>0</v>
      </c>
      <c r="BF869" s="207">
        <f>IF(N869="snížená",J869,0)</f>
        <v>0</v>
      </c>
      <c r="BG869" s="207">
        <f>IF(N869="zákl. přenesená",J869,0)</f>
        <v>0</v>
      </c>
      <c r="BH869" s="207">
        <f>IF(N869="sníž. přenesená",J869,0)</f>
        <v>0</v>
      </c>
      <c r="BI869" s="207">
        <f>IF(N869="nulová",J869,0)</f>
        <v>0</v>
      </c>
      <c r="BJ869" s="24" t="s">
        <v>25</v>
      </c>
      <c r="BK869" s="207">
        <f>ROUND(I869*H869,2)</f>
        <v>0</v>
      </c>
      <c r="BL869" s="24" t="s">
        <v>336</v>
      </c>
      <c r="BM869" s="24" t="s">
        <v>2306</v>
      </c>
    </row>
    <row r="870" spans="2:51" s="11" customFormat="1" ht="13.5">
      <c r="B870" s="208"/>
      <c r="C870" s="209"/>
      <c r="D870" s="222" t="s">
        <v>264</v>
      </c>
      <c r="E870" s="271" t="s">
        <v>38</v>
      </c>
      <c r="F870" s="248" t="s">
        <v>2307</v>
      </c>
      <c r="G870" s="209"/>
      <c r="H870" s="249">
        <v>1</v>
      </c>
      <c r="I870" s="214"/>
      <c r="J870" s="209"/>
      <c r="K870" s="209"/>
      <c r="L870" s="215"/>
      <c r="M870" s="216"/>
      <c r="N870" s="217"/>
      <c r="O870" s="217"/>
      <c r="P870" s="217"/>
      <c r="Q870" s="217"/>
      <c r="R870" s="217"/>
      <c r="S870" s="217"/>
      <c r="T870" s="218"/>
      <c r="AT870" s="219" t="s">
        <v>264</v>
      </c>
      <c r="AU870" s="219" t="s">
        <v>90</v>
      </c>
      <c r="AV870" s="11" t="s">
        <v>90</v>
      </c>
      <c r="AW870" s="11" t="s">
        <v>45</v>
      </c>
      <c r="AX870" s="11" t="s">
        <v>25</v>
      </c>
      <c r="AY870" s="219" t="s">
        <v>256</v>
      </c>
    </row>
    <row r="871" spans="2:65" s="1" customFormat="1" ht="44.25" customHeight="1">
      <c r="B871" s="42"/>
      <c r="C871" s="196" t="s">
        <v>1395</v>
      </c>
      <c r="D871" s="196" t="s">
        <v>258</v>
      </c>
      <c r="E871" s="197" t="s">
        <v>2308</v>
      </c>
      <c r="F871" s="198" t="s">
        <v>2309</v>
      </c>
      <c r="G871" s="199" t="s">
        <v>759</v>
      </c>
      <c r="H871" s="200">
        <v>2</v>
      </c>
      <c r="I871" s="201"/>
      <c r="J871" s="202">
        <f>ROUND(I871*H871,2)</f>
        <v>0</v>
      </c>
      <c r="K871" s="198" t="s">
        <v>38</v>
      </c>
      <c r="L871" s="62"/>
      <c r="M871" s="203" t="s">
        <v>38</v>
      </c>
      <c r="N871" s="204" t="s">
        <v>52</v>
      </c>
      <c r="O871" s="43"/>
      <c r="P871" s="205">
        <f>O871*H871</f>
        <v>0</v>
      </c>
      <c r="Q871" s="205">
        <v>0</v>
      </c>
      <c r="R871" s="205">
        <f>Q871*H871</f>
        <v>0</v>
      </c>
      <c r="S871" s="205">
        <v>0</v>
      </c>
      <c r="T871" s="206">
        <f>S871*H871</f>
        <v>0</v>
      </c>
      <c r="AR871" s="24" t="s">
        <v>336</v>
      </c>
      <c r="AT871" s="24" t="s">
        <v>258</v>
      </c>
      <c r="AU871" s="24" t="s">
        <v>90</v>
      </c>
      <c r="AY871" s="24" t="s">
        <v>256</v>
      </c>
      <c r="BE871" s="207">
        <f>IF(N871="základní",J871,0)</f>
        <v>0</v>
      </c>
      <c r="BF871" s="207">
        <f>IF(N871="snížená",J871,0)</f>
        <v>0</v>
      </c>
      <c r="BG871" s="207">
        <f>IF(N871="zákl. přenesená",J871,0)</f>
        <v>0</v>
      </c>
      <c r="BH871" s="207">
        <f>IF(N871="sníž. přenesená",J871,0)</f>
        <v>0</v>
      </c>
      <c r="BI871" s="207">
        <f>IF(N871="nulová",J871,0)</f>
        <v>0</v>
      </c>
      <c r="BJ871" s="24" t="s">
        <v>25</v>
      </c>
      <c r="BK871" s="207">
        <f>ROUND(I871*H871,2)</f>
        <v>0</v>
      </c>
      <c r="BL871" s="24" t="s">
        <v>336</v>
      </c>
      <c r="BM871" s="24" t="s">
        <v>2310</v>
      </c>
    </row>
    <row r="872" spans="2:51" s="11" customFormat="1" ht="13.5">
      <c r="B872" s="208"/>
      <c r="C872" s="209"/>
      <c r="D872" s="222" t="s">
        <v>264</v>
      </c>
      <c r="E872" s="271" t="s">
        <v>38</v>
      </c>
      <c r="F872" s="248" t="s">
        <v>2311</v>
      </c>
      <c r="G872" s="209"/>
      <c r="H872" s="249">
        <v>2</v>
      </c>
      <c r="I872" s="214"/>
      <c r="J872" s="209"/>
      <c r="K872" s="209"/>
      <c r="L872" s="215"/>
      <c r="M872" s="216"/>
      <c r="N872" s="217"/>
      <c r="O872" s="217"/>
      <c r="P872" s="217"/>
      <c r="Q872" s="217"/>
      <c r="R872" s="217"/>
      <c r="S872" s="217"/>
      <c r="T872" s="218"/>
      <c r="AT872" s="219" t="s">
        <v>264</v>
      </c>
      <c r="AU872" s="219" t="s">
        <v>90</v>
      </c>
      <c r="AV872" s="11" t="s">
        <v>90</v>
      </c>
      <c r="AW872" s="11" t="s">
        <v>45</v>
      </c>
      <c r="AX872" s="11" t="s">
        <v>25</v>
      </c>
      <c r="AY872" s="219" t="s">
        <v>256</v>
      </c>
    </row>
    <row r="873" spans="2:65" s="1" customFormat="1" ht="31.5" customHeight="1">
      <c r="B873" s="42"/>
      <c r="C873" s="196" t="s">
        <v>1399</v>
      </c>
      <c r="D873" s="196" t="s">
        <v>258</v>
      </c>
      <c r="E873" s="197" t="s">
        <v>2312</v>
      </c>
      <c r="F873" s="198" t="s">
        <v>1457</v>
      </c>
      <c r="G873" s="199" t="s">
        <v>759</v>
      </c>
      <c r="H873" s="200">
        <v>3</v>
      </c>
      <c r="I873" s="201"/>
      <c r="J873" s="202">
        <f>ROUND(I873*H873,2)</f>
        <v>0</v>
      </c>
      <c r="K873" s="198" t="s">
        <v>38</v>
      </c>
      <c r="L873" s="62"/>
      <c r="M873" s="203" t="s">
        <v>38</v>
      </c>
      <c r="N873" s="204" t="s">
        <v>52</v>
      </c>
      <c r="O873" s="43"/>
      <c r="P873" s="205">
        <f>O873*H873</f>
        <v>0</v>
      </c>
      <c r="Q873" s="205">
        <v>0</v>
      </c>
      <c r="R873" s="205">
        <f>Q873*H873</f>
        <v>0</v>
      </c>
      <c r="S873" s="205">
        <v>0</v>
      </c>
      <c r="T873" s="206">
        <f>S873*H873</f>
        <v>0</v>
      </c>
      <c r="AR873" s="24" t="s">
        <v>336</v>
      </c>
      <c r="AT873" s="24" t="s">
        <v>258</v>
      </c>
      <c r="AU873" s="24" t="s">
        <v>90</v>
      </c>
      <c r="AY873" s="24" t="s">
        <v>256</v>
      </c>
      <c r="BE873" s="207">
        <f>IF(N873="základní",J873,0)</f>
        <v>0</v>
      </c>
      <c r="BF873" s="207">
        <f>IF(N873="snížená",J873,0)</f>
        <v>0</v>
      </c>
      <c r="BG873" s="207">
        <f>IF(N873="zákl. přenesená",J873,0)</f>
        <v>0</v>
      </c>
      <c r="BH873" s="207">
        <f>IF(N873="sníž. přenesená",J873,0)</f>
        <v>0</v>
      </c>
      <c r="BI873" s="207">
        <f>IF(N873="nulová",J873,0)</f>
        <v>0</v>
      </c>
      <c r="BJ873" s="24" t="s">
        <v>25</v>
      </c>
      <c r="BK873" s="207">
        <f>ROUND(I873*H873,2)</f>
        <v>0</v>
      </c>
      <c r="BL873" s="24" t="s">
        <v>336</v>
      </c>
      <c r="BM873" s="24" t="s">
        <v>2313</v>
      </c>
    </row>
    <row r="874" spans="2:51" s="11" customFormat="1" ht="13.5">
      <c r="B874" s="208"/>
      <c r="C874" s="209"/>
      <c r="D874" s="222" t="s">
        <v>264</v>
      </c>
      <c r="E874" s="271" t="s">
        <v>38</v>
      </c>
      <c r="F874" s="248" t="s">
        <v>2314</v>
      </c>
      <c r="G874" s="209"/>
      <c r="H874" s="249">
        <v>3</v>
      </c>
      <c r="I874" s="214"/>
      <c r="J874" s="209"/>
      <c r="K874" s="209"/>
      <c r="L874" s="215"/>
      <c r="M874" s="216"/>
      <c r="N874" s="217"/>
      <c r="O874" s="217"/>
      <c r="P874" s="217"/>
      <c r="Q874" s="217"/>
      <c r="R874" s="217"/>
      <c r="S874" s="217"/>
      <c r="T874" s="218"/>
      <c r="AT874" s="219" t="s">
        <v>264</v>
      </c>
      <c r="AU874" s="219" t="s">
        <v>90</v>
      </c>
      <c r="AV874" s="11" t="s">
        <v>90</v>
      </c>
      <c r="AW874" s="11" t="s">
        <v>45</v>
      </c>
      <c r="AX874" s="11" t="s">
        <v>25</v>
      </c>
      <c r="AY874" s="219" t="s">
        <v>256</v>
      </c>
    </row>
    <row r="875" spans="2:65" s="1" customFormat="1" ht="31.5" customHeight="1">
      <c r="B875" s="42"/>
      <c r="C875" s="196" t="s">
        <v>1404</v>
      </c>
      <c r="D875" s="196" t="s">
        <v>258</v>
      </c>
      <c r="E875" s="197" t="s">
        <v>2315</v>
      </c>
      <c r="F875" s="198" t="s">
        <v>1457</v>
      </c>
      <c r="G875" s="199" t="s">
        <v>759</v>
      </c>
      <c r="H875" s="200">
        <v>1</v>
      </c>
      <c r="I875" s="201"/>
      <c r="J875" s="202">
        <f>ROUND(I875*H875,2)</f>
        <v>0</v>
      </c>
      <c r="K875" s="198" t="s">
        <v>38</v>
      </c>
      <c r="L875" s="62"/>
      <c r="M875" s="203" t="s">
        <v>38</v>
      </c>
      <c r="N875" s="204" t="s">
        <v>52</v>
      </c>
      <c r="O875" s="43"/>
      <c r="P875" s="205">
        <f>O875*H875</f>
        <v>0</v>
      </c>
      <c r="Q875" s="205">
        <v>0</v>
      </c>
      <c r="R875" s="205">
        <f>Q875*H875</f>
        <v>0</v>
      </c>
      <c r="S875" s="205">
        <v>0</v>
      </c>
      <c r="T875" s="206">
        <f>S875*H875</f>
        <v>0</v>
      </c>
      <c r="AR875" s="24" t="s">
        <v>336</v>
      </c>
      <c r="AT875" s="24" t="s">
        <v>258</v>
      </c>
      <c r="AU875" s="24" t="s">
        <v>90</v>
      </c>
      <c r="AY875" s="24" t="s">
        <v>256</v>
      </c>
      <c r="BE875" s="207">
        <f>IF(N875="základní",J875,0)</f>
        <v>0</v>
      </c>
      <c r="BF875" s="207">
        <f>IF(N875="snížená",J875,0)</f>
        <v>0</v>
      </c>
      <c r="BG875" s="207">
        <f>IF(N875="zákl. přenesená",J875,0)</f>
        <v>0</v>
      </c>
      <c r="BH875" s="207">
        <f>IF(N875="sníž. přenesená",J875,0)</f>
        <v>0</v>
      </c>
      <c r="BI875" s="207">
        <f>IF(N875="nulová",J875,0)</f>
        <v>0</v>
      </c>
      <c r="BJ875" s="24" t="s">
        <v>25</v>
      </c>
      <c r="BK875" s="207">
        <f>ROUND(I875*H875,2)</f>
        <v>0</v>
      </c>
      <c r="BL875" s="24" t="s">
        <v>336</v>
      </c>
      <c r="BM875" s="24" t="s">
        <v>2316</v>
      </c>
    </row>
    <row r="876" spans="2:51" s="11" customFormat="1" ht="13.5">
      <c r="B876" s="208"/>
      <c r="C876" s="209"/>
      <c r="D876" s="222" t="s">
        <v>264</v>
      </c>
      <c r="E876" s="271" t="s">
        <v>38</v>
      </c>
      <c r="F876" s="248" t="s">
        <v>2317</v>
      </c>
      <c r="G876" s="209"/>
      <c r="H876" s="249">
        <v>1</v>
      </c>
      <c r="I876" s="214"/>
      <c r="J876" s="209"/>
      <c r="K876" s="209"/>
      <c r="L876" s="215"/>
      <c r="M876" s="216"/>
      <c r="N876" s="217"/>
      <c r="O876" s="217"/>
      <c r="P876" s="217"/>
      <c r="Q876" s="217"/>
      <c r="R876" s="217"/>
      <c r="S876" s="217"/>
      <c r="T876" s="218"/>
      <c r="AT876" s="219" t="s">
        <v>264</v>
      </c>
      <c r="AU876" s="219" t="s">
        <v>90</v>
      </c>
      <c r="AV876" s="11" t="s">
        <v>90</v>
      </c>
      <c r="AW876" s="11" t="s">
        <v>45</v>
      </c>
      <c r="AX876" s="11" t="s">
        <v>25</v>
      </c>
      <c r="AY876" s="219" t="s">
        <v>256</v>
      </c>
    </row>
    <row r="877" spans="2:65" s="1" customFormat="1" ht="31.5" customHeight="1">
      <c r="B877" s="42"/>
      <c r="C877" s="196" t="s">
        <v>1409</v>
      </c>
      <c r="D877" s="196" t="s">
        <v>258</v>
      </c>
      <c r="E877" s="197" t="s">
        <v>2318</v>
      </c>
      <c r="F877" s="198" t="s">
        <v>2319</v>
      </c>
      <c r="G877" s="199" t="s">
        <v>722</v>
      </c>
      <c r="H877" s="200">
        <v>1</v>
      </c>
      <c r="I877" s="201"/>
      <c r="J877" s="202">
        <f>ROUND(I877*H877,2)</f>
        <v>0</v>
      </c>
      <c r="K877" s="198" t="s">
        <v>38</v>
      </c>
      <c r="L877" s="62"/>
      <c r="M877" s="203" t="s">
        <v>38</v>
      </c>
      <c r="N877" s="204" t="s">
        <v>52</v>
      </c>
      <c r="O877" s="43"/>
      <c r="P877" s="205">
        <f>O877*H877</f>
        <v>0</v>
      </c>
      <c r="Q877" s="205">
        <v>0</v>
      </c>
      <c r="R877" s="205">
        <f>Q877*H877</f>
        <v>0</v>
      </c>
      <c r="S877" s="205">
        <v>0</v>
      </c>
      <c r="T877" s="206">
        <f>S877*H877</f>
        <v>0</v>
      </c>
      <c r="AR877" s="24" t="s">
        <v>336</v>
      </c>
      <c r="AT877" s="24" t="s">
        <v>258</v>
      </c>
      <c r="AU877" s="24" t="s">
        <v>90</v>
      </c>
      <c r="AY877" s="24" t="s">
        <v>256</v>
      </c>
      <c r="BE877" s="207">
        <f>IF(N877="základní",J877,0)</f>
        <v>0</v>
      </c>
      <c r="BF877" s="207">
        <f>IF(N877="snížená",J877,0)</f>
        <v>0</v>
      </c>
      <c r="BG877" s="207">
        <f>IF(N877="zákl. přenesená",J877,0)</f>
        <v>0</v>
      </c>
      <c r="BH877" s="207">
        <f>IF(N877="sníž. přenesená",J877,0)</f>
        <v>0</v>
      </c>
      <c r="BI877" s="207">
        <f>IF(N877="nulová",J877,0)</f>
        <v>0</v>
      </c>
      <c r="BJ877" s="24" t="s">
        <v>25</v>
      </c>
      <c r="BK877" s="207">
        <f>ROUND(I877*H877,2)</f>
        <v>0</v>
      </c>
      <c r="BL877" s="24" t="s">
        <v>336</v>
      </c>
      <c r="BM877" s="24" t="s">
        <v>2320</v>
      </c>
    </row>
    <row r="878" spans="2:51" s="11" customFormat="1" ht="13.5">
      <c r="B878" s="208"/>
      <c r="C878" s="209"/>
      <c r="D878" s="222" t="s">
        <v>264</v>
      </c>
      <c r="E878" s="271" t="s">
        <v>38</v>
      </c>
      <c r="F878" s="248" t="s">
        <v>2321</v>
      </c>
      <c r="G878" s="209"/>
      <c r="H878" s="249">
        <v>1</v>
      </c>
      <c r="I878" s="214"/>
      <c r="J878" s="209"/>
      <c r="K878" s="209"/>
      <c r="L878" s="215"/>
      <c r="M878" s="216"/>
      <c r="N878" s="217"/>
      <c r="O878" s="217"/>
      <c r="P878" s="217"/>
      <c r="Q878" s="217"/>
      <c r="R878" s="217"/>
      <c r="S878" s="217"/>
      <c r="T878" s="218"/>
      <c r="AT878" s="219" t="s">
        <v>264</v>
      </c>
      <c r="AU878" s="219" t="s">
        <v>90</v>
      </c>
      <c r="AV878" s="11" t="s">
        <v>90</v>
      </c>
      <c r="AW878" s="11" t="s">
        <v>45</v>
      </c>
      <c r="AX878" s="11" t="s">
        <v>25</v>
      </c>
      <c r="AY878" s="219" t="s">
        <v>256</v>
      </c>
    </row>
    <row r="879" spans="2:65" s="1" customFormat="1" ht="31.5" customHeight="1">
      <c r="B879" s="42"/>
      <c r="C879" s="196" t="s">
        <v>1414</v>
      </c>
      <c r="D879" s="196" t="s">
        <v>258</v>
      </c>
      <c r="E879" s="197" t="s">
        <v>2322</v>
      </c>
      <c r="F879" s="198" t="s">
        <v>2323</v>
      </c>
      <c r="G879" s="199" t="s">
        <v>722</v>
      </c>
      <c r="H879" s="200">
        <v>1</v>
      </c>
      <c r="I879" s="201"/>
      <c r="J879" s="202">
        <f>ROUND(I879*H879,2)</f>
        <v>0</v>
      </c>
      <c r="K879" s="198" t="s">
        <v>38</v>
      </c>
      <c r="L879" s="62"/>
      <c r="M879" s="203" t="s">
        <v>38</v>
      </c>
      <c r="N879" s="204" t="s">
        <v>52</v>
      </c>
      <c r="O879" s="43"/>
      <c r="P879" s="205">
        <f>O879*H879</f>
        <v>0</v>
      </c>
      <c r="Q879" s="205">
        <v>0</v>
      </c>
      <c r="R879" s="205">
        <f>Q879*H879</f>
        <v>0</v>
      </c>
      <c r="S879" s="205">
        <v>0</v>
      </c>
      <c r="T879" s="206">
        <f>S879*H879</f>
        <v>0</v>
      </c>
      <c r="AR879" s="24" t="s">
        <v>336</v>
      </c>
      <c r="AT879" s="24" t="s">
        <v>258</v>
      </c>
      <c r="AU879" s="24" t="s">
        <v>90</v>
      </c>
      <c r="AY879" s="24" t="s">
        <v>256</v>
      </c>
      <c r="BE879" s="207">
        <f>IF(N879="základní",J879,0)</f>
        <v>0</v>
      </c>
      <c r="BF879" s="207">
        <f>IF(N879="snížená",J879,0)</f>
        <v>0</v>
      </c>
      <c r="BG879" s="207">
        <f>IF(N879="zákl. přenesená",J879,0)</f>
        <v>0</v>
      </c>
      <c r="BH879" s="207">
        <f>IF(N879="sníž. přenesená",J879,0)</f>
        <v>0</v>
      </c>
      <c r="BI879" s="207">
        <f>IF(N879="nulová",J879,0)</f>
        <v>0</v>
      </c>
      <c r="BJ879" s="24" t="s">
        <v>25</v>
      </c>
      <c r="BK879" s="207">
        <f>ROUND(I879*H879,2)</f>
        <v>0</v>
      </c>
      <c r="BL879" s="24" t="s">
        <v>336</v>
      </c>
      <c r="BM879" s="24" t="s">
        <v>2324</v>
      </c>
    </row>
    <row r="880" spans="2:51" s="11" customFormat="1" ht="13.5">
      <c r="B880" s="208"/>
      <c r="C880" s="209"/>
      <c r="D880" s="222" t="s">
        <v>264</v>
      </c>
      <c r="E880" s="271" t="s">
        <v>38</v>
      </c>
      <c r="F880" s="248" t="s">
        <v>2325</v>
      </c>
      <c r="G880" s="209"/>
      <c r="H880" s="249">
        <v>1</v>
      </c>
      <c r="I880" s="214"/>
      <c r="J880" s="209"/>
      <c r="K880" s="209"/>
      <c r="L880" s="215"/>
      <c r="M880" s="216"/>
      <c r="N880" s="217"/>
      <c r="O880" s="217"/>
      <c r="P880" s="217"/>
      <c r="Q880" s="217"/>
      <c r="R880" s="217"/>
      <c r="S880" s="217"/>
      <c r="T880" s="218"/>
      <c r="AT880" s="219" t="s">
        <v>264</v>
      </c>
      <c r="AU880" s="219" t="s">
        <v>90</v>
      </c>
      <c r="AV880" s="11" t="s">
        <v>90</v>
      </c>
      <c r="AW880" s="11" t="s">
        <v>45</v>
      </c>
      <c r="AX880" s="11" t="s">
        <v>25</v>
      </c>
      <c r="AY880" s="219" t="s">
        <v>256</v>
      </c>
    </row>
    <row r="881" spans="2:65" s="1" customFormat="1" ht="22.5" customHeight="1">
      <c r="B881" s="42"/>
      <c r="C881" s="196" t="s">
        <v>1418</v>
      </c>
      <c r="D881" s="196" t="s">
        <v>258</v>
      </c>
      <c r="E881" s="197" t="s">
        <v>2326</v>
      </c>
      <c r="F881" s="198" t="s">
        <v>2327</v>
      </c>
      <c r="G881" s="199" t="s">
        <v>722</v>
      </c>
      <c r="H881" s="200">
        <v>1</v>
      </c>
      <c r="I881" s="201"/>
      <c r="J881" s="202">
        <f>ROUND(I881*H881,2)</f>
        <v>0</v>
      </c>
      <c r="K881" s="198" t="s">
        <v>38</v>
      </c>
      <c r="L881" s="62"/>
      <c r="M881" s="203" t="s">
        <v>38</v>
      </c>
      <c r="N881" s="204" t="s">
        <v>52</v>
      </c>
      <c r="O881" s="43"/>
      <c r="P881" s="205">
        <f>O881*H881</f>
        <v>0</v>
      </c>
      <c r="Q881" s="205">
        <v>0</v>
      </c>
      <c r="R881" s="205">
        <f>Q881*H881</f>
        <v>0</v>
      </c>
      <c r="S881" s="205">
        <v>0</v>
      </c>
      <c r="T881" s="206">
        <f>S881*H881</f>
        <v>0</v>
      </c>
      <c r="AR881" s="24" t="s">
        <v>336</v>
      </c>
      <c r="AT881" s="24" t="s">
        <v>258</v>
      </c>
      <c r="AU881" s="24" t="s">
        <v>90</v>
      </c>
      <c r="AY881" s="24" t="s">
        <v>256</v>
      </c>
      <c r="BE881" s="207">
        <f>IF(N881="základní",J881,0)</f>
        <v>0</v>
      </c>
      <c r="BF881" s="207">
        <f>IF(N881="snížená",J881,0)</f>
        <v>0</v>
      </c>
      <c r="BG881" s="207">
        <f>IF(N881="zákl. přenesená",J881,0)</f>
        <v>0</v>
      </c>
      <c r="BH881" s="207">
        <f>IF(N881="sníž. přenesená",J881,0)</f>
        <v>0</v>
      </c>
      <c r="BI881" s="207">
        <f>IF(N881="nulová",J881,0)</f>
        <v>0</v>
      </c>
      <c r="BJ881" s="24" t="s">
        <v>25</v>
      </c>
      <c r="BK881" s="207">
        <f>ROUND(I881*H881,2)</f>
        <v>0</v>
      </c>
      <c r="BL881" s="24" t="s">
        <v>336</v>
      </c>
      <c r="BM881" s="24" t="s">
        <v>2328</v>
      </c>
    </row>
    <row r="882" spans="2:51" s="11" customFormat="1" ht="13.5">
      <c r="B882" s="208"/>
      <c r="C882" s="209"/>
      <c r="D882" s="222" t="s">
        <v>264</v>
      </c>
      <c r="E882" s="271" t="s">
        <v>38</v>
      </c>
      <c r="F882" s="248" t="s">
        <v>2329</v>
      </c>
      <c r="G882" s="209"/>
      <c r="H882" s="249">
        <v>1</v>
      </c>
      <c r="I882" s="214"/>
      <c r="J882" s="209"/>
      <c r="K882" s="209"/>
      <c r="L882" s="215"/>
      <c r="M882" s="216"/>
      <c r="N882" s="217"/>
      <c r="O882" s="217"/>
      <c r="P882" s="217"/>
      <c r="Q882" s="217"/>
      <c r="R882" s="217"/>
      <c r="S882" s="217"/>
      <c r="T882" s="218"/>
      <c r="AT882" s="219" t="s">
        <v>264</v>
      </c>
      <c r="AU882" s="219" t="s">
        <v>90</v>
      </c>
      <c r="AV882" s="11" t="s">
        <v>90</v>
      </c>
      <c r="AW882" s="11" t="s">
        <v>45</v>
      </c>
      <c r="AX882" s="11" t="s">
        <v>25</v>
      </c>
      <c r="AY882" s="219" t="s">
        <v>256</v>
      </c>
    </row>
    <row r="883" spans="2:65" s="1" customFormat="1" ht="22.5" customHeight="1">
      <c r="B883" s="42"/>
      <c r="C883" s="196" t="s">
        <v>1422</v>
      </c>
      <c r="D883" s="196" t="s">
        <v>258</v>
      </c>
      <c r="E883" s="197" t="s">
        <v>2330</v>
      </c>
      <c r="F883" s="198" t="s">
        <v>2331</v>
      </c>
      <c r="G883" s="199" t="s">
        <v>722</v>
      </c>
      <c r="H883" s="200">
        <v>2</v>
      </c>
      <c r="I883" s="201"/>
      <c r="J883" s="202">
        <f>ROUND(I883*H883,2)</f>
        <v>0</v>
      </c>
      <c r="K883" s="198" t="s">
        <v>38</v>
      </c>
      <c r="L883" s="62"/>
      <c r="M883" s="203" t="s">
        <v>38</v>
      </c>
      <c r="N883" s="204" t="s">
        <v>52</v>
      </c>
      <c r="O883" s="43"/>
      <c r="P883" s="205">
        <f>O883*H883</f>
        <v>0</v>
      </c>
      <c r="Q883" s="205">
        <v>0</v>
      </c>
      <c r="R883" s="205">
        <f>Q883*H883</f>
        <v>0</v>
      </c>
      <c r="S883" s="205">
        <v>0</v>
      </c>
      <c r="T883" s="206">
        <f>S883*H883</f>
        <v>0</v>
      </c>
      <c r="AR883" s="24" t="s">
        <v>336</v>
      </c>
      <c r="AT883" s="24" t="s">
        <v>258</v>
      </c>
      <c r="AU883" s="24" t="s">
        <v>90</v>
      </c>
      <c r="AY883" s="24" t="s">
        <v>256</v>
      </c>
      <c r="BE883" s="207">
        <f>IF(N883="základní",J883,0)</f>
        <v>0</v>
      </c>
      <c r="BF883" s="207">
        <f>IF(N883="snížená",J883,0)</f>
        <v>0</v>
      </c>
      <c r="BG883" s="207">
        <f>IF(N883="zákl. přenesená",J883,0)</f>
        <v>0</v>
      </c>
      <c r="BH883" s="207">
        <f>IF(N883="sníž. přenesená",J883,0)</f>
        <v>0</v>
      </c>
      <c r="BI883" s="207">
        <f>IF(N883="nulová",J883,0)</f>
        <v>0</v>
      </c>
      <c r="BJ883" s="24" t="s">
        <v>25</v>
      </c>
      <c r="BK883" s="207">
        <f>ROUND(I883*H883,2)</f>
        <v>0</v>
      </c>
      <c r="BL883" s="24" t="s">
        <v>336</v>
      </c>
      <c r="BM883" s="24" t="s">
        <v>2332</v>
      </c>
    </row>
    <row r="884" spans="2:51" s="11" customFormat="1" ht="13.5">
      <c r="B884" s="208"/>
      <c r="C884" s="209"/>
      <c r="D884" s="222" t="s">
        <v>264</v>
      </c>
      <c r="E884" s="271" t="s">
        <v>38</v>
      </c>
      <c r="F884" s="248" t="s">
        <v>2333</v>
      </c>
      <c r="G884" s="209"/>
      <c r="H884" s="249">
        <v>2</v>
      </c>
      <c r="I884" s="214"/>
      <c r="J884" s="209"/>
      <c r="K884" s="209"/>
      <c r="L884" s="215"/>
      <c r="M884" s="216"/>
      <c r="N884" s="217"/>
      <c r="O884" s="217"/>
      <c r="P884" s="217"/>
      <c r="Q884" s="217"/>
      <c r="R884" s="217"/>
      <c r="S884" s="217"/>
      <c r="T884" s="218"/>
      <c r="AT884" s="219" t="s">
        <v>264</v>
      </c>
      <c r="AU884" s="219" t="s">
        <v>90</v>
      </c>
      <c r="AV884" s="11" t="s">
        <v>90</v>
      </c>
      <c r="AW884" s="11" t="s">
        <v>45</v>
      </c>
      <c r="AX884" s="11" t="s">
        <v>25</v>
      </c>
      <c r="AY884" s="219" t="s">
        <v>256</v>
      </c>
    </row>
    <row r="885" spans="2:65" s="1" customFormat="1" ht="22.5" customHeight="1">
      <c r="B885" s="42"/>
      <c r="C885" s="196" t="s">
        <v>1428</v>
      </c>
      <c r="D885" s="196" t="s">
        <v>258</v>
      </c>
      <c r="E885" s="197" t="s">
        <v>2334</v>
      </c>
      <c r="F885" s="198" t="s">
        <v>2335</v>
      </c>
      <c r="G885" s="199" t="s">
        <v>722</v>
      </c>
      <c r="H885" s="200">
        <v>1</v>
      </c>
      <c r="I885" s="201"/>
      <c r="J885" s="202">
        <f>ROUND(I885*H885,2)</f>
        <v>0</v>
      </c>
      <c r="K885" s="198" t="s">
        <v>38</v>
      </c>
      <c r="L885" s="62"/>
      <c r="M885" s="203" t="s">
        <v>38</v>
      </c>
      <c r="N885" s="204" t="s">
        <v>52</v>
      </c>
      <c r="O885" s="43"/>
      <c r="P885" s="205">
        <f>O885*H885</f>
        <v>0</v>
      </c>
      <c r="Q885" s="205">
        <v>0</v>
      </c>
      <c r="R885" s="205">
        <f>Q885*H885</f>
        <v>0</v>
      </c>
      <c r="S885" s="205">
        <v>0</v>
      </c>
      <c r="T885" s="206">
        <f>S885*H885</f>
        <v>0</v>
      </c>
      <c r="AR885" s="24" t="s">
        <v>336</v>
      </c>
      <c r="AT885" s="24" t="s">
        <v>258</v>
      </c>
      <c r="AU885" s="24" t="s">
        <v>90</v>
      </c>
      <c r="AY885" s="24" t="s">
        <v>256</v>
      </c>
      <c r="BE885" s="207">
        <f>IF(N885="základní",J885,0)</f>
        <v>0</v>
      </c>
      <c r="BF885" s="207">
        <f>IF(N885="snížená",J885,0)</f>
        <v>0</v>
      </c>
      <c r="BG885" s="207">
        <f>IF(N885="zákl. přenesená",J885,0)</f>
        <v>0</v>
      </c>
      <c r="BH885" s="207">
        <f>IF(N885="sníž. přenesená",J885,0)</f>
        <v>0</v>
      </c>
      <c r="BI885" s="207">
        <f>IF(N885="nulová",J885,0)</f>
        <v>0</v>
      </c>
      <c r="BJ885" s="24" t="s">
        <v>25</v>
      </c>
      <c r="BK885" s="207">
        <f>ROUND(I885*H885,2)</f>
        <v>0</v>
      </c>
      <c r="BL885" s="24" t="s">
        <v>336</v>
      </c>
      <c r="BM885" s="24" t="s">
        <v>2336</v>
      </c>
    </row>
    <row r="886" spans="2:51" s="11" customFormat="1" ht="13.5">
      <c r="B886" s="208"/>
      <c r="C886" s="209"/>
      <c r="D886" s="222" t="s">
        <v>264</v>
      </c>
      <c r="E886" s="271" t="s">
        <v>38</v>
      </c>
      <c r="F886" s="248" t="s">
        <v>2337</v>
      </c>
      <c r="G886" s="209"/>
      <c r="H886" s="249">
        <v>1</v>
      </c>
      <c r="I886" s="214"/>
      <c r="J886" s="209"/>
      <c r="K886" s="209"/>
      <c r="L886" s="215"/>
      <c r="M886" s="216"/>
      <c r="N886" s="217"/>
      <c r="O886" s="217"/>
      <c r="P886" s="217"/>
      <c r="Q886" s="217"/>
      <c r="R886" s="217"/>
      <c r="S886" s="217"/>
      <c r="T886" s="218"/>
      <c r="AT886" s="219" t="s">
        <v>264</v>
      </c>
      <c r="AU886" s="219" t="s">
        <v>90</v>
      </c>
      <c r="AV886" s="11" t="s">
        <v>90</v>
      </c>
      <c r="AW886" s="11" t="s">
        <v>45</v>
      </c>
      <c r="AX886" s="11" t="s">
        <v>25</v>
      </c>
      <c r="AY886" s="219" t="s">
        <v>256</v>
      </c>
    </row>
    <row r="887" spans="2:65" s="1" customFormat="1" ht="22.5" customHeight="1">
      <c r="B887" s="42"/>
      <c r="C887" s="196" t="s">
        <v>1432</v>
      </c>
      <c r="D887" s="196" t="s">
        <v>258</v>
      </c>
      <c r="E887" s="197" t="s">
        <v>2338</v>
      </c>
      <c r="F887" s="198" t="s">
        <v>2339</v>
      </c>
      <c r="G887" s="199" t="s">
        <v>722</v>
      </c>
      <c r="H887" s="200">
        <v>1</v>
      </c>
      <c r="I887" s="201"/>
      <c r="J887" s="202">
        <f>ROUND(I887*H887,2)</f>
        <v>0</v>
      </c>
      <c r="K887" s="198" t="s">
        <v>38</v>
      </c>
      <c r="L887" s="62"/>
      <c r="M887" s="203" t="s">
        <v>38</v>
      </c>
      <c r="N887" s="204" t="s">
        <v>52</v>
      </c>
      <c r="O887" s="43"/>
      <c r="P887" s="205">
        <f>O887*H887</f>
        <v>0</v>
      </c>
      <c r="Q887" s="205">
        <v>0</v>
      </c>
      <c r="R887" s="205">
        <f>Q887*H887</f>
        <v>0</v>
      </c>
      <c r="S887" s="205">
        <v>0</v>
      </c>
      <c r="T887" s="206">
        <f>S887*H887</f>
        <v>0</v>
      </c>
      <c r="AR887" s="24" t="s">
        <v>336</v>
      </c>
      <c r="AT887" s="24" t="s">
        <v>258</v>
      </c>
      <c r="AU887" s="24" t="s">
        <v>90</v>
      </c>
      <c r="AY887" s="24" t="s">
        <v>256</v>
      </c>
      <c r="BE887" s="207">
        <f>IF(N887="základní",J887,0)</f>
        <v>0</v>
      </c>
      <c r="BF887" s="207">
        <f>IF(N887="snížená",J887,0)</f>
        <v>0</v>
      </c>
      <c r="BG887" s="207">
        <f>IF(N887="zákl. přenesená",J887,0)</f>
        <v>0</v>
      </c>
      <c r="BH887" s="207">
        <f>IF(N887="sníž. přenesená",J887,0)</f>
        <v>0</v>
      </c>
      <c r="BI887" s="207">
        <f>IF(N887="nulová",J887,0)</f>
        <v>0</v>
      </c>
      <c r="BJ887" s="24" t="s">
        <v>25</v>
      </c>
      <c r="BK887" s="207">
        <f>ROUND(I887*H887,2)</f>
        <v>0</v>
      </c>
      <c r="BL887" s="24" t="s">
        <v>336</v>
      </c>
      <c r="BM887" s="24" t="s">
        <v>2340</v>
      </c>
    </row>
    <row r="888" spans="2:51" s="11" customFormat="1" ht="13.5">
      <c r="B888" s="208"/>
      <c r="C888" s="209"/>
      <c r="D888" s="222" t="s">
        <v>264</v>
      </c>
      <c r="E888" s="271" t="s">
        <v>38</v>
      </c>
      <c r="F888" s="248" t="s">
        <v>2341</v>
      </c>
      <c r="G888" s="209"/>
      <c r="H888" s="249">
        <v>1</v>
      </c>
      <c r="I888" s="214"/>
      <c r="J888" s="209"/>
      <c r="K888" s="209"/>
      <c r="L888" s="215"/>
      <c r="M888" s="216"/>
      <c r="N888" s="217"/>
      <c r="O888" s="217"/>
      <c r="P888" s="217"/>
      <c r="Q888" s="217"/>
      <c r="R888" s="217"/>
      <c r="S888" s="217"/>
      <c r="T888" s="218"/>
      <c r="AT888" s="219" t="s">
        <v>264</v>
      </c>
      <c r="AU888" s="219" t="s">
        <v>90</v>
      </c>
      <c r="AV888" s="11" t="s">
        <v>90</v>
      </c>
      <c r="AW888" s="11" t="s">
        <v>45</v>
      </c>
      <c r="AX888" s="11" t="s">
        <v>25</v>
      </c>
      <c r="AY888" s="219" t="s">
        <v>256</v>
      </c>
    </row>
    <row r="889" spans="2:65" s="1" customFormat="1" ht="31.5" customHeight="1">
      <c r="B889" s="42"/>
      <c r="C889" s="196" t="s">
        <v>1436</v>
      </c>
      <c r="D889" s="196" t="s">
        <v>258</v>
      </c>
      <c r="E889" s="197" t="s">
        <v>1494</v>
      </c>
      <c r="F889" s="198" t="s">
        <v>2342</v>
      </c>
      <c r="G889" s="199" t="s">
        <v>759</v>
      </c>
      <c r="H889" s="200">
        <v>2</v>
      </c>
      <c r="I889" s="201"/>
      <c r="J889" s="202">
        <f>ROUND(I889*H889,2)</f>
        <v>0</v>
      </c>
      <c r="K889" s="198" t="s">
        <v>38</v>
      </c>
      <c r="L889" s="62"/>
      <c r="M889" s="203" t="s">
        <v>38</v>
      </c>
      <c r="N889" s="204" t="s">
        <v>52</v>
      </c>
      <c r="O889" s="43"/>
      <c r="P889" s="205">
        <f>O889*H889</f>
        <v>0</v>
      </c>
      <c r="Q889" s="205">
        <v>0</v>
      </c>
      <c r="R889" s="205">
        <f>Q889*H889</f>
        <v>0</v>
      </c>
      <c r="S889" s="205">
        <v>0</v>
      </c>
      <c r="T889" s="206">
        <f>S889*H889</f>
        <v>0</v>
      </c>
      <c r="AR889" s="24" t="s">
        <v>336</v>
      </c>
      <c r="AT889" s="24" t="s">
        <v>258</v>
      </c>
      <c r="AU889" s="24" t="s">
        <v>90</v>
      </c>
      <c r="AY889" s="24" t="s">
        <v>256</v>
      </c>
      <c r="BE889" s="207">
        <f>IF(N889="základní",J889,0)</f>
        <v>0</v>
      </c>
      <c r="BF889" s="207">
        <f>IF(N889="snížená",J889,0)</f>
        <v>0</v>
      </c>
      <c r="BG889" s="207">
        <f>IF(N889="zákl. přenesená",J889,0)</f>
        <v>0</v>
      </c>
      <c r="BH889" s="207">
        <f>IF(N889="sníž. přenesená",J889,0)</f>
        <v>0</v>
      </c>
      <c r="BI889" s="207">
        <f>IF(N889="nulová",J889,0)</f>
        <v>0</v>
      </c>
      <c r="BJ889" s="24" t="s">
        <v>25</v>
      </c>
      <c r="BK889" s="207">
        <f>ROUND(I889*H889,2)</f>
        <v>0</v>
      </c>
      <c r="BL889" s="24" t="s">
        <v>336</v>
      </c>
      <c r="BM889" s="24" t="s">
        <v>2343</v>
      </c>
    </row>
    <row r="890" spans="2:51" s="11" customFormat="1" ht="13.5">
      <c r="B890" s="208"/>
      <c r="C890" s="209"/>
      <c r="D890" s="222" t="s">
        <v>264</v>
      </c>
      <c r="E890" s="271" t="s">
        <v>38</v>
      </c>
      <c r="F890" s="248" t="s">
        <v>2344</v>
      </c>
      <c r="G890" s="209"/>
      <c r="H890" s="249">
        <v>2</v>
      </c>
      <c r="I890" s="214"/>
      <c r="J890" s="209"/>
      <c r="K890" s="209"/>
      <c r="L890" s="215"/>
      <c r="M890" s="216"/>
      <c r="N890" s="217"/>
      <c r="O890" s="217"/>
      <c r="P890" s="217"/>
      <c r="Q890" s="217"/>
      <c r="R890" s="217"/>
      <c r="S890" s="217"/>
      <c r="T890" s="218"/>
      <c r="AT890" s="219" t="s">
        <v>264</v>
      </c>
      <c r="AU890" s="219" t="s">
        <v>90</v>
      </c>
      <c r="AV890" s="11" t="s">
        <v>90</v>
      </c>
      <c r="AW890" s="11" t="s">
        <v>45</v>
      </c>
      <c r="AX890" s="11" t="s">
        <v>25</v>
      </c>
      <c r="AY890" s="219" t="s">
        <v>256</v>
      </c>
    </row>
    <row r="891" spans="2:65" s="1" customFormat="1" ht="31.5" customHeight="1">
      <c r="B891" s="42"/>
      <c r="C891" s="196" t="s">
        <v>1441</v>
      </c>
      <c r="D891" s="196" t="s">
        <v>258</v>
      </c>
      <c r="E891" s="197" t="s">
        <v>1499</v>
      </c>
      <c r="F891" s="198" t="s">
        <v>2345</v>
      </c>
      <c r="G891" s="199" t="s">
        <v>759</v>
      </c>
      <c r="H891" s="200">
        <v>2</v>
      </c>
      <c r="I891" s="201"/>
      <c r="J891" s="202">
        <f>ROUND(I891*H891,2)</f>
        <v>0</v>
      </c>
      <c r="K891" s="198" t="s">
        <v>38</v>
      </c>
      <c r="L891" s="62"/>
      <c r="M891" s="203" t="s">
        <v>38</v>
      </c>
      <c r="N891" s="204" t="s">
        <v>52</v>
      </c>
      <c r="O891" s="43"/>
      <c r="P891" s="205">
        <f>O891*H891</f>
        <v>0</v>
      </c>
      <c r="Q891" s="205">
        <v>0</v>
      </c>
      <c r="R891" s="205">
        <f>Q891*H891</f>
        <v>0</v>
      </c>
      <c r="S891" s="205">
        <v>0</v>
      </c>
      <c r="T891" s="206">
        <f>S891*H891</f>
        <v>0</v>
      </c>
      <c r="AR891" s="24" t="s">
        <v>336</v>
      </c>
      <c r="AT891" s="24" t="s">
        <v>258</v>
      </c>
      <c r="AU891" s="24" t="s">
        <v>90</v>
      </c>
      <c r="AY891" s="24" t="s">
        <v>256</v>
      </c>
      <c r="BE891" s="207">
        <f>IF(N891="základní",J891,0)</f>
        <v>0</v>
      </c>
      <c r="BF891" s="207">
        <f>IF(N891="snížená",J891,0)</f>
        <v>0</v>
      </c>
      <c r="BG891" s="207">
        <f>IF(N891="zákl. přenesená",J891,0)</f>
        <v>0</v>
      </c>
      <c r="BH891" s="207">
        <f>IF(N891="sníž. přenesená",J891,0)</f>
        <v>0</v>
      </c>
      <c r="BI891" s="207">
        <f>IF(N891="nulová",J891,0)</f>
        <v>0</v>
      </c>
      <c r="BJ891" s="24" t="s">
        <v>25</v>
      </c>
      <c r="BK891" s="207">
        <f>ROUND(I891*H891,2)</f>
        <v>0</v>
      </c>
      <c r="BL891" s="24" t="s">
        <v>336</v>
      </c>
      <c r="BM891" s="24" t="s">
        <v>2346</v>
      </c>
    </row>
    <row r="892" spans="2:51" s="11" customFormat="1" ht="13.5">
      <c r="B892" s="208"/>
      <c r="C892" s="209"/>
      <c r="D892" s="222" t="s">
        <v>264</v>
      </c>
      <c r="E892" s="271" t="s">
        <v>38</v>
      </c>
      <c r="F892" s="248" t="s">
        <v>2347</v>
      </c>
      <c r="G892" s="209"/>
      <c r="H892" s="249">
        <v>2</v>
      </c>
      <c r="I892" s="214"/>
      <c r="J892" s="209"/>
      <c r="K892" s="209"/>
      <c r="L892" s="215"/>
      <c r="M892" s="216"/>
      <c r="N892" s="217"/>
      <c r="O892" s="217"/>
      <c r="P892" s="217"/>
      <c r="Q892" s="217"/>
      <c r="R892" s="217"/>
      <c r="S892" s="217"/>
      <c r="T892" s="218"/>
      <c r="AT892" s="219" t="s">
        <v>264</v>
      </c>
      <c r="AU892" s="219" t="s">
        <v>90</v>
      </c>
      <c r="AV892" s="11" t="s">
        <v>90</v>
      </c>
      <c r="AW892" s="11" t="s">
        <v>45</v>
      </c>
      <c r="AX892" s="11" t="s">
        <v>25</v>
      </c>
      <c r="AY892" s="219" t="s">
        <v>256</v>
      </c>
    </row>
    <row r="893" spans="2:65" s="1" customFormat="1" ht="31.5" customHeight="1">
      <c r="B893" s="42"/>
      <c r="C893" s="196" t="s">
        <v>1445</v>
      </c>
      <c r="D893" s="196" t="s">
        <v>258</v>
      </c>
      <c r="E893" s="197" t="s">
        <v>1504</v>
      </c>
      <c r="F893" s="198" t="s">
        <v>2348</v>
      </c>
      <c r="G893" s="199" t="s">
        <v>759</v>
      </c>
      <c r="H893" s="200">
        <v>24</v>
      </c>
      <c r="I893" s="201"/>
      <c r="J893" s="202">
        <f>ROUND(I893*H893,2)</f>
        <v>0</v>
      </c>
      <c r="K893" s="198" t="s">
        <v>38</v>
      </c>
      <c r="L893" s="62"/>
      <c r="M893" s="203" t="s">
        <v>38</v>
      </c>
      <c r="N893" s="204" t="s">
        <v>52</v>
      </c>
      <c r="O893" s="43"/>
      <c r="P893" s="205">
        <f>O893*H893</f>
        <v>0</v>
      </c>
      <c r="Q893" s="205">
        <v>0</v>
      </c>
      <c r="R893" s="205">
        <f>Q893*H893</f>
        <v>0</v>
      </c>
      <c r="S893" s="205">
        <v>0</v>
      </c>
      <c r="T893" s="206">
        <f>S893*H893</f>
        <v>0</v>
      </c>
      <c r="AR893" s="24" t="s">
        <v>336</v>
      </c>
      <c r="AT893" s="24" t="s">
        <v>258</v>
      </c>
      <c r="AU893" s="24" t="s">
        <v>90</v>
      </c>
      <c r="AY893" s="24" t="s">
        <v>256</v>
      </c>
      <c r="BE893" s="207">
        <f>IF(N893="základní",J893,0)</f>
        <v>0</v>
      </c>
      <c r="BF893" s="207">
        <f>IF(N893="snížená",J893,0)</f>
        <v>0</v>
      </c>
      <c r="BG893" s="207">
        <f>IF(N893="zákl. přenesená",J893,0)</f>
        <v>0</v>
      </c>
      <c r="BH893" s="207">
        <f>IF(N893="sníž. přenesená",J893,0)</f>
        <v>0</v>
      </c>
      <c r="BI893" s="207">
        <f>IF(N893="nulová",J893,0)</f>
        <v>0</v>
      </c>
      <c r="BJ893" s="24" t="s">
        <v>25</v>
      </c>
      <c r="BK893" s="207">
        <f>ROUND(I893*H893,2)</f>
        <v>0</v>
      </c>
      <c r="BL893" s="24" t="s">
        <v>336</v>
      </c>
      <c r="BM893" s="24" t="s">
        <v>2349</v>
      </c>
    </row>
    <row r="894" spans="2:51" s="11" customFormat="1" ht="13.5">
      <c r="B894" s="208"/>
      <c r="C894" s="209"/>
      <c r="D894" s="222" t="s">
        <v>264</v>
      </c>
      <c r="E894" s="271" t="s">
        <v>38</v>
      </c>
      <c r="F894" s="248" t="s">
        <v>2350</v>
      </c>
      <c r="G894" s="209"/>
      <c r="H894" s="249">
        <v>24</v>
      </c>
      <c r="I894" s="214"/>
      <c r="J894" s="209"/>
      <c r="K894" s="209"/>
      <c r="L894" s="215"/>
      <c r="M894" s="216"/>
      <c r="N894" s="217"/>
      <c r="O894" s="217"/>
      <c r="P894" s="217"/>
      <c r="Q894" s="217"/>
      <c r="R894" s="217"/>
      <c r="S894" s="217"/>
      <c r="T894" s="218"/>
      <c r="AT894" s="219" t="s">
        <v>264</v>
      </c>
      <c r="AU894" s="219" t="s">
        <v>90</v>
      </c>
      <c r="AV894" s="11" t="s">
        <v>90</v>
      </c>
      <c r="AW894" s="11" t="s">
        <v>45</v>
      </c>
      <c r="AX894" s="11" t="s">
        <v>25</v>
      </c>
      <c r="AY894" s="219" t="s">
        <v>256</v>
      </c>
    </row>
    <row r="895" spans="2:65" s="1" customFormat="1" ht="31.5" customHeight="1">
      <c r="B895" s="42"/>
      <c r="C895" s="196" t="s">
        <v>1450</v>
      </c>
      <c r="D895" s="196" t="s">
        <v>258</v>
      </c>
      <c r="E895" s="197" t="s">
        <v>1509</v>
      </c>
      <c r="F895" s="198" t="s">
        <v>2351</v>
      </c>
      <c r="G895" s="199" t="s">
        <v>759</v>
      </c>
      <c r="H895" s="200">
        <v>2</v>
      </c>
      <c r="I895" s="201"/>
      <c r="J895" s="202">
        <f>ROUND(I895*H895,2)</f>
        <v>0</v>
      </c>
      <c r="K895" s="198" t="s">
        <v>38</v>
      </c>
      <c r="L895" s="62"/>
      <c r="M895" s="203" t="s">
        <v>38</v>
      </c>
      <c r="N895" s="204" t="s">
        <v>52</v>
      </c>
      <c r="O895" s="43"/>
      <c r="P895" s="205">
        <f>O895*H895</f>
        <v>0</v>
      </c>
      <c r="Q895" s="205">
        <v>0</v>
      </c>
      <c r="R895" s="205">
        <f>Q895*H895</f>
        <v>0</v>
      </c>
      <c r="S895" s="205">
        <v>0</v>
      </c>
      <c r="T895" s="206">
        <f>S895*H895</f>
        <v>0</v>
      </c>
      <c r="AR895" s="24" t="s">
        <v>336</v>
      </c>
      <c r="AT895" s="24" t="s">
        <v>258</v>
      </c>
      <c r="AU895" s="24" t="s">
        <v>90</v>
      </c>
      <c r="AY895" s="24" t="s">
        <v>256</v>
      </c>
      <c r="BE895" s="207">
        <f>IF(N895="základní",J895,0)</f>
        <v>0</v>
      </c>
      <c r="BF895" s="207">
        <f>IF(N895="snížená",J895,0)</f>
        <v>0</v>
      </c>
      <c r="BG895" s="207">
        <f>IF(N895="zákl. přenesená",J895,0)</f>
        <v>0</v>
      </c>
      <c r="BH895" s="207">
        <f>IF(N895="sníž. přenesená",J895,0)</f>
        <v>0</v>
      </c>
      <c r="BI895" s="207">
        <f>IF(N895="nulová",J895,0)</f>
        <v>0</v>
      </c>
      <c r="BJ895" s="24" t="s">
        <v>25</v>
      </c>
      <c r="BK895" s="207">
        <f>ROUND(I895*H895,2)</f>
        <v>0</v>
      </c>
      <c r="BL895" s="24" t="s">
        <v>336</v>
      </c>
      <c r="BM895" s="24" t="s">
        <v>2352</v>
      </c>
    </row>
    <row r="896" spans="2:51" s="11" customFormat="1" ht="13.5">
      <c r="B896" s="208"/>
      <c r="C896" s="209"/>
      <c r="D896" s="222" t="s">
        <v>264</v>
      </c>
      <c r="E896" s="271" t="s">
        <v>38</v>
      </c>
      <c r="F896" s="248" t="s">
        <v>2353</v>
      </c>
      <c r="G896" s="209"/>
      <c r="H896" s="249">
        <v>2</v>
      </c>
      <c r="I896" s="214"/>
      <c r="J896" s="209"/>
      <c r="K896" s="209"/>
      <c r="L896" s="215"/>
      <c r="M896" s="216"/>
      <c r="N896" s="217"/>
      <c r="O896" s="217"/>
      <c r="P896" s="217"/>
      <c r="Q896" s="217"/>
      <c r="R896" s="217"/>
      <c r="S896" s="217"/>
      <c r="T896" s="218"/>
      <c r="AT896" s="219" t="s">
        <v>264</v>
      </c>
      <c r="AU896" s="219" t="s">
        <v>90</v>
      </c>
      <c r="AV896" s="11" t="s">
        <v>90</v>
      </c>
      <c r="AW896" s="11" t="s">
        <v>45</v>
      </c>
      <c r="AX896" s="11" t="s">
        <v>25</v>
      </c>
      <c r="AY896" s="219" t="s">
        <v>256</v>
      </c>
    </row>
    <row r="897" spans="2:65" s="1" customFormat="1" ht="31.5" customHeight="1">
      <c r="B897" s="42"/>
      <c r="C897" s="196" t="s">
        <v>1455</v>
      </c>
      <c r="D897" s="196" t="s">
        <v>258</v>
      </c>
      <c r="E897" s="197" t="s">
        <v>1514</v>
      </c>
      <c r="F897" s="198" t="s">
        <v>2354</v>
      </c>
      <c r="G897" s="199" t="s">
        <v>759</v>
      </c>
      <c r="H897" s="200">
        <v>1</v>
      </c>
      <c r="I897" s="201"/>
      <c r="J897" s="202">
        <f>ROUND(I897*H897,2)</f>
        <v>0</v>
      </c>
      <c r="K897" s="198" t="s">
        <v>38</v>
      </c>
      <c r="L897" s="62"/>
      <c r="M897" s="203" t="s">
        <v>38</v>
      </c>
      <c r="N897" s="204" t="s">
        <v>52</v>
      </c>
      <c r="O897" s="43"/>
      <c r="P897" s="205">
        <f>O897*H897</f>
        <v>0</v>
      </c>
      <c r="Q897" s="205">
        <v>0</v>
      </c>
      <c r="R897" s="205">
        <f>Q897*H897</f>
        <v>0</v>
      </c>
      <c r="S897" s="205">
        <v>0</v>
      </c>
      <c r="T897" s="206">
        <f>S897*H897</f>
        <v>0</v>
      </c>
      <c r="AR897" s="24" t="s">
        <v>336</v>
      </c>
      <c r="AT897" s="24" t="s">
        <v>258</v>
      </c>
      <c r="AU897" s="24" t="s">
        <v>90</v>
      </c>
      <c r="AY897" s="24" t="s">
        <v>256</v>
      </c>
      <c r="BE897" s="207">
        <f>IF(N897="základní",J897,0)</f>
        <v>0</v>
      </c>
      <c r="BF897" s="207">
        <f>IF(N897="snížená",J897,0)</f>
        <v>0</v>
      </c>
      <c r="BG897" s="207">
        <f>IF(N897="zákl. přenesená",J897,0)</f>
        <v>0</v>
      </c>
      <c r="BH897" s="207">
        <f>IF(N897="sníž. přenesená",J897,0)</f>
        <v>0</v>
      </c>
      <c r="BI897" s="207">
        <f>IF(N897="nulová",J897,0)</f>
        <v>0</v>
      </c>
      <c r="BJ897" s="24" t="s">
        <v>25</v>
      </c>
      <c r="BK897" s="207">
        <f>ROUND(I897*H897,2)</f>
        <v>0</v>
      </c>
      <c r="BL897" s="24" t="s">
        <v>336</v>
      </c>
      <c r="BM897" s="24" t="s">
        <v>2355</v>
      </c>
    </row>
    <row r="898" spans="2:51" s="11" customFormat="1" ht="13.5">
      <c r="B898" s="208"/>
      <c r="C898" s="209"/>
      <c r="D898" s="222" t="s">
        <v>264</v>
      </c>
      <c r="E898" s="271" t="s">
        <v>38</v>
      </c>
      <c r="F898" s="248" t="s">
        <v>2356</v>
      </c>
      <c r="G898" s="209"/>
      <c r="H898" s="249">
        <v>1</v>
      </c>
      <c r="I898" s="214"/>
      <c r="J898" s="209"/>
      <c r="K898" s="209"/>
      <c r="L898" s="215"/>
      <c r="M898" s="216"/>
      <c r="N898" s="217"/>
      <c r="O898" s="217"/>
      <c r="P898" s="217"/>
      <c r="Q898" s="217"/>
      <c r="R898" s="217"/>
      <c r="S898" s="217"/>
      <c r="T898" s="218"/>
      <c r="AT898" s="219" t="s">
        <v>264</v>
      </c>
      <c r="AU898" s="219" t="s">
        <v>90</v>
      </c>
      <c r="AV898" s="11" t="s">
        <v>90</v>
      </c>
      <c r="AW898" s="11" t="s">
        <v>45</v>
      </c>
      <c r="AX898" s="11" t="s">
        <v>25</v>
      </c>
      <c r="AY898" s="219" t="s">
        <v>256</v>
      </c>
    </row>
    <row r="899" spans="2:65" s="1" customFormat="1" ht="31.5" customHeight="1">
      <c r="B899" s="42"/>
      <c r="C899" s="196" t="s">
        <v>1460</v>
      </c>
      <c r="D899" s="196" t="s">
        <v>258</v>
      </c>
      <c r="E899" s="197" t="s">
        <v>2357</v>
      </c>
      <c r="F899" s="198" t="s">
        <v>2358</v>
      </c>
      <c r="G899" s="199" t="s">
        <v>759</v>
      </c>
      <c r="H899" s="200">
        <v>68</v>
      </c>
      <c r="I899" s="201"/>
      <c r="J899" s="202">
        <f>ROUND(I899*H899,2)</f>
        <v>0</v>
      </c>
      <c r="K899" s="198" t="s">
        <v>38</v>
      </c>
      <c r="L899" s="62"/>
      <c r="M899" s="203" t="s">
        <v>38</v>
      </c>
      <c r="N899" s="204" t="s">
        <v>52</v>
      </c>
      <c r="O899" s="43"/>
      <c r="P899" s="205">
        <f>O899*H899</f>
        <v>0</v>
      </c>
      <c r="Q899" s="205">
        <v>0</v>
      </c>
      <c r="R899" s="205">
        <f>Q899*H899</f>
        <v>0</v>
      </c>
      <c r="S899" s="205">
        <v>0</v>
      </c>
      <c r="T899" s="206">
        <f>S899*H899</f>
        <v>0</v>
      </c>
      <c r="AR899" s="24" t="s">
        <v>336</v>
      </c>
      <c r="AT899" s="24" t="s">
        <v>258</v>
      </c>
      <c r="AU899" s="24" t="s">
        <v>90</v>
      </c>
      <c r="AY899" s="24" t="s">
        <v>256</v>
      </c>
      <c r="BE899" s="207">
        <f>IF(N899="základní",J899,0)</f>
        <v>0</v>
      </c>
      <c r="BF899" s="207">
        <f>IF(N899="snížená",J899,0)</f>
        <v>0</v>
      </c>
      <c r="BG899" s="207">
        <f>IF(N899="zákl. přenesená",J899,0)</f>
        <v>0</v>
      </c>
      <c r="BH899" s="207">
        <f>IF(N899="sníž. přenesená",J899,0)</f>
        <v>0</v>
      </c>
      <c r="BI899" s="207">
        <f>IF(N899="nulová",J899,0)</f>
        <v>0</v>
      </c>
      <c r="BJ899" s="24" t="s">
        <v>25</v>
      </c>
      <c r="BK899" s="207">
        <f>ROUND(I899*H899,2)</f>
        <v>0</v>
      </c>
      <c r="BL899" s="24" t="s">
        <v>336</v>
      </c>
      <c r="BM899" s="24" t="s">
        <v>2359</v>
      </c>
    </row>
    <row r="900" spans="2:51" s="11" customFormat="1" ht="13.5">
      <c r="B900" s="208"/>
      <c r="C900" s="209"/>
      <c r="D900" s="222" t="s">
        <v>264</v>
      </c>
      <c r="E900" s="271" t="s">
        <v>38</v>
      </c>
      <c r="F900" s="248" t="s">
        <v>2360</v>
      </c>
      <c r="G900" s="209"/>
      <c r="H900" s="249">
        <v>68</v>
      </c>
      <c r="I900" s="214"/>
      <c r="J900" s="209"/>
      <c r="K900" s="209"/>
      <c r="L900" s="215"/>
      <c r="M900" s="216"/>
      <c r="N900" s="217"/>
      <c r="O900" s="217"/>
      <c r="P900" s="217"/>
      <c r="Q900" s="217"/>
      <c r="R900" s="217"/>
      <c r="S900" s="217"/>
      <c r="T900" s="218"/>
      <c r="AT900" s="219" t="s">
        <v>264</v>
      </c>
      <c r="AU900" s="219" t="s">
        <v>90</v>
      </c>
      <c r="AV900" s="11" t="s">
        <v>90</v>
      </c>
      <c r="AW900" s="11" t="s">
        <v>45</v>
      </c>
      <c r="AX900" s="11" t="s">
        <v>25</v>
      </c>
      <c r="AY900" s="219" t="s">
        <v>256</v>
      </c>
    </row>
    <row r="901" spans="2:65" s="1" customFormat="1" ht="31.5" customHeight="1">
      <c r="B901" s="42"/>
      <c r="C901" s="196" t="s">
        <v>1465</v>
      </c>
      <c r="D901" s="196" t="s">
        <v>258</v>
      </c>
      <c r="E901" s="197" t="s">
        <v>2361</v>
      </c>
      <c r="F901" s="198" t="s">
        <v>2362</v>
      </c>
      <c r="G901" s="199" t="s">
        <v>759</v>
      </c>
      <c r="H901" s="200">
        <v>1</v>
      </c>
      <c r="I901" s="201"/>
      <c r="J901" s="202">
        <f>ROUND(I901*H901,2)</f>
        <v>0</v>
      </c>
      <c r="K901" s="198" t="s">
        <v>38</v>
      </c>
      <c r="L901" s="62"/>
      <c r="M901" s="203" t="s">
        <v>38</v>
      </c>
      <c r="N901" s="204" t="s">
        <v>52</v>
      </c>
      <c r="O901" s="43"/>
      <c r="P901" s="205">
        <f>O901*H901</f>
        <v>0</v>
      </c>
      <c r="Q901" s="205">
        <v>0</v>
      </c>
      <c r="R901" s="205">
        <f>Q901*H901</f>
        <v>0</v>
      </c>
      <c r="S901" s="205">
        <v>0</v>
      </c>
      <c r="T901" s="206">
        <f>S901*H901</f>
        <v>0</v>
      </c>
      <c r="AR901" s="24" t="s">
        <v>336</v>
      </c>
      <c r="AT901" s="24" t="s">
        <v>258</v>
      </c>
      <c r="AU901" s="24" t="s">
        <v>90</v>
      </c>
      <c r="AY901" s="24" t="s">
        <v>256</v>
      </c>
      <c r="BE901" s="207">
        <f>IF(N901="základní",J901,0)</f>
        <v>0</v>
      </c>
      <c r="BF901" s="207">
        <f>IF(N901="snížená",J901,0)</f>
        <v>0</v>
      </c>
      <c r="BG901" s="207">
        <f>IF(N901="zákl. přenesená",J901,0)</f>
        <v>0</v>
      </c>
      <c r="BH901" s="207">
        <f>IF(N901="sníž. přenesená",J901,0)</f>
        <v>0</v>
      </c>
      <c r="BI901" s="207">
        <f>IF(N901="nulová",J901,0)</f>
        <v>0</v>
      </c>
      <c r="BJ901" s="24" t="s">
        <v>25</v>
      </c>
      <c r="BK901" s="207">
        <f>ROUND(I901*H901,2)</f>
        <v>0</v>
      </c>
      <c r="BL901" s="24" t="s">
        <v>336</v>
      </c>
      <c r="BM901" s="24" t="s">
        <v>2363</v>
      </c>
    </row>
    <row r="902" spans="2:51" s="11" customFormat="1" ht="13.5">
      <c r="B902" s="208"/>
      <c r="C902" s="209"/>
      <c r="D902" s="222" t="s">
        <v>264</v>
      </c>
      <c r="E902" s="271" t="s">
        <v>38</v>
      </c>
      <c r="F902" s="248" t="s">
        <v>2364</v>
      </c>
      <c r="G902" s="209"/>
      <c r="H902" s="249">
        <v>1</v>
      </c>
      <c r="I902" s="214"/>
      <c r="J902" s="209"/>
      <c r="K902" s="209"/>
      <c r="L902" s="215"/>
      <c r="M902" s="216"/>
      <c r="N902" s="217"/>
      <c r="O902" s="217"/>
      <c r="P902" s="217"/>
      <c r="Q902" s="217"/>
      <c r="R902" s="217"/>
      <c r="S902" s="217"/>
      <c r="T902" s="218"/>
      <c r="AT902" s="219" t="s">
        <v>264</v>
      </c>
      <c r="AU902" s="219" t="s">
        <v>90</v>
      </c>
      <c r="AV902" s="11" t="s">
        <v>90</v>
      </c>
      <c r="AW902" s="11" t="s">
        <v>45</v>
      </c>
      <c r="AX902" s="11" t="s">
        <v>25</v>
      </c>
      <c r="AY902" s="219" t="s">
        <v>256</v>
      </c>
    </row>
    <row r="903" spans="2:65" s="1" customFormat="1" ht="22.5" customHeight="1">
      <c r="B903" s="42"/>
      <c r="C903" s="196" t="s">
        <v>1469</v>
      </c>
      <c r="D903" s="196" t="s">
        <v>258</v>
      </c>
      <c r="E903" s="197" t="s">
        <v>2365</v>
      </c>
      <c r="F903" s="198" t="s">
        <v>2366</v>
      </c>
      <c r="G903" s="199" t="s">
        <v>327</v>
      </c>
      <c r="H903" s="200">
        <v>5.45</v>
      </c>
      <c r="I903" s="201"/>
      <c r="J903" s="202">
        <f>ROUND(I903*H903,2)</f>
        <v>0</v>
      </c>
      <c r="K903" s="198" t="s">
        <v>261</v>
      </c>
      <c r="L903" s="62"/>
      <c r="M903" s="203" t="s">
        <v>38</v>
      </c>
      <c r="N903" s="204" t="s">
        <v>52</v>
      </c>
      <c r="O903" s="43"/>
      <c r="P903" s="205">
        <f>O903*H903</f>
        <v>0</v>
      </c>
      <c r="Q903" s="205">
        <v>0</v>
      </c>
      <c r="R903" s="205">
        <f>Q903*H903</f>
        <v>0</v>
      </c>
      <c r="S903" s="205">
        <v>0</v>
      </c>
      <c r="T903" s="206">
        <f>S903*H903</f>
        <v>0</v>
      </c>
      <c r="AR903" s="24" t="s">
        <v>336</v>
      </c>
      <c r="AT903" s="24" t="s">
        <v>258</v>
      </c>
      <c r="AU903" s="24" t="s">
        <v>90</v>
      </c>
      <c r="AY903" s="24" t="s">
        <v>256</v>
      </c>
      <c r="BE903" s="207">
        <f>IF(N903="základní",J903,0)</f>
        <v>0</v>
      </c>
      <c r="BF903" s="207">
        <f>IF(N903="snížená",J903,0)</f>
        <v>0</v>
      </c>
      <c r="BG903" s="207">
        <f>IF(N903="zákl. přenesená",J903,0)</f>
        <v>0</v>
      </c>
      <c r="BH903" s="207">
        <f>IF(N903="sníž. přenesená",J903,0)</f>
        <v>0</v>
      </c>
      <c r="BI903" s="207">
        <f>IF(N903="nulová",J903,0)</f>
        <v>0</v>
      </c>
      <c r="BJ903" s="24" t="s">
        <v>25</v>
      </c>
      <c r="BK903" s="207">
        <f>ROUND(I903*H903,2)</f>
        <v>0</v>
      </c>
      <c r="BL903" s="24" t="s">
        <v>336</v>
      </c>
      <c r="BM903" s="24" t="s">
        <v>2367</v>
      </c>
    </row>
    <row r="904" spans="2:63" s="10" customFormat="1" ht="29.85" customHeight="1">
      <c r="B904" s="179"/>
      <c r="C904" s="180"/>
      <c r="D904" s="193" t="s">
        <v>80</v>
      </c>
      <c r="E904" s="194" t="s">
        <v>1571</v>
      </c>
      <c r="F904" s="194" t="s">
        <v>1572</v>
      </c>
      <c r="G904" s="180"/>
      <c r="H904" s="180"/>
      <c r="I904" s="183"/>
      <c r="J904" s="195">
        <f>BK904</f>
        <v>0</v>
      </c>
      <c r="K904" s="180"/>
      <c r="L904" s="185"/>
      <c r="M904" s="186"/>
      <c r="N904" s="187"/>
      <c r="O904" s="187"/>
      <c r="P904" s="188">
        <f>P905</f>
        <v>0</v>
      </c>
      <c r="Q904" s="187"/>
      <c r="R904" s="188">
        <f>R905</f>
        <v>0.116</v>
      </c>
      <c r="S904" s="187"/>
      <c r="T904" s="189">
        <f>T905</f>
        <v>0</v>
      </c>
      <c r="AR904" s="190" t="s">
        <v>90</v>
      </c>
      <c r="AT904" s="191" t="s">
        <v>80</v>
      </c>
      <c r="AU904" s="191" t="s">
        <v>25</v>
      </c>
      <c r="AY904" s="190" t="s">
        <v>256</v>
      </c>
      <c r="BK904" s="192">
        <f>BK905</f>
        <v>0</v>
      </c>
    </row>
    <row r="905" spans="2:65" s="1" customFormat="1" ht="31.5" customHeight="1">
      <c r="B905" s="42"/>
      <c r="C905" s="196" t="s">
        <v>1473</v>
      </c>
      <c r="D905" s="196" t="s">
        <v>258</v>
      </c>
      <c r="E905" s="197" t="s">
        <v>1574</v>
      </c>
      <c r="F905" s="198" t="s">
        <v>1575</v>
      </c>
      <c r="G905" s="199" t="s">
        <v>129</v>
      </c>
      <c r="H905" s="200">
        <v>400</v>
      </c>
      <c r="I905" s="201"/>
      <c r="J905" s="202">
        <f>ROUND(I905*H905,2)</f>
        <v>0</v>
      </c>
      <c r="K905" s="198" t="s">
        <v>261</v>
      </c>
      <c r="L905" s="62"/>
      <c r="M905" s="203" t="s">
        <v>38</v>
      </c>
      <c r="N905" s="204" t="s">
        <v>52</v>
      </c>
      <c r="O905" s="43"/>
      <c r="P905" s="205">
        <f>O905*H905</f>
        <v>0</v>
      </c>
      <c r="Q905" s="205">
        <v>0.00029</v>
      </c>
      <c r="R905" s="205">
        <f>Q905*H905</f>
        <v>0.116</v>
      </c>
      <c r="S905" s="205">
        <v>0</v>
      </c>
      <c r="T905" s="206">
        <f>S905*H905</f>
        <v>0</v>
      </c>
      <c r="AR905" s="24" t="s">
        <v>336</v>
      </c>
      <c r="AT905" s="24" t="s">
        <v>258</v>
      </c>
      <c r="AU905" s="24" t="s">
        <v>90</v>
      </c>
      <c r="AY905" s="24" t="s">
        <v>256</v>
      </c>
      <c r="BE905" s="207">
        <f>IF(N905="základní",J905,0)</f>
        <v>0</v>
      </c>
      <c r="BF905" s="207">
        <f>IF(N905="snížená",J905,0)</f>
        <v>0</v>
      </c>
      <c r="BG905" s="207">
        <f>IF(N905="zákl. přenesená",J905,0)</f>
        <v>0</v>
      </c>
      <c r="BH905" s="207">
        <f>IF(N905="sníž. přenesená",J905,0)</f>
        <v>0</v>
      </c>
      <c r="BI905" s="207">
        <f>IF(N905="nulová",J905,0)</f>
        <v>0</v>
      </c>
      <c r="BJ905" s="24" t="s">
        <v>25</v>
      </c>
      <c r="BK905" s="207">
        <f>ROUND(I905*H905,2)</f>
        <v>0</v>
      </c>
      <c r="BL905" s="24" t="s">
        <v>336</v>
      </c>
      <c r="BM905" s="24" t="s">
        <v>2368</v>
      </c>
    </row>
    <row r="906" spans="2:63" s="10" customFormat="1" ht="37.35" customHeight="1">
      <c r="B906" s="179"/>
      <c r="C906" s="180"/>
      <c r="D906" s="181" t="s">
        <v>80</v>
      </c>
      <c r="E906" s="182" t="s">
        <v>337</v>
      </c>
      <c r="F906" s="182" t="s">
        <v>1578</v>
      </c>
      <c r="G906" s="180"/>
      <c r="H906" s="180"/>
      <c r="I906" s="183"/>
      <c r="J906" s="184">
        <f>BK906</f>
        <v>0</v>
      </c>
      <c r="K906" s="180"/>
      <c r="L906" s="185"/>
      <c r="M906" s="186"/>
      <c r="N906" s="187"/>
      <c r="O906" s="187"/>
      <c r="P906" s="188">
        <f>P907</f>
        <v>0</v>
      </c>
      <c r="Q906" s="187"/>
      <c r="R906" s="188">
        <f>R907</f>
        <v>0.60865</v>
      </c>
      <c r="S906" s="187"/>
      <c r="T906" s="189">
        <f>T907</f>
        <v>0</v>
      </c>
      <c r="AR906" s="190" t="s">
        <v>131</v>
      </c>
      <c r="AT906" s="191" t="s">
        <v>80</v>
      </c>
      <c r="AU906" s="191" t="s">
        <v>81</v>
      </c>
      <c r="AY906" s="190" t="s">
        <v>256</v>
      </c>
      <c r="BK906" s="192">
        <f>BK907</f>
        <v>0</v>
      </c>
    </row>
    <row r="907" spans="2:63" s="10" customFormat="1" ht="19.9" customHeight="1">
      <c r="B907" s="179"/>
      <c r="C907" s="180"/>
      <c r="D907" s="193" t="s">
        <v>80</v>
      </c>
      <c r="E907" s="194" t="s">
        <v>1579</v>
      </c>
      <c r="F907" s="194" t="s">
        <v>1580</v>
      </c>
      <c r="G907" s="180"/>
      <c r="H907" s="180"/>
      <c r="I907" s="183"/>
      <c r="J907" s="195">
        <f>BK907</f>
        <v>0</v>
      </c>
      <c r="K907" s="180"/>
      <c r="L907" s="185"/>
      <c r="M907" s="186"/>
      <c r="N907" s="187"/>
      <c r="O907" s="187"/>
      <c r="P907" s="188">
        <f>SUM(P908:P946)</f>
        <v>0</v>
      </c>
      <c r="Q907" s="187"/>
      <c r="R907" s="188">
        <f>SUM(R908:R946)</f>
        <v>0.60865</v>
      </c>
      <c r="S907" s="187"/>
      <c r="T907" s="189">
        <f>SUM(T908:T946)</f>
        <v>0</v>
      </c>
      <c r="AR907" s="190" t="s">
        <v>131</v>
      </c>
      <c r="AT907" s="191" t="s">
        <v>80</v>
      </c>
      <c r="AU907" s="191" t="s">
        <v>25</v>
      </c>
      <c r="AY907" s="190" t="s">
        <v>256</v>
      </c>
      <c r="BK907" s="192">
        <f>SUM(BK908:BK946)</f>
        <v>0</v>
      </c>
    </row>
    <row r="908" spans="2:65" s="1" customFormat="1" ht="22.5" customHeight="1">
      <c r="B908" s="42"/>
      <c r="C908" s="196" t="s">
        <v>1477</v>
      </c>
      <c r="D908" s="196" t="s">
        <v>258</v>
      </c>
      <c r="E908" s="197" t="s">
        <v>1592</v>
      </c>
      <c r="F908" s="198" t="s">
        <v>1593</v>
      </c>
      <c r="G908" s="199" t="s">
        <v>372</v>
      </c>
      <c r="H908" s="200">
        <v>350</v>
      </c>
      <c r="I908" s="201"/>
      <c r="J908" s="202">
        <f>ROUND(I908*H908,2)</f>
        <v>0</v>
      </c>
      <c r="K908" s="198" t="s">
        <v>261</v>
      </c>
      <c r="L908" s="62"/>
      <c r="M908" s="203" t="s">
        <v>38</v>
      </c>
      <c r="N908" s="204" t="s">
        <v>52</v>
      </c>
      <c r="O908" s="43"/>
      <c r="P908" s="205">
        <f>O908*H908</f>
        <v>0</v>
      </c>
      <c r="Q908" s="205">
        <v>0</v>
      </c>
      <c r="R908" s="205">
        <f>Q908*H908</f>
        <v>0</v>
      </c>
      <c r="S908" s="205">
        <v>0</v>
      </c>
      <c r="T908" s="206">
        <f>S908*H908</f>
        <v>0</v>
      </c>
      <c r="AR908" s="24" t="s">
        <v>612</v>
      </c>
      <c r="AT908" s="24" t="s">
        <v>258</v>
      </c>
      <c r="AU908" s="24" t="s">
        <v>90</v>
      </c>
      <c r="AY908" s="24" t="s">
        <v>256</v>
      </c>
      <c r="BE908" s="207">
        <f>IF(N908="základní",J908,0)</f>
        <v>0</v>
      </c>
      <c r="BF908" s="207">
        <f>IF(N908="snížená",J908,0)</f>
        <v>0</v>
      </c>
      <c r="BG908" s="207">
        <f>IF(N908="zákl. přenesená",J908,0)</f>
        <v>0</v>
      </c>
      <c r="BH908" s="207">
        <f>IF(N908="sníž. přenesená",J908,0)</f>
        <v>0</v>
      </c>
      <c r="BI908" s="207">
        <f>IF(N908="nulová",J908,0)</f>
        <v>0</v>
      </c>
      <c r="BJ908" s="24" t="s">
        <v>25</v>
      </c>
      <c r="BK908" s="207">
        <f>ROUND(I908*H908,2)</f>
        <v>0</v>
      </c>
      <c r="BL908" s="24" t="s">
        <v>612</v>
      </c>
      <c r="BM908" s="24" t="s">
        <v>2369</v>
      </c>
    </row>
    <row r="909" spans="2:47" s="1" customFormat="1" ht="27">
      <c r="B909" s="42"/>
      <c r="C909" s="64"/>
      <c r="D909" s="210" t="s">
        <v>351</v>
      </c>
      <c r="E909" s="64"/>
      <c r="F909" s="243" t="s">
        <v>1585</v>
      </c>
      <c r="G909" s="64"/>
      <c r="H909" s="64"/>
      <c r="I909" s="166"/>
      <c r="J909" s="64"/>
      <c r="K909" s="64"/>
      <c r="L909" s="62"/>
      <c r="M909" s="244"/>
      <c r="N909" s="43"/>
      <c r="O909" s="43"/>
      <c r="P909" s="43"/>
      <c r="Q909" s="43"/>
      <c r="R909" s="43"/>
      <c r="S909" s="43"/>
      <c r="T909" s="79"/>
      <c r="AT909" s="24" t="s">
        <v>351</v>
      </c>
      <c r="AU909" s="24" t="s">
        <v>90</v>
      </c>
    </row>
    <row r="910" spans="2:51" s="11" customFormat="1" ht="13.5">
      <c r="B910" s="208"/>
      <c r="C910" s="209"/>
      <c r="D910" s="210" t="s">
        <v>264</v>
      </c>
      <c r="E910" s="211" t="s">
        <v>38</v>
      </c>
      <c r="F910" s="212" t="s">
        <v>2370</v>
      </c>
      <c r="G910" s="209"/>
      <c r="H910" s="213">
        <v>350</v>
      </c>
      <c r="I910" s="214"/>
      <c r="J910" s="209"/>
      <c r="K910" s="209"/>
      <c r="L910" s="215"/>
      <c r="M910" s="216"/>
      <c r="N910" s="217"/>
      <c r="O910" s="217"/>
      <c r="P910" s="217"/>
      <c r="Q910" s="217"/>
      <c r="R910" s="217"/>
      <c r="S910" s="217"/>
      <c r="T910" s="218"/>
      <c r="AT910" s="219" t="s">
        <v>264</v>
      </c>
      <c r="AU910" s="219" t="s">
        <v>90</v>
      </c>
      <c r="AV910" s="11" t="s">
        <v>90</v>
      </c>
      <c r="AW910" s="11" t="s">
        <v>45</v>
      </c>
      <c r="AX910" s="11" t="s">
        <v>81</v>
      </c>
      <c r="AY910" s="219" t="s">
        <v>256</v>
      </c>
    </row>
    <row r="911" spans="2:51" s="12" customFormat="1" ht="13.5">
      <c r="B911" s="220"/>
      <c r="C911" s="221"/>
      <c r="D911" s="222" t="s">
        <v>264</v>
      </c>
      <c r="E911" s="223" t="s">
        <v>191</v>
      </c>
      <c r="F911" s="224" t="s">
        <v>266</v>
      </c>
      <c r="G911" s="221"/>
      <c r="H911" s="225">
        <v>350</v>
      </c>
      <c r="I911" s="226"/>
      <c r="J911" s="221"/>
      <c r="K911" s="221"/>
      <c r="L911" s="227"/>
      <c r="M911" s="228"/>
      <c r="N911" s="229"/>
      <c r="O911" s="229"/>
      <c r="P911" s="229"/>
      <c r="Q911" s="229"/>
      <c r="R911" s="229"/>
      <c r="S911" s="229"/>
      <c r="T911" s="230"/>
      <c r="AT911" s="231" t="s">
        <v>264</v>
      </c>
      <c r="AU911" s="231" t="s">
        <v>90</v>
      </c>
      <c r="AV911" s="12" t="s">
        <v>262</v>
      </c>
      <c r="AW911" s="12" t="s">
        <v>45</v>
      </c>
      <c r="AX911" s="12" t="s">
        <v>25</v>
      </c>
      <c r="AY911" s="231" t="s">
        <v>256</v>
      </c>
    </row>
    <row r="912" spans="2:65" s="1" customFormat="1" ht="31.5" customHeight="1">
      <c r="B912" s="42"/>
      <c r="C912" s="261" t="s">
        <v>1481</v>
      </c>
      <c r="D912" s="261" t="s">
        <v>337</v>
      </c>
      <c r="E912" s="262" t="s">
        <v>1597</v>
      </c>
      <c r="F912" s="263" t="s">
        <v>1598</v>
      </c>
      <c r="G912" s="264" t="s">
        <v>360</v>
      </c>
      <c r="H912" s="265">
        <v>130.2</v>
      </c>
      <c r="I912" s="266"/>
      <c r="J912" s="267">
        <f>ROUND(I912*H912,2)</f>
        <v>0</v>
      </c>
      <c r="K912" s="263" t="s">
        <v>261</v>
      </c>
      <c r="L912" s="268"/>
      <c r="M912" s="269" t="s">
        <v>38</v>
      </c>
      <c r="N912" s="270" t="s">
        <v>52</v>
      </c>
      <c r="O912" s="43"/>
      <c r="P912" s="205">
        <f>O912*H912</f>
        <v>0</v>
      </c>
      <c r="Q912" s="205">
        <v>0.001</v>
      </c>
      <c r="R912" s="205">
        <f>Q912*H912</f>
        <v>0.13019999999999998</v>
      </c>
      <c r="S912" s="205">
        <v>0</v>
      </c>
      <c r="T912" s="206">
        <f>S912*H912</f>
        <v>0</v>
      </c>
      <c r="AR912" s="24" t="s">
        <v>925</v>
      </c>
      <c r="AT912" s="24" t="s">
        <v>337</v>
      </c>
      <c r="AU912" s="24" t="s">
        <v>90</v>
      </c>
      <c r="AY912" s="24" t="s">
        <v>256</v>
      </c>
      <c r="BE912" s="207">
        <f>IF(N912="základní",J912,0)</f>
        <v>0</v>
      </c>
      <c r="BF912" s="207">
        <f>IF(N912="snížená",J912,0)</f>
        <v>0</v>
      </c>
      <c r="BG912" s="207">
        <f>IF(N912="zákl. přenesená",J912,0)</f>
        <v>0</v>
      </c>
      <c r="BH912" s="207">
        <f>IF(N912="sníž. přenesená",J912,0)</f>
        <v>0</v>
      </c>
      <c r="BI912" s="207">
        <f>IF(N912="nulová",J912,0)</f>
        <v>0</v>
      </c>
      <c r="BJ912" s="24" t="s">
        <v>25</v>
      </c>
      <c r="BK912" s="207">
        <f>ROUND(I912*H912,2)</f>
        <v>0</v>
      </c>
      <c r="BL912" s="24" t="s">
        <v>925</v>
      </c>
      <c r="BM912" s="24" t="s">
        <v>2371</v>
      </c>
    </row>
    <row r="913" spans="2:47" s="1" customFormat="1" ht="27">
      <c r="B913" s="42"/>
      <c r="C913" s="64"/>
      <c r="D913" s="222" t="s">
        <v>351</v>
      </c>
      <c r="E913" s="64"/>
      <c r="F913" s="272" t="s">
        <v>1600</v>
      </c>
      <c r="G913" s="64"/>
      <c r="H913" s="64"/>
      <c r="I913" s="166"/>
      <c r="J913" s="64"/>
      <c r="K913" s="64"/>
      <c r="L913" s="62"/>
      <c r="M913" s="244"/>
      <c r="N913" s="43"/>
      <c r="O913" s="43"/>
      <c r="P913" s="43"/>
      <c r="Q913" s="43"/>
      <c r="R913" s="43"/>
      <c r="S913" s="43"/>
      <c r="T913" s="79"/>
      <c r="AT913" s="24" t="s">
        <v>351</v>
      </c>
      <c r="AU913" s="24" t="s">
        <v>90</v>
      </c>
    </row>
    <row r="914" spans="2:65" s="1" customFormat="1" ht="22.5" customHeight="1">
      <c r="B914" s="42"/>
      <c r="C914" s="196" t="s">
        <v>1485</v>
      </c>
      <c r="D914" s="196" t="s">
        <v>258</v>
      </c>
      <c r="E914" s="197" t="s">
        <v>1603</v>
      </c>
      <c r="F914" s="198" t="s">
        <v>1604</v>
      </c>
      <c r="G914" s="199" t="s">
        <v>453</v>
      </c>
      <c r="H914" s="200">
        <v>23</v>
      </c>
      <c r="I914" s="201"/>
      <c r="J914" s="202">
        <f>ROUND(I914*H914,2)</f>
        <v>0</v>
      </c>
      <c r="K914" s="198" t="s">
        <v>261</v>
      </c>
      <c r="L914" s="62"/>
      <c r="M914" s="203" t="s">
        <v>38</v>
      </c>
      <c r="N914" s="204" t="s">
        <v>52</v>
      </c>
      <c r="O914" s="43"/>
      <c r="P914" s="205">
        <f>O914*H914</f>
        <v>0</v>
      </c>
      <c r="Q914" s="205">
        <v>0</v>
      </c>
      <c r="R914" s="205">
        <f>Q914*H914</f>
        <v>0</v>
      </c>
      <c r="S914" s="205">
        <v>0</v>
      </c>
      <c r="T914" s="206">
        <f>S914*H914</f>
        <v>0</v>
      </c>
      <c r="AR914" s="24" t="s">
        <v>612</v>
      </c>
      <c r="AT914" s="24" t="s">
        <v>258</v>
      </c>
      <c r="AU914" s="24" t="s">
        <v>90</v>
      </c>
      <c r="AY914" s="24" t="s">
        <v>256</v>
      </c>
      <c r="BE914" s="207">
        <f>IF(N914="základní",J914,0)</f>
        <v>0</v>
      </c>
      <c r="BF914" s="207">
        <f>IF(N914="snížená",J914,0)</f>
        <v>0</v>
      </c>
      <c r="BG914" s="207">
        <f>IF(N914="zákl. přenesená",J914,0)</f>
        <v>0</v>
      </c>
      <c r="BH914" s="207">
        <f>IF(N914="sníž. přenesená",J914,0)</f>
        <v>0</v>
      </c>
      <c r="BI914" s="207">
        <f>IF(N914="nulová",J914,0)</f>
        <v>0</v>
      </c>
      <c r="BJ914" s="24" t="s">
        <v>25</v>
      </c>
      <c r="BK914" s="207">
        <f>ROUND(I914*H914,2)</f>
        <v>0</v>
      </c>
      <c r="BL914" s="24" t="s">
        <v>612</v>
      </c>
      <c r="BM914" s="24" t="s">
        <v>2372</v>
      </c>
    </row>
    <row r="915" spans="2:51" s="11" customFormat="1" ht="13.5">
      <c r="B915" s="208"/>
      <c r="C915" s="209"/>
      <c r="D915" s="222" t="s">
        <v>264</v>
      </c>
      <c r="E915" s="271" t="s">
        <v>38</v>
      </c>
      <c r="F915" s="248" t="s">
        <v>375</v>
      </c>
      <c r="G915" s="209"/>
      <c r="H915" s="249">
        <v>23</v>
      </c>
      <c r="I915" s="214"/>
      <c r="J915" s="209"/>
      <c r="K915" s="209"/>
      <c r="L915" s="215"/>
      <c r="M915" s="216"/>
      <c r="N915" s="217"/>
      <c r="O915" s="217"/>
      <c r="P915" s="217"/>
      <c r="Q915" s="217"/>
      <c r="R915" s="217"/>
      <c r="S915" s="217"/>
      <c r="T915" s="218"/>
      <c r="AT915" s="219" t="s">
        <v>264</v>
      </c>
      <c r="AU915" s="219" t="s">
        <v>90</v>
      </c>
      <c r="AV915" s="11" t="s">
        <v>90</v>
      </c>
      <c r="AW915" s="11" t="s">
        <v>45</v>
      </c>
      <c r="AX915" s="11" t="s">
        <v>25</v>
      </c>
      <c r="AY915" s="219" t="s">
        <v>256</v>
      </c>
    </row>
    <row r="916" spans="2:65" s="1" customFormat="1" ht="31.5" customHeight="1">
      <c r="B916" s="42"/>
      <c r="C916" s="261" t="s">
        <v>1489</v>
      </c>
      <c r="D916" s="261" t="s">
        <v>337</v>
      </c>
      <c r="E916" s="262" t="s">
        <v>1607</v>
      </c>
      <c r="F916" s="263" t="s">
        <v>1608</v>
      </c>
      <c r="G916" s="264" t="s">
        <v>453</v>
      </c>
      <c r="H916" s="265">
        <v>23</v>
      </c>
      <c r="I916" s="266"/>
      <c r="J916" s="267">
        <f>ROUND(I916*H916,2)</f>
        <v>0</v>
      </c>
      <c r="K916" s="263" t="s">
        <v>261</v>
      </c>
      <c r="L916" s="268"/>
      <c r="M916" s="269" t="s">
        <v>38</v>
      </c>
      <c r="N916" s="270" t="s">
        <v>52</v>
      </c>
      <c r="O916" s="43"/>
      <c r="P916" s="205">
        <f>O916*H916</f>
        <v>0</v>
      </c>
      <c r="Q916" s="205">
        <v>0.00455</v>
      </c>
      <c r="R916" s="205">
        <f>Q916*H916</f>
        <v>0.10465</v>
      </c>
      <c r="S916" s="205">
        <v>0</v>
      </c>
      <c r="T916" s="206">
        <f>S916*H916</f>
        <v>0</v>
      </c>
      <c r="AR916" s="24" t="s">
        <v>925</v>
      </c>
      <c r="AT916" s="24" t="s">
        <v>337</v>
      </c>
      <c r="AU916" s="24" t="s">
        <v>90</v>
      </c>
      <c r="AY916" s="24" t="s">
        <v>256</v>
      </c>
      <c r="BE916" s="207">
        <f>IF(N916="základní",J916,0)</f>
        <v>0</v>
      </c>
      <c r="BF916" s="207">
        <f>IF(N916="snížená",J916,0)</f>
        <v>0</v>
      </c>
      <c r="BG916" s="207">
        <f>IF(N916="zákl. přenesená",J916,0)</f>
        <v>0</v>
      </c>
      <c r="BH916" s="207">
        <f>IF(N916="sníž. přenesená",J916,0)</f>
        <v>0</v>
      </c>
      <c r="BI916" s="207">
        <f>IF(N916="nulová",J916,0)</f>
        <v>0</v>
      </c>
      <c r="BJ916" s="24" t="s">
        <v>25</v>
      </c>
      <c r="BK916" s="207">
        <f>ROUND(I916*H916,2)</f>
        <v>0</v>
      </c>
      <c r="BL916" s="24" t="s">
        <v>925</v>
      </c>
      <c r="BM916" s="24" t="s">
        <v>2373</v>
      </c>
    </row>
    <row r="917" spans="2:65" s="1" customFormat="1" ht="22.5" customHeight="1">
      <c r="B917" s="42"/>
      <c r="C917" s="196" t="s">
        <v>1493</v>
      </c>
      <c r="D917" s="196" t="s">
        <v>258</v>
      </c>
      <c r="E917" s="197" t="s">
        <v>1611</v>
      </c>
      <c r="F917" s="198" t="s">
        <v>1612</v>
      </c>
      <c r="G917" s="199" t="s">
        <v>453</v>
      </c>
      <c r="H917" s="200">
        <v>20</v>
      </c>
      <c r="I917" s="201"/>
      <c r="J917" s="202">
        <f>ROUND(I917*H917,2)</f>
        <v>0</v>
      </c>
      <c r="K917" s="198" t="s">
        <v>261</v>
      </c>
      <c r="L917" s="62"/>
      <c r="M917" s="203" t="s">
        <v>38</v>
      </c>
      <c r="N917" s="204" t="s">
        <v>52</v>
      </c>
      <c r="O917" s="43"/>
      <c r="P917" s="205">
        <f>O917*H917</f>
        <v>0</v>
      </c>
      <c r="Q917" s="205">
        <v>0</v>
      </c>
      <c r="R917" s="205">
        <f>Q917*H917</f>
        <v>0</v>
      </c>
      <c r="S917" s="205">
        <v>0</v>
      </c>
      <c r="T917" s="206">
        <f>S917*H917</f>
        <v>0</v>
      </c>
      <c r="AR917" s="24" t="s">
        <v>612</v>
      </c>
      <c r="AT917" s="24" t="s">
        <v>258</v>
      </c>
      <c r="AU917" s="24" t="s">
        <v>90</v>
      </c>
      <c r="AY917" s="24" t="s">
        <v>256</v>
      </c>
      <c r="BE917" s="207">
        <f>IF(N917="základní",J917,0)</f>
        <v>0</v>
      </c>
      <c r="BF917" s="207">
        <f>IF(N917="snížená",J917,0)</f>
        <v>0</v>
      </c>
      <c r="BG917" s="207">
        <f>IF(N917="zákl. přenesená",J917,0)</f>
        <v>0</v>
      </c>
      <c r="BH917" s="207">
        <f>IF(N917="sníž. přenesená",J917,0)</f>
        <v>0</v>
      </c>
      <c r="BI917" s="207">
        <f>IF(N917="nulová",J917,0)</f>
        <v>0</v>
      </c>
      <c r="BJ917" s="24" t="s">
        <v>25</v>
      </c>
      <c r="BK917" s="207">
        <f>ROUND(I917*H917,2)</f>
        <v>0</v>
      </c>
      <c r="BL917" s="24" t="s">
        <v>612</v>
      </c>
      <c r="BM917" s="24" t="s">
        <v>2374</v>
      </c>
    </row>
    <row r="918" spans="2:51" s="11" customFormat="1" ht="13.5">
      <c r="B918" s="208"/>
      <c r="C918" s="209"/>
      <c r="D918" s="210" t="s">
        <v>264</v>
      </c>
      <c r="E918" s="211" t="s">
        <v>38</v>
      </c>
      <c r="F918" s="212" t="s">
        <v>2375</v>
      </c>
      <c r="G918" s="209"/>
      <c r="H918" s="213">
        <v>20</v>
      </c>
      <c r="I918" s="214"/>
      <c r="J918" s="209"/>
      <c r="K918" s="209"/>
      <c r="L918" s="215"/>
      <c r="M918" s="216"/>
      <c r="N918" s="217"/>
      <c r="O918" s="217"/>
      <c r="P918" s="217"/>
      <c r="Q918" s="217"/>
      <c r="R918" s="217"/>
      <c r="S918" s="217"/>
      <c r="T918" s="218"/>
      <c r="AT918" s="219" t="s">
        <v>264</v>
      </c>
      <c r="AU918" s="219" t="s">
        <v>90</v>
      </c>
      <c r="AV918" s="11" t="s">
        <v>90</v>
      </c>
      <c r="AW918" s="11" t="s">
        <v>45</v>
      </c>
      <c r="AX918" s="11" t="s">
        <v>81</v>
      </c>
      <c r="AY918" s="219" t="s">
        <v>256</v>
      </c>
    </row>
    <row r="919" spans="2:51" s="12" customFormat="1" ht="13.5">
      <c r="B919" s="220"/>
      <c r="C919" s="221"/>
      <c r="D919" s="222" t="s">
        <v>264</v>
      </c>
      <c r="E919" s="223" t="s">
        <v>184</v>
      </c>
      <c r="F919" s="224" t="s">
        <v>266</v>
      </c>
      <c r="G919" s="221"/>
      <c r="H919" s="225">
        <v>20</v>
      </c>
      <c r="I919" s="226"/>
      <c r="J919" s="221"/>
      <c r="K919" s="221"/>
      <c r="L919" s="227"/>
      <c r="M919" s="228"/>
      <c r="N919" s="229"/>
      <c r="O919" s="229"/>
      <c r="P919" s="229"/>
      <c r="Q919" s="229"/>
      <c r="R919" s="229"/>
      <c r="S919" s="229"/>
      <c r="T919" s="230"/>
      <c r="AT919" s="231" t="s">
        <v>264</v>
      </c>
      <c r="AU919" s="231" t="s">
        <v>90</v>
      </c>
      <c r="AV919" s="12" t="s">
        <v>262</v>
      </c>
      <c r="AW919" s="12" t="s">
        <v>45</v>
      </c>
      <c r="AX919" s="12" t="s">
        <v>25</v>
      </c>
      <c r="AY919" s="231" t="s">
        <v>256</v>
      </c>
    </row>
    <row r="920" spans="2:65" s="1" customFormat="1" ht="22.5" customHeight="1">
      <c r="B920" s="42"/>
      <c r="C920" s="261" t="s">
        <v>1498</v>
      </c>
      <c r="D920" s="261" t="s">
        <v>337</v>
      </c>
      <c r="E920" s="262" t="s">
        <v>1616</v>
      </c>
      <c r="F920" s="263" t="s">
        <v>1617</v>
      </c>
      <c r="G920" s="264" t="s">
        <v>453</v>
      </c>
      <c r="H920" s="265">
        <v>20</v>
      </c>
      <c r="I920" s="266"/>
      <c r="J920" s="267">
        <f>ROUND(I920*H920,2)</f>
        <v>0</v>
      </c>
      <c r="K920" s="263" t="s">
        <v>261</v>
      </c>
      <c r="L920" s="268"/>
      <c r="M920" s="269" t="s">
        <v>38</v>
      </c>
      <c r="N920" s="270" t="s">
        <v>52</v>
      </c>
      <c r="O920" s="43"/>
      <c r="P920" s="205">
        <f>O920*H920</f>
        <v>0</v>
      </c>
      <c r="Q920" s="205">
        <v>0.00012</v>
      </c>
      <c r="R920" s="205">
        <f>Q920*H920</f>
        <v>0.0024000000000000002</v>
      </c>
      <c r="S920" s="205">
        <v>0</v>
      </c>
      <c r="T920" s="206">
        <f>S920*H920</f>
        <v>0</v>
      </c>
      <c r="AR920" s="24" t="s">
        <v>925</v>
      </c>
      <c r="AT920" s="24" t="s">
        <v>337</v>
      </c>
      <c r="AU920" s="24" t="s">
        <v>90</v>
      </c>
      <c r="AY920" s="24" t="s">
        <v>256</v>
      </c>
      <c r="BE920" s="207">
        <f>IF(N920="základní",J920,0)</f>
        <v>0</v>
      </c>
      <c r="BF920" s="207">
        <f>IF(N920="snížená",J920,0)</f>
        <v>0</v>
      </c>
      <c r="BG920" s="207">
        <f>IF(N920="zákl. přenesená",J920,0)</f>
        <v>0</v>
      </c>
      <c r="BH920" s="207">
        <f>IF(N920="sníž. přenesená",J920,0)</f>
        <v>0</v>
      </c>
      <c r="BI920" s="207">
        <f>IF(N920="nulová",J920,0)</f>
        <v>0</v>
      </c>
      <c r="BJ920" s="24" t="s">
        <v>25</v>
      </c>
      <c r="BK920" s="207">
        <f>ROUND(I920*H920,2)</f>
        <v>0</v>
      </c>
      <c r="BL920" s="24" t="s">
        <v>925</v>
      </c>
      <c r="BM920" s="24" t="s">
        <v>2376</v>
      </c>
    </row>
    <row r="921" spans="2:51" s="11" customFormat="1" ht="13.5">
      <c r="B921" s="208"/>
      <c r="C921" s="209"/>
      <c r="D921" s="222" t="s">
        <v>264</v>
      </c>
      <c r="E921" s="271" t="s">
        <v>38</v>
      </c>
      <c r="F921" s="248" t="s">
        <v>184</v>
      </c>
      <c r="G921" s="209"/>
      <c r="H921" s="249">
        <v>20</v>
      </c>
      <c r="I921" s="214"/>
      <c r="J921" s="209"/>
      <c r="K921" s="209"/>
      <c r="L921" s="215"/>
      <c r="M921" s="216"/>
      <c r="N921" s="217"/>
      <c r="O921" s="217"/>
      <c r="P921" s="217"/>
      <c r="Q921" s="217"/>
      <c r="R921" s="217"/>
      <c r="S921" s="217"/>
      <c r="T921" s="218"/>
      <c r="AT921" s="219" t="s">
        <v>264</v>
      </c>
      <c r="AU921" s="219" t="s">
        <v>90</v>
      </c>
      <c r="AV921" s="11" t="s">
        <v>90</v>
      </c>
      <c r="AW921" s="11" t="s">
        <v>45</v>
      </c>
      <c r="AX921" s="11" t="s">
        <v>25</v>
      </c>
      <c r="AY921" s="219" t="s">
        <v>256</v>
      </c>
    </row>
    <row r="922" spans="2:65" s="1" customFormat="1" ht="22.5" customHeight="1">
      <c r="B922" s="42"/>
      <c r="C922" s="196" t="s">
        <v>1503</v>
      </c>
      <c r="D922" s="196" t="s">
        <v>258</v>
      </c>
      <c r="E922" s="197" t="s">
        <v>1620</v>
      </c>
      <c r="F922" s="198" t="s">
        <v>1621</v>
      </c>
      <c r="G922" s="199" t="s">
        <v>453</v>
      </c>
      <c r="H922" s="200">
        <v>20</v>
      </c>
      <c r="I922" s="201"/>
      <c r="J922" s="202">
        <f>ROUND(I922*H922,2)</f>
        <v>0</v>
      </c>
      <c r="K922" s="198" t="s">
        <v>261</v>
      </c>
      <c r="L922" s="62"/>
      <c r="M922" s="203" t="s">
        <v>38</v>
      </c>
      <c r="N922" s="204" t="s">
        <v>52</v>
      </c>
      <c r="O922" s="43"/>
      <c r="P922" s="205">
        <f>O922*H922</f>
        <v>0</v>
      </c>
      <c r="Q922" s="205">
        <v>0</v>
      </c>
      <c r="R922" s="205">
        <f>Q922*H922</f>
        <v>0</v>
      </c>
      <c r="S922" s="205">
        <v>0</v>
      </c>
      <c r="T922" s="206">
        <f>S922*H922</f>
        <v>0</v>
      </c>
      <c r="AR922" s="24" t="s">
        <v>612</v>
      </c>
      <c r="AT922" s="24" t="s">
        <v>258</v>
      </c>
      <c r="AU922" s="24" t="s">
        <v>90</v>
      </c>
      <c r="AY922" s="24" t="s">
        <v>256</v>
      </c>
      <c r="BE922" s="207">
        <f>IF(N922="základní",J922,0)</f>
        <v>0</v>
      </c>
      <c r="BF922" s="207">
        <f>IF(N922="snížená",J922,0)</f>
        <v>0</v>
      </c>
      <c r="BG922" s="207">
        <f>IF(N922="zákl. přenesená",J922,0)</f>
        <v>0</v>
      </c>
      <c r="BH922" s="207">
        <f>IF(N922="sníž. přenesená",J922,0)</f>
        <v>0</v>
      </c>
      <c r="BI922" s="207">
        <f>IF(N922="nulová",J922,0)</f>
        <v>0</v>
      </c>
      <c r="BJ922" s="24" t="s">
        <v>25</v>
      </c>
      <c r="BK922" s="207">
        <f>ROUND(I922*H922,2)</f>
        <v>0</v>
      </c>
      <c r="BL922" s="24" t="s">
        <v>612</v>
      </c>
      <c r="BM922" s="24" t="s">
        <v>2377</v>
      </c>
    </row>
    <row r="923" spans="2:51" s="11" customFormat="1" ht="13.5">
      <c r="B923" s="208"/>
      <c r="C923" s="209"/>
      <c r="D923" s="210" t="s">
        <v>264</v>
      </c>
      <c r="E923" s="211" t="s">
        <v>38</v>
      </c>
      <c r="F923" s="212" t="s">
        <v>2378</v>
      </c>
      <c r="G923" s="209"/>
      <c r="H923" s="213">
        <v>20</v>
      </c>
      <c r="I923" s="214"/>
      <c r="J923" s="209"/>
      <c r="K923" s="209"/>
      <c r="L923" s="215"/>
      <c r="M923" s="216"/>
      <c r="N923" s="217"/>
      <c r="O923" s="217"/>
      <c r="P923" s="217"/>
      <c r="Q923" s="217"/>
      <c r="R923" s="217"/>
      <c r="S923" s="217"/>
      <c r="T923" s="218"/>
      <c r="AT923" s="219" t="s">
        <v>264</v>
      </c>
      <c r="AU923" s="219" t="s">
        <v>90</v>
      </c>
      <c r="AV923" s="11" t="s">
        <v>90</v>
      </c>
      <c r="AW923" s="11" t="s">
        <v>45</v>
      </c>
      <c r="AX923" s="11" t="s">
        <v>81</v>
      </c>
      <c r="AY923" s="219" t="s">
        <v>256</v>
      </c>
    </row>
    <row r="924" spans="2:51" s="12" customFormat="1" ht="13.5">
      <c r="B924" s="220"/>
      <c r="C924" s="221"/>
      <c r="D924" s="222" t="s">
        <v>264</v>
      </c>
      <c r="E924" s="223" t="s">
        <v>181</v>
      </c>
      <c r="F924" s="224" t="s">
        <v>266</v>
      </c>
      <c r="G924" s="221"/>
      <c r="H924" s="225">
        <v>20</v>
      </c>
      <c r="I924" s="226"/>
      <c r="J924" s="221"/>
      <c r="K924" s="221"/>
      <c r="L924" s="227"/>
      <c r="M924" s="228"/>
      <c r="N924" s="229"/>
      <c r="O924" s="229"/>
      <c r="P924" s="229"/>
      <c r="Q924" s="229"/>
      <c r="R924" s="229"/>
      <c r="S924" s="229"/>
      <c r="T924" s="230"/>
      <c r="AT924" s="231" t="s">
        <v>264</v>
      </c>
      <c r="AU924" s="231" t="s">
        <v>90</v>
      </c>
      <c r="AV924" s="12" t="s">
        <v>262</v>
      </c>
      <c r="AW924" s="12" t="s">
        <v>45</v>
      </c>
      <c r="AX924" s="12" t="s">
        <v>25</v>
      </c>
      <c r="AY924" s="231" t="s">
        <v>256</v>
      </c>
    </row>
    <row r="925" spans="2:65" s="1" customFormat="1" ht="22.5" customHeight="1">
      <c r="B925" s="42"/>
      <c r="C925" s="261" t="s">
        <v>1508</v>
      </c>
      <c r="D925" s="261" t="s">
        <v>337</v>
      </c>
      <c r="E925" s="262" t="s">
        <v>1625</v>
      </c>
      <c r="F925" s="263" t="s">
        <v>1626</v>
      </c>
      <c r="G925" s="264" t="s">
        <v>453</v>
      </c>
      <c r="H925" s="265">
        <v>20</v>
      </c>
      <c r="I925" s="266"/>
      <c r="J925" s="267">
        <f>ROUND(I925*H925,2)</f>
        <v>0</v>
      </c>
      <c r="K925" s="263" t="s">
        <v>261</v>
      </c>
      <c r="L925" s="268"/>
      <c r="M925" s="269" t="s">
        <v>38</v>
      </c>
      <c r="N925" s="270" t="s">
        <v>52</v>
      </c>
      <c r="O925" s="43"/>
      <c r="P925" s="205">
        <f>O925*H925</f>
        <v>0</v>
      </c>
      <c r="Q925" s="205">
        <v>0.00026</v>
      </c>
      <c r="R925" s="205">
        <f>Q925*H925</f>
        <v>0.0052</v>
      </c>
      <c r="S925" s="205">
        <v>0</v>
      </c>
      <c r="T925" s="206">
        <f>S925*H925</f>
        <v>0</v>
      </c>
      <c r="AR925" s="24" t="s">
        <v>1573</v>
      </c>
      <c r="AT925" s="24" t="s">
        <v>337</v>
      </c>
      <c r="AU925" s="24" t="s">
        <v>90</v>
      </c>
      <c r="AY925" s="24" t="s">
        <v>256</v>
      </c>
      <c r="BE925" s="207">
        <f>IF(N925="základní",J925,0)</f>
        <v>0</v>
      </c>
      <c r="BF925" s="207">
        <f>IF(N925="snížená",J925,0)</f>
        <v>0</v>
      </c>
      <c r="BG925" s="207">
        <f>IF(N925="zákl. přenesená",J925,0)</f>
        <v>0</v>
      </c>
      <c r="BH925" s="207">
        <f>IF(N925="sníž. přenesená",J925,0)</f>
        <v>0</v>
      </c>
      <c r="BI925" s="207">
        <f>IF(N925="nulová",J925,0)</f>
        <v>0</v>
      </c>
      <c r="BJ925" s="24" t="s">
        <v>25</v>
      </c>
      <c r="BK925" s="207">
        <f>ROUND(I925*H925,2)</f>
        <v>0</v>
      </c>
      <c r="BL925" s="24" t="s">
        <v>612</v>
      </c>
      <c r="BM925" s="24" t="s">
        <v>2379</v>
      </c>
    </row>
    <row r="926" spans="2:51" s="11" customFormat="1" ht="13.5">
      <c r="B926" s="208"/>
      <c r="C926" s="209"/>
      <c r="D926" s="222" t="s">
        <v>264</v>
      </c>
      <c r="E926" s="271" t="s">
        <v>38</v>
      </c>
      <c r="F926" s="248" t="s">
        <v>181</v>
      </c>
      <c r="G926" s="209"/>
      <c r="H926" s="249">
        <v>20</v>
      </c>
      <c r="I926" s="214"/>
      <c r="J926" s="209"/>
      <c r="K926" s="209"/>
      <c r="L926" s="215"/>
      <c r="M926" s="216"/>
      <c r="N926" s="217"/>
      <c r="O926" s="217"/>
      <c r="P926" s="217"/>
      <c r="Q926" s="217"/>
      <c r="R926" s="217"/>
      <c r="S926" s="217"/>
      <c r="T926" s="218"/>
      <c r="AT926" s="219" t="s">
        <v>264</v>
      </c>
      <c r="AU926" s="219" t="s">
        <v>90</v>
      </c>
      <c r="AV926" s="11" t="s">
        <v>90</v>
      </c>
      <c r="AW926" s="11" t="s">
        <v>45</v>
      </c>
      <c r="AX926" s="11" t="s">
        <v>25</v>
      </c>
      <c r="AY926" s="219" t="s">
        <v>256</v>
      </c>
    </row>
    <row r="927" spans="2:65" s="1" customFormat="1" ht="22.5" customHeight="1">
      <c r="B927" s="42"/>
      <c r="C927" s="261" t="s">
        <v>1513</v>
      </c>
      <c r="D927" s="261" t="s">
        <v>337</v>
      </c>
      <c r="E927" s="262" t="s">
        <v>1629</v>
      </c>
      <c r="F927" s="263" t="s">
        <v>1630</v>
      </c>
      <c r="G927" s="264" t="s">
        <v>453</v>
      </c>
      <c r="H927" s="265">
        <v>20</v>
      </c>
      <c r="I927" s="266"/>
      <c r="J927" s="267">
        <f>ROUND(I927*H927,2)</f>
        <v>0</v>
      </c>
      <c r="K927" s="263" t="s">
        <v>261</v>
      </c>
      <c r="L927" s="268"/>
      <c r="M927" s="269" t="s">
        <v>38</v>
      </c>
      <c r="N927" s="270" t="s">
        <v>52</v>
      </c>
      <c r="O927" s="43"/>
      <c r="P927" s="205">
        <f>O927*H927</f>
        <v>0</v>
      </c>
      <c r="Q927" s="205">
        <v>0.00022</v>
      </c>
      <c r="R927" s="205">
        <f>Q927*H927</f>
        <v>0.0044</v>
      </c>
      <c r="S927" s="205">
        <v>0</v>
      </c>
      <c r="T927" s="206">
        <f>S927*H927</f>
        <v>0</v>
      </c>
      <c r="AR927" s="24" t="s">
        <v>1573</v>
      </c>
      <c r="AT927" s="24" t="s">
        <v>337</v>
      </c>
      <c r="AU927" s="24" t="s">
        <v>90</v>
      </c>
      <c r="AY927" s="24" t="s">
        <v>256</v>
      </c>
      <c r="BE927" s="207">
        <f>IF(N927="základní",J927,0)</f>
        <v>0</v>
      </c>
      <c r="BF927" s="207">
        <f>IF(N927="snížená",J927,0)</f>
        <v>0</v>
      </c>
      <c r="BG927" s="207">
        <f>IF(N927="zákl. přenesená",J927,0)</f>
        <v>0</v>
      </c>
      <c r="BH927" s="207">
        <f>IF(N927="sníž. přenesená",J927,0)</f>
        <v>0</v>
      </c>
      <c r="BI927" s="207">
        <f>IF(N927="nulová",J927,0)</f>
        <v>0</v>
      </c>
      <c r="BJ927" s="24" t="s">
        <v>25</v>
      </c>
      <c r="BK927" s="207">
        <f>ROUND(I927*H927,2)</f>
        <v>0</v>
      </c>
      <c r="BL927" s="24" t="s">
        <v>612</v>
      </c>
      <c r="BM927" s="24" t="s">
        <v>2380</v>
      </c>
    </row>
    <row r="928" spans="2:51" s="11" customFormat="1" ht="13.5">
      <c r="B928" s="208"/>
      <c r="C928" s="209"/>
      <c r="D928" s="222" t="s">
        <v>264</v>
      </c>
      <c r="E928" s="271" t="s">
        <v>38</v>
      </c>
      <c r="F928" s="248" t="s">
        <v>181</v>
      </c>
      <c r="G928" s="209"/>
      <c r="H928" s="249">
        <v>20</v>
      </c>
      <c r="I928" s="214"/>
      <c r="J928" s="209"/>
      <c r="K928" s="209"/>
      <c r="L928" s="215"/>
      <c r="M928" s="216"/>
      <c r="N928" s="217"/>
      <c r="O928" s="217"/>
      <c r="P928" s="217"/>
      <c r="Q928" s="217"/>
      <c r="R928" s="217"/>
      <c r="S928" s="217"/>
      <c r="T928" s="218"/>
      <c r="AT928" s="219" t="s">
        <v>264</v>
      </c>
      <c r="AU928" s="219" t="s">
        <v>90</v>
      </c>
      <c r="AV928" s="11" t="s">
        <v>90</v>
      </c>
      <c r="AW928" s="11" t="s">
        <v>45</v>
      </c>
      <c r="AX928" s="11" t="s">
        <v>25</v>
      </c>
      <c r="AY928" s="219" t="s">
        <v>256</v>
      </c>
    </row>
    <row r="929" spans="2:65" s="1" customFormat="1" ht="31.5" customHeight="1">
      <c r="B929" s="42"/>
      <c r="C929" s="196" t="s">
        <v>1518</v>
      </c>
      <c r="D929" s="196" t="s">
        <v>258</v>
      </c>
      <c r="E929" s="197" t="s">
        <v>1633</v>
      </c>
      <c r="F929" s="198" t="s">
        <v>1634</v>
      </c>
      <c r="G929" s="199" t="s">
        <v>453</v>
      </c>
      <c r="H929" s="200">
        <v>30</v>
      </c>
      <c r="I929" s="201"/>
      <c r="J929" s="202">
        <f>ROUND(I929*H929,2)</f>
        <v>0</v>
      </c>
      <c r="K929" s="198" t="s">
        <v>261</v>
      </c>
      <c r="L929" s="62"/>
      <c r="M929" s="203" t="s">
        <v>38</v>
      </c>
      <c r="N929" s="204" t="s">
        <v>52</v>
      </c>
      <c r="O929" s="43"/>
      <c r="P929" s="205">
        <f>O929*H929</f>
        <v>0</v>
      </c>
      <c r="Q929" s="205">
        <v>0</v>
      </c>
      <c r="R929" s="205">
        <f>Q929*H929</f>
        <v>0</v>
      </c>
      <c r="S929" s="205">
        <v>0</v>
      </c>
      <c r="T929" s="206">
        <f>S929*H929</f>
        <v>0</v>
      </c>
      <c r="AR929" s="24" t="s">
        <v>612</v>
      </c>
      <c r="AT929" s="24" t="s">
        <v>258</v>
      </c>
      <c r="AU929" s="24" t="s">
        <v>90</v>
      </c>
      <c r="AY929" s="24" t="s">
        <v>256</v>
      </c>
      <c r="BE929" s="207">
        <f>IF(N929="základní",J929,0)</f>
        <v>0</v>
      </c>
      <c r="BF929" s="207">
        <f>IF(N929="snížená",J929,0)</f>
        <v>0</v>
      </c>
      <c r="BG929" s="207">
        <f>IF(N929="zákl. přenesená",J929,0)</f>
        <v>0</v>
      </c>
      <c r="BH929" s="207">
        <f>IF(N929="sníž. přenesená",J929,0)</f>
        <v>0</v>
      </c>
      <c r="BI929" s="207">
        <f>IF(N929="nulová",J929,0)</f>
        <v>0</v>
      </c>
      <c r="BJ929" s="24" t="s">
        <v>25</v>
      </c>
      <c r="BK929" s="207">
        <f>ROUND(I929*H929,2)</f>
        <v>0</v>
      </c>
      <c r="BL929" s="24" t="s">
        <v>612</v>
      </c>
      <c r="BM929" s="24" t="s">
        <v>2381</v>
      </c>
    </row>
    <row r="930" spans="2:51" s="11" customFormat="1" ht="13.5">
      <c r="B930" s="208"/>
      <c r="C930" s="209"/>
      <c r="D930" s="222" t="s">
        <v>264</v>
      </c>
      <c r="E930" s="271" t="s">
        <v>38</v>
      </c>
      <c r="F930" s="248" t="s">
        <v>2382</v>
      </c>
      <c r="G930" s="209"/>
      <c r="H930" s="249">
        <v>30</v>
      </c>
      <c r="I930" s="214"/>
      <c r="J930" s="209"/>
      <c r="K930" s="209"/>
      <c r="L930" s="215"/>
      <c r="M930" s="216"/>
      <c r="N930" s="217"/>
      <c r="O930" s="217"/>
      <c r="P930" s="217"/>
      <c r="Q930" s="217"/>
      <c r="R930" s="217"/>
      <c r="S930" s="217"/>
      <c r="T930" s="218"/>
      <c r="AT930" s="219" t="s">
        <v>264</v>
      </c>
      <c r="AU930" s="219" t="s">
        <v>90</v>
      </c>
      <c r="AV930" s="11" t="s">
        <v>90</v>
      </c>
      <c r="AW930" s="11" t="s">
        <v>45</v>
      </c>
      <c r="AX930" s="11" t="s">
        <v>25</v>
      </c>
      <c r="AY930" s="219" t="s">
        <v>256</v>
      </c>
    </row>
    <row r="931" spans="2:65" s="1" customFormat="1" ht="31.5" customHeight="1">
      <c r="B931" s="42"/>
      <c r="C931" s="261" t="s">
        <v>1523</v>
      </c>
      <c r="D931" s="261" t="s">
        <v>337</v>
      </c>
      <c r="E931" s="262" t="s">
        <v>1638</v>
      </c>
      <c r="F931" s="263" t="s">
        <v>1639</v>
      </c>
      <c r="G931" s="264" t="s">
        <v>453</v>
      </c>
      <c r="H931" s="265">
        <v>30</v>
      </c>
      <c r="I931" s="266"/>
      <c r="J931" s="267">
        <f>ROUND(I931*H931,2)</f>
        <v>0</v>
      </c>
      <c r="K931" s="263" t="s">
        <v>261</v>
      </c>
      <c r="L931" s="268"/>
      <c r="M931" s="269" t="s">
        <v>38</v>
      </c>
      <c r="N931" s="270" t="s">
        <v>52</v>
      </c>
      <c r="O931" s="43"/>
      <c r="P931" s="205">
        <f>O931*H931</f>
        <v>0</v>
      </c>
      <c r="Q931" s="205">
        <v>0.00958</v>
      </c>
      <c r="R931" s="205">
        <f>Q931*H931</f>
        <v>0.2874</v>
      </c>
      <c r="S931" s="205">
        <v>0</v>
      </c>
      <c r="T931" s="206">
        <f>S931*H931</f>
        <v>0</v>
      </c>
      <c r="AR931" s="24" t="s">
        <v>925</v>
      </c>
      <c r="AT931" s="24" t="s">
        <v>337</v>
      </c>
      <c r="AU931" s="24" t="s">
        <v>90</v>
      </c>
      <c r="AY931" s="24" t="s">
        <v>256</v>
      </c>
      <c r="BE931" s="207">
        <f>IF(N931="základní",J931,0)</f>
        <v>0</v>
      </c>
      <c r="BF931" s="207">
        <f>IF(N931="snížená",J931,0)</f>
        <v>0</v>
      </c>
      <c r="BG931" s="207">
        <f>IF(N931="zákl. přenesená",J931,0)</f>
        <v>0</v>
      </c>
      <c r="BH931" s="207">
        <f>IF(N931="sníž. přenesená",J931,0)</f>
        <v>0</v>
      </c>
      <c r="BI931" s="207">
        <f>IF(N931="nulová",J931,0)</f>
        <v>0</v>
      </c>
      <c r="BJ931" s="24" t="s">
        <v>25</v>
      </c>
      <c r="BK931" s="207">
        <f>ROUND(I931*H931,2)</f>
        <v>0</v>
      </c>
      <c r="BL931" s="24" t="s">
        <v>925</v>
      </c>
      <c r="BM931" s="24" t="s">
        <v>2383</v>
      </c>
    </row>
    <row r="932" spans="2:65" s="1" customFormat="1" ht="22.5" customHeight="1">
      <c r="B932" s="42"/>
      <c r="C932" s="196" t="s">
        <v>1529</v>
      </c>
      <c r="D932" s="196" t="s">
        <v>258</v>
      </c>
      <c r="E932" s="197" t="s">
        <v>1642</v>
      </c>
      <c r="F932" s="198" t="s">
        <v>1643</v>
      </c>
      <c r="G932" s="199" t="s">
        <v>453</v>
      </c>
      <c r="H932" s="200">
        <v>20</v>
      </c>
      <c r="I932" s="201"/>
      <c r="J932" s="202">
        <f>ROUND(I932*H932,2)</f>
        <v>0</v>
      </c>
      <c r="K932" s="198" t="s">
        <v>261</v>
      </c>
      <c r="L932" s="62"/>
      <c r="M932" s="203" t="s">
        <v>38</v>
      </c>
      <c r="N932" s="204" t="s">
        <v>52</v>
      </c>
      <c r="O932" s="43"/>
      <c r="P932" s="205">
        <f>O932*H932</f>
        <v>0</v>
      </c>
      <c r="Q932" s="205">
        <v>0</v>
      </c>
      <c r="R932" s="205">
        <f>Q932*H932</f>
        <v>0</v>
      </c>
      <c r="S932" s="205">
        <v>0</v>
      </c>
      <c r="T932" s="206">
        <f>S932*H932</f>
        <v>0</v>
      </c>
      <c r="AR932" s="24" t="s">
        <v>612</v>
      </c>
      <c r="AT932" s="24" t="s">
        <v>258</v>
      </c>
      <c r="AU932" s="24" t="s">
        <v>90</v>
      </c>
      <c r="AY932" s="24" t="s">
        <v>256</v>
      </c>
      <c r="BE932" s="207">
        <f>IF(N932="základní",J932,0)</f>
        <v>0</v>
      </c>
      <c r="BF932" s="207">
        <f>IF(N932="snížená",J932,0)</f>
        <v>0</v>
      </c>
      <c r="BG932" s="207">
        <f>IF(N932="zákl. přenesená",J932,0)</f>
        <v>0</v>
      </c>
      <c r="BH932" s="207">
        <f>IF(N932="sníž. přenesená",J932,0)</f>
        <v>0</v>
      </c>
      <c r="BI932" s="207">
        <f>IF(N932="nulová",J932,0)</f>
        <v>0</v>
      </c>
      <c r="BJ932" s="24" t="s">
        <v>25</v>
      </c>
      <c r="BK932" s="207">
        <f>ROUND(I932*H932,2)</f>
        <v>0</v>
      </c>
      <c r="BL932" s="24" t="s">
        <v>612</v>
      </c>
      <c r="BM932" s="24" t="s">
        <v>2384</v>
      </c>
    </row>
    <row r="933" spans="2:51" s="11" customFormat="1" ht="13.5">
      <c r="B933" s="208"/>
      <c r="C933" s="209"/>
      <c r="D933" s="210" t="s">
        <v>264</v>
      </c>
      <c r="E933" s="211" t="s">
        <v>38</v>
      </c>
      <c r="F933" s="212" t="s">
        <v>2385</v>
      </c>
      <c r="G933" s="209"/>
      <c r="H933" s="213">
        <v>20</v>
      </c>
      <c r="I933" s="214"/>
      <c r="J933" s="209"/>
      <c r="K933" s="209"/>
      <c r="L933" s="215"/>
      <c r="M933" s="216"/>
      <c r="N933" s="217"/>
      <c r="O933" s="217"/>
      <c r="P933" s="217"/>
      <c r="Q933" s="217"/>
      <c r="R933" s="217"/>
      <c r="S933" s="217"/>
      <c r="T933" s="218"/>
      <c r="AT933" s="219" t="s">
        <v>264</v>
      </c>
      <c r="AU933" s="219" t="s">
        <v>90</v>
      </c>
      <c r="AV933" s="11" t="s">
        <v>90</v>
      </c>
      <c r="AW933" s="11" t="s">
        <v>45</v>
      </c>
      <c r="AX933" s="11" t="s">
        <v>81</v>
      </c>
      <c r="AY933" s="219" t="s">
        <v>256</v>
      </c>
    </row>
    <row r="934" spans="2:51" s="12" customFormat="1" ht="13.5">
      <c r="B934" s="220"/>
      <c r="C934" s="221"/>
      <c r="D934" s="222" t="s">
        <v>264</v>
      </c>
      <c r="E934" s="223" t="s">
        <v>186</v>
      </c>
      <c r="F934" s="224" t="s">
        <v>266</v>
      </c>
      <c r="G934" s="221"/>
      <c r="H934" s="225">
        <v>20</v>
      </c>
      <c r="I934" s="226"/>
      <c r="J934" s="221"/>
      <c r="K934" s="221"/>
      <c r="L934" s="227"/>
      <c r="M934" s="228"/>
      <c r="N934" s="229"/>
      <c r="O934" s="229"/>
      <c r="P934" s="229"/>
      <c r="Q934" s="229"/>
      <c r="R934" s="229"/>
      <c r="S934" s="229"/>
      <c r="T934" s="230"/>
      <c r="AT934" s="231" t="s">
        <v>264</v>
      </c>
      <c r="AU934" s="231" t="s">
        <v>90</v>
      </c>
      <c r="AV934" s="12" t="s">
        <v>262</v>
      </c>
      <c r="AW934" s="12" t="s">
        <v>45</v>
      </c>
      <c r="AX934" s="12" t="s">
        <v>25</v>
      </c>
      <c r="AY934" s="231" t="s">
        <v>256</v>
      </c>
    </row>
    <row r="935" spans="2:65" s="1" customFormat="1" ht="22.5" customHeight="1">
      <c r="B935" s="42"/>
      <c r="C935" s="261" t="s">
        <v>1534</v>
      </c>
      <c r="D935" s="261" t="s">
        <v>337</v>
      </c>
      <c r="E935" s="262" t="s">
        <v>1652</v>
      </c>
      <c r="F935" s="263" t="s">
        <v>1653</v>
      </c>
      <c r="G935" s="264" t="s">
        <v>453</v>
      </c>
      <c r="H935" s="265">
        <v>20</v>
      </c>
      <c r="I935" s="266"/>
      <c r="J935" s="267">
        <f>ROUND(I935*H935,2)</f>
        <v>0</v>
      </c>
      <c r="K935" s="263" t="s">
        <v>261</v>
      </c>
      <c r="L935" s="268"/>
      <c r="M935" s="269" t="s">
        <v>38</v>
      </c>
      <c r="N935" s="270" t="s">
        <v>52</v>
      </c>
      <c r="O935" s="43"/>
      <c r="P935" s="205">
        <f>O935*H935</f>
        <v>0</v>
      </c>
      <c r="Q935" s="205">
        <v>0.0022</v>
      </c>
      <c r="R935" s="205">
        <f>Q935*H935</f>
        <v>0.044000000000000004</v>
      </c>
      <c r="S935" s="205">
        <v>0</v>
      </c>
      <c r="T935" s="206">
        <f>S935*H935</f>
        <v>0</v>
      </c>
      <c r="AR935" s="24" t="s">
        <v>925</v>
      </c>
      <c r="AT935" s="24" t="s">
        <v>337</v>
      </c>
      <c r="AU935" s="24" t="s">
        <v>90</v>
      </c>
      <c r="AY935" s="24" t="s">
        <v>256</v>
      </c>
      <c r="BE935" s="207">
        <f>IF(N935="základní",J935,0)</f>
        <v>0</v>
      </c>
      <c r="BF935" s="207">
        <f>IF(N935="snížená",J935,0)</f>
        <v>0</v>
      </c>
      <c r="BG935" s="207">
        <f>IF(N935="zákl. přenesená",J935,0)</f>
        <v>0</v>
      </c>
      <c r="BH935" s="207">
        <f>IF(N935="sníž. přenesená",J935,0)</f>
        <v>0</v>
      </c>
      <c r="BI935" s="207">
        <f>IF(N935="nulová",J935,0)</f>
        <v>0</v>
      </c>
      <c r="BJ935" s="24" t="s">
        <v>25</v>
      </c>
      <c r="BK935" s="207">
        <f>ROUND(I935*H935,2)</f>
        <v>0</v>
      </c>
      <c r="BL935" s="24" t="s">
        <v>925</v>
      </c>
      <c r="BM935" s="24" t="s">
        <v>2386</v>
      </c>
    </row>
    <row r="936" spans="2:51" s="11" customFormat="1" ht="13.5">
      <c r="B936" s="208"/>
      <c r="C936" s="209"/>
      <c r="D936" s="222" t="s">
        <v>264</v>
      </c>
      <c r="E936" s="271" t="s">
        <v>38</v>
      </c>
      <c r="F936" s="248" t="s">
        <v>186</v>
      </c>
      <c r="G936" s="209"/>
      <c r="H936" s="249">
        <v>20</v>
      </c>
      <c r="I936" s="214"/>
      <c r="J936" s="209"/>
      <c r="K936" s="209"/>
      <c r="L936" s="215"/>
      <c r="M936" s="216"/>
      <c r="N936" s="217"/>
      <c r="O936" s="217"/>
      <c r="P936" s="217"/>
      <c r="Q936" s="217"/>
      <c r="R936" s="217"/>
      <c r="S936" s="217"/>
      <c r="T936" s="218"/>
      <c r="AT936" s="219" t="s">
        <v>264</v>
      </c>
      <c r="AU936" s="219" t="s">
        <v>90</v>
      </c>
      <c r="AV936" s="11" t="s">
        <v>90</v>
      </c>
      <c r="AW936" s="11" t="s">
        <v>45</v>
      </c>
      <c r="AX936" s="11" t="s">
        <v>25</v>
      </c>
      <c r="AY936" s="219" t="s">
        <v>256</v>
      </c>
    </row>
    <row r="937" spans="2:65" s="1" customFormat="1" ht="22.5" customHeight="1">
      <c r="B937" s="42"/>
      <c r="C937" s="261" t="s">
        <v>1541</v>
      </c>
      <c r="D937" s="261" t="s">
        <v>337</v>
      </c>
      <c r="E937" s="262" t="s">
        <v>2387</v>
      </c>
      <c r="F937" s="263" t="s">
        <v>2388</v>
      </c>
      <c r="G937" s="264" t="s">
        <v>453</v>
      </c>
      <c r="H937" s="265">
        <v>80</v>
      </c>
      <c r="I937" s="266"/>
      <c r="J937" s="267">
        <f>ROUND(I937*H937,2)</f>
        <v>0</v>
      </c>
      <c r="K937" s="263" t="s">
        <v>261</v>
      </c>
      <c r="L937" s="268"/>
      <c r="M937" s="269" t="s">
        <v>38</v>
      </c>
      <c r="N937" s="270" t="s">
        <v>52</v>
      </c>
      <c r="O937" s="43"/>
      <c r="P937" s="205">
        <f>O937*H937</f>
        <v>0</v>
      </c>
      <c r="Q937" s="205">
        <v>0.00038</v>
      </c>
      <c r="R937" s="205">
        <f>Q937*H937</f>
        <v>0.030400000000000003</v>
      </c>
      <c r="S937" s="205">
        <v>0</v>
      </c>
      <c r="T937" s="206">
        <f>S937*H937</f>
        <v>0</v>
      </c>
      <c r="AR937" s="24" t="s">
        <v>925</v>
      </c>
      <c r="AT937" s="24" t="s">
        <v>337</v>
      </c>
      <c r="AU937" s="24" t="s">
        <v>90</v>
      </c>
      <c r="AY937" s="24" t="s">
        <v>256</v>
      </c>
      <c r="BE937" s="207">
        <f>IF(N937="základní",J937,0)</f>
        <v>0</v>
      </c>
      <c r="BF937" s="207">
        <f>IF(N937="snížená",J937,0)</f>
        <v>0</v>
      </c>
      <c r="BG937" s="207">
        <f>IF(N937="zákl. přenesená",J937,0)</f>
        <v>0</v>
      </c>
      <c r="BH937" s="207">
        <f>IF(N937="sníž. přenesená",J937,0)</f>
        <v>0</v>
      </c>
      <c r="BI937" s="207">
        <f>IF(N937="nulová",J937,0)</f>
        <v>0</v>
      </c>
      <c r="BJ937" s="24" t="s">
        <v>25</v>
      </c>
      <c r="BK937" s="207">
        <f>ROUND(I937*H937,2)</f>
        <v>0</v>
      </c>
      <c r="BL937" s="24" t="s">
        <v>925</v>
      </c>
      <c r="BM937" s="24" t="s">
        <v>2389</v>
      </c>
    </row>
    <row r="938" spans="2:51" s="11" customFormat="1" ht="13.5">
      <c r="B938" s="208"/>
      <c r="C938" s="209"/>
      <c r="D938" s="210" t="s">
        <v>264</v>
      </c>
      <c r="E938" s="211" t="s">
        <v>38</v>
      </c>
      <c r="F938" s="212" t="s">
        <v>1650</v>
      </c>
      <c r="G938" s="209"/>
      <c r="H938" s="213">
        <v>80</v>
      </c>
      <c r="I938" s="214"/>
      <c r="J938" s="209"/>
      <c r="K938" s="209"/>
      <c r="L938" s="215"/>
      <c r="M938" s="216"/>
      <c r="N938" s="217"/>
      <c r="O938" s="217"/>
      <c r="P938" s="217"/>
      <c r="Q938" s="217"/>
      <c r="R938" s="217"/>
      <c r="S938" s="217"/>
      <c r="T938" s="218"/>
      <c r="AT938" s="219" t="s">
        <v>264</v>
      </c>
      <c r="AU938" s="219" t="s">
        <v>90</v>
      </c>
      <c r="AV938" s="11" t="s">
        <v>90</v>
      </c>
      <c r="AW938" s="11" t="s">
        <v>45</v>
      </c>
      <c r="AX938" s="11" t="s">
        <v>81</v>
      </c>
      <c r="AY938" s="219" t="s">
        <v>256</v>
      </c>
    </row>
    <row r="939" spans="2:51" s="12" customFormat="1" ht="13.5">
      <c r="B939" s="220"/>
      <c r="C939" s="221"/>
      <c r="D939" s="222" t="s">
        <v>264</v>
      </c>
      <c r="E939" s="223" t="s">
        <v>38</v>
      </c>
      <c r="F939" s="224" t="s">
        <v>266</v>
      </c>
      <c r="G939" s="221"/>
      <c r="H939" s="225">
        <v>80</v>
      </c>
      <c r="I939" s="226"/>
      <c r="J939" s="221"/>
      <c r="K939" s="221"/>
      <c r="L939" s="227"/>
      <c r="M939" s="228"/>
      <c r="N939" s="229"/>
      <c r="O939" s="229"/>
      <c r="P939" s="229"/>
      <c r="Q939" s="229"/>
      <c r="R939" s="229"/>
      <c r="S939" s="229"/>
      <c r="T939" s="230"/>
      <c r="AT939" s="231" t="s">
        <v>264</v>
      </c>
      <c r="AU939" s="231" t="s">
        <v>90</v>
      </c>
      <c r="AV939" s="12" t="s">
        <v>262</v>
      </c>
      <c r="AW939" s="12" t="s">
        <v>45</v>
      </c>
      <c r="AX939" s="12" t="s">
        <v>25</v>
      </c>
      <c r="AY939" s="231" t="s">
        <v>256</v>
      </c>
    </row>
    <row r="940" spans="2:65" s="1" customFormat="1" ht="31.5" customHeight="1">
      <c r="B940" s="42"/>
      <c r="C940" s="196" t="s">
        <v>1546</v>
      </c>
      <c r="D940" s="196" t="s">
        <v>258</v>
      </c>
      <c r="E940" s="197" t="s">
        <v>1661</v>
      </c>
      <c r="F940" s="198" t="s">
        <v>1662</v>
      </c>
      <c r="G940" s="199" t="s">
        <v>453</v>
      </c>
      <c r="H940" s="200">
        <v>20</v>
      </c>
      <c r="I940" s="201"/>
      <c r="J940" s="202">
        <f>ROUND(I940*H940,2)</f>
        <v>0</v>
      </c>
      <c r="K940" s="198" t="s">
        <v>261</v>
      </c>
      <c r="L940" s="62"/>
      <c r="M940" s="203" t="s">
        <v>38</v>
      </c>
      <c r="N940" s="204" t="s">
        <v>52</v>
      </c>
      <c r="O940" s="43"/>
      <c r="P940" s="205">
        <f>O940*H940</f>
        <v>0</v>
      </c>
      <c r="Q940" s="205">
        <v>0</v>
      </c>
      <c r="R940" s="205">
        <f>Q940*H940</f>
        <v>0</v>
      </c>
      <c r="S940" s="205">
        <v>0</v>
      </c>
      <c r="T940" s="206">
        <f>S940*H940</f>
        <v>0</v>
      </c>
      <c r="AR940" s="24" t="s">
        <v>612</v>
      </c>
      <c r="AT940" s="24" t="s">
        <v>258</v>
      </c>
      <c r="AU940" s="24" t="s">
        <v>90</v>
      </c>
      <c r="AY940" s="24" t="s">
        <v>256</v>
      </c>
      <c r="BE940" s="207">
        <f>IF(N940="základní",J940,0)</f>
        <v>0</v>
      </c>
      <c r="BF940" s="207">
        <f>IF(N940="snížená",J940,0)</f>
        <v>0</v>
      </c>
      <c r="BG940" s="207">
        <f>IF(N940="zákl. přenesená",J940,0)</f>
        <v>0</v>
      </c>
      <c r="BH940" s="207">
        <f>IF(N940="sníž. přenesená",J940,0)</f>
        <v>0</v>
      </c>
      <c r="BI940" s="207">
        <f>IF(N940="nulová",J940,0)</f>
        <v>0</v>
      </c>
      <c r="BJ940" s="24" t="s">
        <v>25</v>
      </c>
      <c r="BK940" s="207">
        <f>ROUND(I940*H940,2)</f>
        <v>0</v>
      </c>
      <c r="BL940" s="24" t="s">
        <v>612</v>
      </c>
      <c r="BM940" s="24" t="s">
        <v>2390</v>
      </c>
    </row>
    <row r="941" spans="2:51" s="11" customFormat="1" ht="13.5">
      <c r="B941" s="208"/>
      <c r="C941" s="209"/>
      <c r="D941" s="210" t="s">
        <v>264</v>
      </c>
      <c r="E941" s="211" t="s">
        <v>38</v>
      </c>
      <c r="F941" s="212" t="s">
        <v>2391</v>
      </c>
      <c r="G941" s="209"/>
      <c r="H941" s="213">
        <v>20</v>
      </c>
      <c r="I941" s="214"/>
      <c r="J941" s="209"/>
      <c r="K941" s="209"/>
      <c r="L941" s="215"/>
      <c r="M941" s="216"/>
      <c r="N941" s="217"/>
      <c r="O941" s="217"/>
      <c r="P941" s="217"/>
      <c r="Q941" s="217"/>
      <c r="R941" s="217"/>
      <c r="S941" s="217"/>
      <c r="T941" s="218"/>
      <c r="AT941" s="219" t="s">
        <v>264</v>
      </c>
      <c r="AU941" s="219" t="s">
        <v>90</v>
      </c>
      <c r="AV941" s="11" t="s">
        <v>90</v>
      </c>
      <c r="AW941" s="11" t="s">
        <v>45</v>
      </c>
      <c r="AX941" s="11" t="s">
        <v>81</v>
      </c>
      <c r="AY941" s="219" t="s">
        <v>256</v>
      </c>
    </row>
    <row r="942" spans="2:51" s="12" customFormat="1" ht="13.5">
      <c r="B942" s="220"/>
      <c r="C942" s="221"/>
      <c r="D942" s="222" t="s">
        <v>264</v>
      </c>
      <c r="E942" s="223" t="s">
        <v>38</v>
      </c>
      <c r="F942" s="224" t="s">
        <v>266</v>
      </c>
      <c r="G942" s="221"/>
      <c r="H942" s="225">
        <v>20</v>
      </c>
      <c r="I942" s="226"/>
      <c r="J942" s="221"/>
      <c r="K942" s="221"/>
      <c r="L942" s="227"/>
      <c r="M942" s="228"/>
      <c r="N942" s="229"/>
      <c r="O942" s="229"/>
      <c r="P942" s="229"/>
      <c r="Q942" s="229"/>
      <c r="R942" s="229"/>
      <c r="S942" s="229"/>
      <c r="T942" s="230"/>
      <c r="AT942" s="231" t="s">
        <v>264</v>
      </c>
      <c r="AU942" s="231" t="s">
        <v>90</v>
      </c>
      <c r="AV942" s="12" t="s">
        <v>262</v>
      </c>
      <c r="AW942" s="12" t="s">
        <v>45</v>
      </c>
      <c r="AX942" s="12" t="s">
        <v>25</v>
      </c>
      <c r="AY942" s="231" t="s">
        <v>256</v>
      </c>
    </row>
    <row r="943" spans="2:65" s="1" customFormat="1" ht="22.5" customHeight="1">
      <c r="B943" s="42"/>
      <c r="C943" s="196" t="s">
        <v>1550</v>
      </c>
      <c r="D943" s="196" t="s">
        <v>258</v>
      </c>
      <c r="E943" s="197" t="s">
        <v>1666</v>
      </c>
      <c r="F943" s="198" t="s">
        <v>1667</v>
      </c>
      <c r="G943" s="199" t="s">
        <v>1668</v>
      </c>
      <c r="H943" s="200">
        <v>70</v>
      </c>
      <c r="I943" s="201"/>
      <c r="J943" s="202">
        <f>ROUND(I943*H943,2)</f>
        <v>0</v>
      </c>
      <c r="K943" s="198" t="s">
        <v>38</v>
      </c>
      <c r="L943" s="62"/>
      <c r="M943" s="203" t="s">
        <v>38</v>
      </c>
      <c r="N943" s="204" t="s">
        <v>52</v>
      </c>
      <c r="O943" s="43"/>
      <c r="P943" s="205">
        <f>O943*H943</f>
        <v>0</v>
      </c>
      <c r="Q943" s="205">
        <v>0</v>
      </c>
      <c r="R943" s="205">
        <f>Q943*H943</f>
        <v>0</v>
      </c>
      <c r="S943" s="205">
        <v>0</v>
      </c>
      <c r="T943" s="206">
        <f>S943*H943</f>
        <v>0</v>
      </c>
      <c r="AR943" s="24" t="s">
        <v>612</v>
      </c>
      <c r="AT943" s="24" t="s">
        <v>258</v>
      </c>
      <c r="AU943" s="24" t="s">
        <v>90</v>
      </c>
      <c r="AY943" s="24" t="s">
        <v>256</v>
      </c>
      <c r="BE943" s="207">
        <f>IF(N943="základní",J943,0)</f>
        <v>0</v>
      </c>
      <c r="BF943" s="207">
        <f>IF(N943="snížená",J943,0)</f>
        <v>0</v>
      </c>
      <c r="BG943" s="207">
        <f>IF(N943="zákl. přenesená",J943,0)</f>
        <v>0</v>
      </c>
      <c r="BH943" s="207">
        <f>IF(N943="sníž. přenesená",J943,0)</f>
        <v>0</v>
      </c>
      <c r="BI943" s="207">
        <f>IF(N943="nulová",J943,0)</f>
        <v>0</v>
      </c>
      <c r="BJ943" s="24" t="s">
        <v>25</v>
      </c>
      <c r="BK943" s="207">
        <f>ROUND(I943*H943,2)</f>
        <v>0</v>
      </c>
      <c r="BL943" s="24" t="s">
        <v>612</v>
      </c>
      <c r="BM943" s="24" t="s">
        <v>2392</v>
      </c>
    </row>
    <row r="944" spans="2:65" s="1" customFormat="1" ht="22.5" customHeight="1">
      <c r="B944" s="42"/>
      <c r="C944" s="196" t="s">
        <v>1554</v>
      </c>
      <c r="D944" s="196" t="s">
        <v>258</v>
      </c>
      <c r="E944" s="197" t="s">
        <v>1671</v>
      </c>
      <c r="F944" s="198" t="s">
        <v>1672</v>
      </c>
      <c r="G944" s="199" t="s">
        <v>1023</v>
      </c>
      <c r="H944" s="200">
        <v>30</v>
      </c>
      <c r="I944" s="201"/>
      <c r="J944" s="202">
        <f>ROUND(I944*H944,2)</f>
        <v>0</v>
      </c>
      <c r="K944" s="198" t="s">
        <v>38</v>
      </c>
      <c r="L944" s="62"/>
      <c r="M944" s="203" t="s">
        <v>38</v>
      </c>
      <c r="N944" s="204" t="s">
        <v>52</v>
      </c>
      <c r="O944" s="43"/>
      <c r="P944" s="205">
        <f>O944*H944</f>
        <v>0</v>
      </c>
      <c r="Q944" s="205">
        <v>0</v>
      </c>
      <c r="R944" s="205">
        <f>Q944*H944</f>
        <v>0</v>
      </c>
      <c r="S944" s="205">
        <v>0</v>
      </c>
      <c r="T944" s="206">
        <f>S944*H944</f>
        <v>0</v>
      </c>
      <c r="AR944" s="24" t="s">
        <v>612</v>
      </c>
      <c r="AT944" s="24" t="s">
        <v>258</v>
      </c>
      <c r="AU944" s="24" t="s">
        <v>90</v>
      </c>
      <c r="AY944" s="24" t="s">
        <v>256</v>
      </c>
      <c r="BE944" s="207">
        <f>IF(N944="základní",J944,0)</f>
        <v>0</v>
      </c>
      <c r="BF944" s="207">
        <f>IF(N944="snížená",J944,0)</f>
        <v>0</v>
      </c>
      <c r="BG944" s="207">
        <f>IF(N944="zákl. přenesená",J944,0)</f>
        <v>0</v>
      </c>
      <c r="BH944" s="207">
        <f>IF(N944="sníž. přenesená",J944,0)</f>
        <v>0</v>
      </c>
      <c r="BI944" s="207">
        <f>IF(N944="nulová",J944,0)</f>
        <v>0</v>
      </c>
      <c r="BJ944" s="24" t="s">
        <v>25</v>
      </c>
      <c r="BK944" s="207">
        <f>ROUND(I944*H944,2)</f>
        <v>0</v>
      </c>
      <c r="BL944" s="24" t="s">
        <v>612</v>
      </c>
      <c r="BM944" s="24" t="s">
        <v>2393</v>
      </c>
    </row>
    <row r="945" spans="2:51" s="11" customFormat="1" ht="13.5">
      <c r="B945" s="208"/>
      <c r="C945" s="209"/>
      <c r="D945" s="210" t="s">
        <v>264</v>
      </c>
      <c r="E945" s="211" t="s">
        <v>38</v>
      </c>
      <c r="F945" s="212" t="s">
        <v>2394</v>
      </c>
      <c r="G945" s="209"/>
      <c r="H945" s="213">
        <v>30</v>
      </c>
      <c r="I945" s="214"/>
      <c r="J945" s="209"/>
      <c r="K945" s="209"/>
      <c r="L945" s="215"/>
      <c r="M945" s="216"/>
      <c r="N945" s="217"/>
      <c r="O945" s="217"/>
      <c r="P945" s="217"/>
      <c r="Q945" s="217"/>
      <c r="R945" s="217"/>
      <c r="S945" s="217"/>
      <c r="T945" s="218"/>
      <c r="AT945" s="219" t="s">
        <v>264</v>
      </c>
      <c r="AU945" s="219" t="s">
        <v>90</v>
      </c>
      <c r="AV945" s="11" t="s">
        <v>90</v>
      </c>
      <c r="AW945" s="11" t="s">
        <v>45</v>
      </c>
      <c r="AX945" s="11" t="s">
        <v>81</v>
      </c>
      <c r="AY945" s="219" t="s">
        <v>256</v>
      </c>
    </row>
    <row r="946" spans="2:51" s="12" customFormat="1" ht="13.5">
      <c r="B946" s="220"/>
      <c r="C946" s="221"/>
      <c r="D946" s="210" t="s">
        <v>264</v>
      </c>
      <c r="E946" s="245" t="s">
        <v>38</v>
      </c>
      <c r="F946" s="246" t="s">
        <v>266</v>
      </c>
      <c r="G946" s="221"/>
      <c r="H946" s="247">
        <v>30</v>
      </c>
      <c r="I946" s="226"/>
      <c r="J946" s="221"/>
      <c r="K946" s="221"/>
      <c r="L946" s="227"/>
      <c r="M946" s="228"/>
      <c r="N946" s="229"/>
      <c r="O946" s="229"/>
      <c r="P946" s="229"/>
      <c r="Q946" s="229"/>
      <c r="R946" s="229"/>
      <c r="S946" s="229"/>
      <c r="T946" s="230"/>
      <c r="AT946" s="231" t="s">
        <v>264</v>
      </c>
      <c r="AU946" s="231" t="s">
        <v>90</v>
      </c>
      <c r="AV946" s="12" t="s">
        <v>262</v>
      </c>
      <c r="AW946" s="12" t="s">
        <v>45</v>
      </c>
      <c r="AX946" s="12" t="s">
        <v>25</v>
      </c>
      <c r="AY946" s="231" t="s">
        <v>256</v>
      </c>
    </row>
    <row r="947" spans="2:63" s="10" customFormat="1" ht="37.35" customHeight="1">
      <c r="B947" s="179"/>
      <c r="C947" s="180"/>
      <c r="D947" s="181" t="s">
        <v>80</v>
      </c>
      <c r="E947" s="182" t="s">
        <v>1675</v>
      </c>
      <c r="F947" s="182" t="s">
        <v>1676</v>
      </c>
      <c r="G947" s="180"/>
      <c r="H947" s="180"/>
      <c r="I947" s="183"/>
      <c r="J947" s="184">
        <f>BK947</f>
        <v>0</v>
      </c>
      <c r="K947" s="180"/>
      <c r="L947" s="185"/>
      <c r="M947" s="186"/>
      <c r="N947" s="187"/>
      <c r="O947" s="187"/>
      <c r="P947" s="188">
        <f>P948</f>
        <v>0</v>
      </c>
      <c r="Q947" s="187"/>
      <c r="R947" s="188">
        <f>R948</f>
        <v>0</v>
      </c>
      <c r="S947" s="187"/>
      <c r="T947" s="189">
        <f>T948</f>
        <v>0</v>
      </c>
      <c r="AR947" s="190" t="s">
        <v>279</v>
      </c>
      <c r="AT947" s="191" t="s">
        <v>80</v>
      </c>
      <c r="AU947" s="191" t="s">
        <v>81</v>
      </c>
      <c r="AY947" s="190" t="s">
        <v>256</v>
      </c>
      <c r="BK947" s="192">
        <f>BK948</f>
        <v>0</v>
      </c>
    </row>
    <row r="948" spans="2:63" s="10" customFormat="1" ht="19.9" customHeight="1">
      <c r="B948" s="179"/>
      <c r="C948" s="180"/>
      <c r="D948" s="193" t="s">
        <v>80</v>
      </c>
      <c r="E948" s="194" t="s">
        <v>1677</v>
      </c>
      <c r="F948" s="194" t="s">
        <v>1678</v>
      </c>
      <c r="G948" s="180"/>
      <c r="H948" s="180"/>
      <c r="I948" s="183"/>
      <c r="J948" s="195">
        <f>BK948</f>
        <v>0</v>
      </c>
      <c r="K948" s="180"/>
      <c r="L948" s="185"/>
      <c r="M948" s="186"/>
      <c r="N948" s="187"/>
      <c r="O948" s="187"/>
      <c r="P948" s="188">
        <f>P949</f>
        <v>0</v>
      </c>
      <c r="Q948" s="187"/>
      <c r="R948" s="188">
        <f>R949</f>
        <v>0</v>
      </c>
      <c r="S948" s="187"/>
      <c r="T948" s="189">
        <f>T949</f>
        <v>0</v>
      </c>
      <c r="AR948" s="190" t="s">
        <v>279</v>
      </c>
      <c r="AT948" s="191" t="s">
        <v>80</v>
      </c>
      <c r="AU948" s="191" t="s">
        <v>25</v>
      </c>
      <c r="AY948" s="190" t="s">
        <v>256</v>
      </c>
      <c r="BK948" s="192">
        <f>BK949</f>
        <v>0</v>
      </c>
    </row>
    <row r="949" spans="2:65" s="1" customFormat="1" ht="31.5" customHeight="1">
      <c r="B949" s="42"/>
      <c r="C949" s="196" t="s">
        <v>1558</v>
      </c>
      <c r="D949" s="196" t="s">
        <v>258</v>
      </c>
      <c r="E949" s="197" t="s">
        <v>1680</v>
      </c>
      <c r="F949" s="198" t="s">
        <v>1681</v>
      </c>
      <c r="G949" s="199" t="s">
        <v>1023</v>
      </c>
      <c r="H949" s="200">
        <v>120</v>
      </c>
      <c r="I949" s="201"/>
      <c r="J949" s="202">
        <f>ROUND(I949*H949,2)</f>
        <v>0</v>
      </c>
      <c r="K949" s="198" t="s">
        <v>38</v>
      </c>
      <c r="L949" s="62"/>
      <c r="M949" s="203" t="s">
        <v>38</v>
      </c>
      <c r="N949" s="273" t="s">
        <v>52</v>
      </c>
      <c r="O949" s="274"/>
      <c r="P949" s="275">
        <f>O949*H949</f>
        <v>0</v>
      </c>
      <c r="Q949" s="275">
        <v>0</v>
      </c>
      <c r="R949" s="275">
        <f>Q949*H949</f>
        <v>0</v>
      </c>
      <c r="S949" s="275">
        <v>0</v>
      </c>
      <c r="T949" s="276">
        <f>S949*H949</f>
        <v>0</v>
      </c>
      <c r="AR949" s="24" t="s">
        <v>1682</v>
      </c>
      <c r="AT949" s="24" t="s">
        <v>258</v>
      </c>
      <c r="AU949" s="24" t="s">
        <v>90</v>
      </c>
      <c r="AY949" s="24" t="s">
        <v>256</v>
      </c>
      <c r="BE949" s="207">
        <f>IF(N949="základní",J949,0)</f>
        <v>0</v>
      </c>
      <c r="BF949" s="207">
        <f>IF(N949="snížená",J949,0)</f>
        <v>0</v>
      </c>
      <c r="BG949" s="207">
        <f>IF(N949="zákl. přenesená",J949,0)</f>
        <v>0</v>
      </c>
      <c r="BH949" s="207">
        <f>IF(N949="sníž. přenesená",J949,0)</f>
        <v>0</v>
      </c>
      <c r="BI949" s="207">
        <f>IF(N949="nulová",J949,0)</f>
        <v>0</v>
      </c>
      <c r="BJ949" s="24" t="s">
        <v>25</v>
      </c>
      <c r="BK949" s="207">
        <f>ROUND(I949*H949,2)</f>
        <v>0</v>
      </c>
      <c r="BL949" s="24" t="s">
        <v>1682</v>
      </c>
      <c r="BM949" s="24" t="s">
        <v>2395</v>
      </c>
    </row>
    <row r="950" spans="2:12" s="1" customFormat="1" ht="6.95" customHeight="1">
      <c r="B950" s="57"/>
      <c r="C950" s="58"/>
      <c r="D950" s="58"/>
      <c r="E950" s="58"/>
      <c r="F950" s="58"/>
      <c r="G950" s="58"/>
      <c r="H950" s="58"/>
      <c r="I950" s="142"/>
      <c r="J950" s="58"/>
      <c r="K950" s="58"/>
      <c r="L950" s="62"/>
    </row>
  </sheetData>
  <sheetProtection password="CC35" sheet="1" objects="1" scenarios="1" formatCells="0" formatColumns="0" formatRows="0" sort="0" autoFilter="0"/>
  <autoFilter ref="C100:K949"/>
  <mergeCells count="9">
    <mergeCell ref="E91:H91"/>
    <mergeCell ref="E93:H9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402" t="s">
        <v>116</v>
      </c>
      <c r="H1" s="402"/>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4"/>
      <c r="M2" s="394"/>
      <c r="N2" s="394"/>
      <c r="O2" s="394"/>
      <c r="P2" s="394"/>
      <c r="Q2" s="394"/>
      <c r="R2" s="394"/>
      <c r="S2" s="394"/>
      <c r="T2" s="394"/>
      <c r="U2" s="394"/>
      <c r="V2" s="394"/>
      <c r="AT2" s="24" t="s">
        <v>96</v>
      </c>
    </row>
    <row r="3" spans="2:46" ht="6.95" customHeight="1">
      <c r="B3" s="25"/>
      <c r="C3" s="26"/>
      <c r="D3" s="26"/>
      <c r="E3" s="26"/>
      <c r="F3" s="26"/>
      <c r="G3" s="26"/>
      <c r="H3" s="26"/>
      <c r="I3" s="118"/>
      <c r="J3" s="26"/>
      <c r="K3" s="27"/>
      <c r="AT3" s="24" t="s">
        <v>90</v>
      </c>
    </row>
    <row r="4" spans="2:46" ht="36.95" customHeight="1">
      <c r="B4" s="28"/>
      <c r="C4" s="29"/>
      <c r="D4" s="30" t="s">
        <v>126</v>
      </c>
      <c r="E4" s="29"/>
      <c r="F4" s="29"/>
      <c r="G4" s="29"/>
      <c r="H4" s="29"/>
      <c r="I4" s="119"/>
      <c r="J4" s="29"/>
      <c r="K4" s="31"/>
      <c r="M4" s="32" t="s">
        <v>12</v>
      </c>
      <c r="AT4" s="24" t="s">
        <v>6</v>
      </c>
    </row>
    <row r="5" spans="2:11" ht="6.95" customHeight="1">
      <c r="B5" s="28"/>
      <c r="C5" s="29"/>
      <c r="D5" s="29"/>
      <c r="E5" s="29"/>
      <c r="F5" s="29"/>
      <c r="G5" s="29"/>
      <c r="H5" s="29"/>
      <c r="I5" s="119"/>
      <c r="J5" s="29"/>
      <c r="K5" s="31"/>
    </row>
    <row r="6" spans="2:11" ht="13.5">
      <c r="B6" s="28"/>
      <c r="C6" s="29"/>
      <c r="D6" s="37" t="s">
        <v>18</v>
      </c>
      <c r="E6" s="29"/>
      <c r="F6" s="29"/>
      <c r="G6" s="29"/>
      <c r="H6" s="29"/>
      <c r="I6" s="119"/>
      <c r="J6" s="29"/>
      <c r="K6" s="31"/>
    </row>
    <row r="7" spans="2:11" ht="22.5" customHeight="1">
      <c r="B7" s="28"/>
      <c r="C7" s="29"/>
      <c r="D7" s="29"/>
      <c r="E7" s="395" t="str">
        <f>'Rekapitulace stavby'!K6</f>
        <v>Realizace úspor energie - areál NPK, a.s. Ústí nad Orlicí</v>
      </c>
      <c r="F7" s="396"/>
      <c r="G7" s="396"/>
      <c r="H7" s="396"/>
      <c r="I7" s="119"/>
      <c r="J7" s="29"/>
      <c r="K7" s="31"/>
    </row>
    <row r="8" spans="2:11" s="1" customFormat="1" ht="13.5">
      <c r="B8" s="42"/>
      <c r="C8" s="43"/>
      <c r="D8" s="37" t="s">
        <v>141</v>
      </c>
      <c r="E8" s="43"/>
      <c r="F8" s="43"/>
      <c r="G8" s="43"/>
      <c r="H8" s="43"/>
      <c r="I8" s="120"/>
      <c r="J8" s="43"/>
      <c r="K8" s="46"/>
    </row>
    <row r="9" spans="2:11" s="1" customFormat="1" ht="36.95" customHeight="1">
      <c r="B9" s="42"/>
      <c r="C9" s="43"/>
      <c r="D9" s="43"/>
      <c r="E9" s="397" t="s">
        <v>2396</v>
      </c>
      <c r="F9" s="398"/>
      <c r="G9" s="398"/>
      <c r="H9" s="398"/>
      <c r="I9" s="120"/>
      <c r="J9" s="43"/>
      <c r="K9" s="46"/>
    </row>
    <row r="10" spans="2:11" s="1" customFormat="1" ht="13.5">
      <c r="B10" s="42"/>
      <c r="C10" s="43"/>
      <c r="D10" s="43"/>
      <c r="E10" s="43"/>
      <c r="F10" s="43"/>
      <c r="G10" s="43"/>
      <c r="H10" s="43"/>
      <c r="I10" s="120"/>
      <c r="J10" s="43"/>
      <c r="K10" s="46"/>
    </row>
    <row r="11" spans="2:11" s="1" customFormat="1" ht="14.45" customHeight="1">
      <c r="B11" s="42"/>
      <c r="C11" s="43"/>
      <c r="D11" s="37" t="s">
        <v>21</v>
      </c>
      <c r="E11" s="43"/>
      <c r="F11" s="35" t="s">
        <v>38</v>
      </c>
      <c r="G11" s="43"/>
      <c r="H11" s="43"/>
      <c r="I11" s="121" t="s">
        <v>23</v>
      </c>
      <c r="J11" s="35" t="s">
        <v>38</v>
      </c>
      <c r="K11" s="46"/>
    </row>
    <row r="12" spans="2:11" s="1" customFormat="1" ht="14.45" customHeight="1">
      <c r="B12" s="42"/>
      <c r="C12" s="43"/>
      <c r="D12" s="37" t="s">
        <v>26</v>
      </c>
      <c r="E12" s="43"/>
      <c r="F12" s="35" t="s">
        <v>27</v>
      </c>
      <c r="G12" s="43"/>
      <c r="H12" s="43"/>
      <c r="I12" s="121" t="s">
        <v>28</v>
      </c>
      <c r="J12" s="122" t="str">
        <f>'Rekapitulace stavby'!AN8</f>
        <v>18. 1. 2017</v>
      </c>
      <c r="K12" s="46"/>
    </row>
    <row r="13" spans="2:11" s="1" customFormat="1" ht="10.9" customHeight="1">
      <c r="B13" s="42"/>
      <c r="C13" s="43"/>
      <c r="D13" s="43"/>
      <c r="E13" s="43"/>
      <c r="F13" s="43"/>
      <c r="G13" s="43"/>
      <c r="H13" s="43"/>
      <c r="I13" s="120"/>
      <c r="J13" s="43"/>
      <c r="K13" s="46"/>
    </row>
    <row r="14" spans="2:11" s="1" customFormat="1" ht="14.45" customHeight="1">
      <c r="B14" s="42"/>
      <c r="C14" s="43"/>
      <c r="D14" s="37" t="s">
        <v>36</v>
      </c>
      <c r="E14" s="43"/>
      <c r="F14" s="43"/>
      <c r="G14" s="43"/>
      <c r="H14" s="43"/>
      <c r="I14" s="121" t="s">
        <v>37</v>
      </c>
      <c r="J14" s="35" t="s">
        <v>38</v>
      </c>
      <c r="K14" s="46"/>
    </row>
    <row r="15" spans="2:11" s="1" customFormat="1" ht="18" customHeight="1">
      <c r="B15" s="42"/>
      <c r="C15" s="43"/>
      <c r="D15" s="43"/>
      <c r="E15" s="35" t="s">
        <v>39</v>
      </c>
      <c r="F15" s="43"/>
      <c r="G15" s="43"/>
      <c r="H15" s="43"/>
      <c r="I15" s="121" t="s">
        <v>40</v>
      </c>
      <c r="J15" s="35" t="s">
        <v>38</v>
      </c>
      <c r="K15" s="46"/>
    </row>
    <row r="16" spans="2:11" s="1" customFormat="1" ht="6.95" customHeight="1">
      <c r="B16" s="42"/>
      <c r="C16" s="43"/>
      <c r="D16" s="43"/>
      <c r="E16" s="43"/>
      <c r="F16" s="43"/>
      <c r="G16" s="43"/>
      <c r="H16" s="43"/>
      <c r="I16" s="120"/>
      <c r="J16" s="43"/>
      <c r="K16" s="46"/>
    </row>
    <row r="17" spans="2:11" s="1" customFormat="1" ht="14.45" customHeight="1">
      <c r="B17" s="42"/>
      <c r="C17" s="43"/>
      <c r="D17" s="37" t="s">
        <v>41</v>
      </c>
      <c r="E17" s="43"/>
      <c r="F17" s="43"/>
      <c r="G17" s="43"/>
      <c r="H17" s="43"/>
      <c r="I17" s="121" t="s">
        <v>37</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row>
    <row r="19" spans="2:11" s="1" customFormat="1" ht="6.95" customHeight="1">
      <c r="B19" s="42"/>
      <c r="C19" s="43"/>
      <c r="D19" s="43"/>
      <c r="E19" s="43"/>
      <c r="F19" s="43"/>
      <c r="G19" s="43"/>
      <c r="H19" s="43"/>
      <c r="I19" s="120"/>
      <c r="J19" s="43"/>
      <c r="K19" s="46"/>
    </row>
    <row r="20" spans="2:11" s="1" customFormat="1" ht="14.45" customHeight="1">
      <c r="B20" s="42"/>
      <c r="C20" s="43"/>
      <c r="D20" s="37" t="s">
        <v>43</v>
      </c>
      <c r="E20" s="43"/>
      <c r="F20" s="43"/>
      <c r="G20" s="43"/>
      <c r="H20" s="43"/>
      <c r="I20" s="121" t="s">
        <v>37</v>
      </c>
      <c r="J20" s="35" t="s">
        <v>2397</v>
      </c>
      <c r="K20" s="46"/>
    </row>
    <row r="21" spans="2:11" s="1" customFormat="1" ht="18" customHeight="1">
      <c r="B21" s="42"/>
      <c r="C21" s="43"/>
      <c r="D21" s="43"/>
      <c r="E21" s="35" t="s">
        <v>2398</v>
      </c>
      <c r="F21" s="43"/>
      <c r="G21" s="43"/>
      <c r="H21" s="43"/>
      <c r="I21" s="121" t="s">
        <v>40</v>
      </c>
      <c r="J21" s="35" t="s">
        <v>2399</v>
      </c>
      <c r="K21" s="46"/>
    </row>
    <row r="22" spans="2:11" s="1" customFormat="1" ht="6.95" customHeight="1">
      <c r="B22" s="42"/>
      <c r="C22" s="43"/>
      <c r="D22" s="43"/>
      <c r="E22" s="43"/>
      <c r="F22" s="43"/>
      <c r="G22" s="43"/>
      <c r="H22" s="43"/>
      <c r="I22" s="120"/>
      <c r="J22" s="43"/>
      <c r="K22" s="46"/>
    </row>
    <row r="23" spans="2:11" s="1" customFormat="1" ht="14.45" customHeight="1">
      <c r="B23" s="42"/>
      <c r="C23" s="43"/>
      <c r="D23" s="37" t="s">
        <v>46</v>
      </c>
      <c r="E23" s="43"/>
      <c r="F23" s="43"/>
      <c r="G23" s="43"/>
      <c r="H23" s="43"/>
      <c r="I23" s="120"/>
      <c r="J23" s="43"/>
      <c r="K23" s="46"/>
    </row>
    <row r="24" spans="2:11" s="6" customFormat="1" ht="22.5" customHeight="1">
      <c r="B24" s="123"/>
      <c r="C24" s="124"/>
      <c r="D24" s="124"/>
      <c r="E24" s="364" t="s">
        <v>38</v>
      </c>
      <c r="F24" s="364"/>
      <c r="G24" s="364"/>
      <c r="H24" s="364"/>
      <c r="I24" s="125"/>
      <c r="J24" s="124"/>
      <c r="K24" s="126"/>
    </row>
    <row r="25" spans="2:11" s="1" customFormat="1" ht="6.95" customHeight="1">
      <c r="B25" s="42"/>
      <c r="C25" s="43"/>
      <c r="D25" s="43"/>
      <c r="E25" s="43"/>
      <c r="F25" s="43"/>
      <c r="G25" s="43"/>
      <c r="H25" s="43"/>
      <c r="I25" s="120"/>
      <c r="J25" s="43"/>
      <c r="K25" s="46"/>
    </row>
    <row r="26" spans="2:11" s="1" customFormat="1" ht="6.95" customHeight="1">
      <c r="B26" s="42"/>
      <c r="C26" s="43"/>
      <c r="D26" s="86"/>
      <c r="E26" s="86"/>
      <c r="F26" s="86"/>
      <c r="G26" s="86"/>
      <c r="H26" s="86"/>
      <c r="I26" s="128"/>
      <c r="J26" s="86"/>
      <c r="K26" s="129"/>
    </row>
    <row r="27" spans="2:11" s="1" customFormat="1" ht="25.35" customHeight="1">
      <c r="B27" s="42"/>
      <c r="C27" s="43"/>
      <c r="D27" s="130" t="s">
        <v>47</v>
      </c>
      <c r="E27" s="43"/>
      <c r="F27" s="43"/>
      <c r="G27" s="43"/>
      <c r="H27" s="43"/>
      <c r="I27" s="120"/>
      <c r="J27" s="131">
        <f>ROUND(J80,2)</f>
        <v>0</v>
      </c>
      <c r="K27" s="46"/>
    </row>
    <row r="28" spans="2:11" s="1" customFormat="1" ht="6.95" customHeight="1">
      <c r="B28" s="42"/>
      <c r="C28" s="43"/>
      <c r="D28" s="86"/>
      <c r="E28" s="86"/>
      <c r="F28" s="86"/>
      <c r="G28" s="86"/>
      <c r="H28" s="86"/>
      <c r="I28" s="128"/>
      <c r="J28" s="86"/>
      <c r="K28" s="129"/>
    </row>
    <row r="29" spans="2:11" s="1" customFormat="1" ht="14.45" customHeight="1">
      <c r="B29" s="42"/>
      <c r="C29" s="43"/>
      <c r="D29" s="43"/>
      <c r="E29" s="43"/>
      <c r="F29" s="47" t="s">
        <v>49</v>
      </c>
      <c r="G29" s="43"/>
      <c r="H29" s="43"/>
      <c r="I29" s="132" t="s">
        <v>48</v>
      </c>
      <c r="J29" s="47" t="s">
        <v>50</v>
      </c>
      <c r="K29" s="46"/>
    </row>
    <row r="30" spans="2:11" s="1" customFormat="1" ht="14.45" customHeight="1">
      <c r="B30" s="42"/>
      <c r="C30" s="43"/>
      <c r="D30" s="50" t="s">
        <v>51</v>
      </c>
      <c r="E30" s="50" t="s">
        <v>52</v>
      </c>
      <c r="F30" s="133">
        <f>ROUND(SUM(BE80:BE106),2)</f>
        <v>0</v>
      </c>
      <c r="G30" s="43"/>
      <c r="H30" s="43"/>
      <c r="I30" s="134">
        <v>0.21</v>
      </c>
      <c r="J30" s="133">
        <f>ROUND(ROUND((SUM(BE80:BE106)),2)*I30,2)</f>
        <v>0</v>
      </c>
      <c r="K30" s="46"/>
    </row>
    <row r="31" spans="2:11" s="1" customFormat="1" ht="14.45" customHeight="1">
      <c r="B31" s="42"/>
      <c r="C31" s="43"/>
      <c r="D31" s="43"/>
      <c r="E31" s="50" t="s">
        <v>53</v>
      </c>
      <c r="F31" s="133">
        <f>ROUND(SUM(BF80:BF106),2)</f>
        <v>0</v>
      </c>
      <c r="G31" s="43"/>
      <c r="H31" s="43"/>
      <c r="I31" s="134">
        <v>0.15</v>
      </c>
      <c r="J31" s="133">
        <f>ROUND(ROUND((SUM(BF80:BF106)),2)*I31,2)</f>
        <v>0</v>
      </c>
      <c r="K31" s="46"/>
    </row>
    <row r="32" spans="2:11" s="1" customFormat="1" ht="14.45" customHeight="1" hidden="1">
      <c r="B32" s="42"/>
      <c r="C32" s="43"/>
      <c r="D32" s="43"/>
      <c r="E32" s="50" t="s">
        <v>54</v>
      </c>
      <c r="F32" s="133">
        <f>ROUND(SUM(BG80:BG106),2)</f>
        <v>0</v>
      </c>
      <c r="G32" s="43"/>
      <c r="H32" s="43"/>
      <c r="I32" s="134">
        <v>0.21</v>
      </c>
      <c r="J32" s="133">
        <v>0</v>
      </c>
      <c r="K32" s="46"/>
    </row>
    <row r="33" spans="2:11" s="1" customFormat="1" ht="14.45" customHeight="1" hidden="1">
      <c r="B33" s="42"/>
      <c r="C33" s="43"/>
      <c r="D33" s="43"/>
      <c r="E33" s="50" t="s">
        <v>55</v>
      </c>
      <c r="F33" s="133">
        <f>ROUND(SUM(BH80:BH106),2)</f>
        <v>0</v>
      </c>
      <c r="G33" s="43"/>
      <c r="H33" s="43"/>
      <c r="I33" s="134">
        <v>0.15</v>
      </c>
      <c r="J33" s="133">
        <v>0</v>
      </c>
      <c r="K33" s="46"/>
    </row>
    <row r="34" spans="2:11" s="1" customFormat="1" ht="14.45" customHeight="1" hidden="1">
      <c r="B34" s="42"/>
      <c r="C34" s="43"/>
      <c r="D34" s="43"/>
      <c r="E34" s="50" t="s">
        <v>56</v>
      </c>
      <c r="F34" s="133">
        <f>ROUND(SUM(BI80:BI106),2)</f>
        <v>0</v>
      </c>
      <c r="G34" s="43"/>
      <c r="H34" s="43"/>
      <c r="I34" s="134">
        <v>0</v>
      </c>
      <c r="J34" s="133">
        <v>0</v>
      </c>
      <c r="K34" s="46"/>
    </row>
    <row r="35" spans="2:11" s="1" customFormat="1" ht="6.95"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5" customHeight="1">
      <c r="B37" s="57"/>
      <c r="C37" s="58"/>
      <c r="D37" s="58"/>
      <c r="E37" s="58"/>
      <c r="F37" s="58"/>
      <c r="G37" s="58"/>
      <c r="H37" s="58"/>
      <c r="I37" s="142"/>
      <c r="J37" s="58"/>
      <c r="K37" s="59"/>
    </row>
    <row r="41" spans="2:11" s="1" customFormat="1" ht="6.95" customHeight="1">
      <c r="B41" s="143"/>
      <c r="C41" s="144"/>
      <c r="D41" s="144"/>
      <c r="E41" s="144"/>
      <c r="F41" s="144"/>
      <c r="G41" s="144"/>
      <c r="H41" s="144"/>
      <c r="I41" s="145"/>
      <c r="J41" s="144"/>
      <c r="K41" s="146"/>
    </row>
    <row r="42" spans="2:11" s="1" customFormat="1" ht="36.95" customHeight="1">
      <c r="B42" s="42"/>
      <c r="C42" s="30" t="s">
        <v>206</v>
      </c>
      <c r="D42" s="43"/>
      <c r="E42" s="43"/>
      <c r="F42" s="43"/>
      <c r="G42" s="43"/>
      <c r="H42" s="43"/>
      <c r="I42" s="120"/>
      <c r="J42" s="43"/>
      <c r="K42" s="46"/>
    </row>
    <row r="43" spans="2:11" s="1" customFormat="1" ht="6.95" customHeight="1">
      <c r="B43" s="42"/>
      <c r="C43" s="43"/>
      <c r="D43" s="43"/>
      <c r="E43" s="43"/>
      <c r="F43" s="43"/>
      <c r="G43" s="43"/>
      <c r="H43" s="43"/>
      <c r="I43" s="120"/>
      <c r="J43" s="43"/>
      <c r="K43" s="46"/>
    </row>
    <row r="44" spans="2:11" s="1" customFormat="1" ht="14.45" customHeight="1">
      <c r="B44" s="42"/>
      <c r="C44" s="37" t="s">
        <v>18</v>
      </c>
      <c r="D44" s="43"/>
      <c r="E44" s="43"/>
      <c r="F44" s="43"/>
      <c r="G44" s="43"/>
      <c r="H44" s="43"/>
      <c r="I44" s="120"/>
      <c r="J44" s="43"/>
      <c r="K44" s="46"/>
    </row>
    <row r="45" spans="2:11" s="1" customFormat="1" ht="22.5" customHeight="1">
      <c r="B45" s="42"/>
      <c r="C45" s="43"/>
      <c r="D45" s="43"/>
      <c r="E45" s="395" t="str">
        <f>E7</f>
        <v>Realizace úspor energie - areál NPK, a.s. Ústí nad Orlicí</v>
      </c>
      <c r="F45" s="396"/>
      <c r="G45" s="396"/>
      <c r="H45" s="396"/>
      <c r="I45" s="120"/>
      <c r="J45" s="43"/>
      <c r="K45" s="46"/>
    </row>
    <row r="46" spans="2:11" s="1" customFormat="1" ht="14.45" customHeight="1">
      <c r="B46" s="42"/>
      <c r="C46" s="37" t="s">
        <v>141</v>
      </c>
      <c r="D46" s="43"/>
      <c r="E46" s="43"/>
      <c r="F46" s="43"/>
      <c r="G46" s="43"/>
      <c r="H46" s="43"/>
      <c r="I46" s="120"/>
      <c r="J46" s="43"/>
      <c r="K46" s="46"/>
    </row>
    <row r="47" spans="2:11" s="1" customFormat="1" ht="23.25" customHeight="1">
      <c r="B47" s="42"/>
      <c r="C47" s="43"/>
      <c r="D47" s="43"/>
      <c r="E47" s="397" t="str">
        <f>E9</f>
        <v>SO 03a - Lékárna -  plynová zařízení</v>
      </c>
      <c r="F47" s="398"/>
      <c r="G47" s="398"/>
      <c r="H47" s="398"/>
      <c r="I47" s="120"/>
      <c r="J47" s="43"/>
      <c r="K47" s="46"/>
    </row>
    <row r="48" spans="2:11" s="1" customFormat="1" ht="6.95"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5" customHeight="1">
      <c r="B50" s="42"/>
      <c r="C50" s="43"/>
      <c r="D50" s="43"/>
      <c r="E50" s="43"/>
      <c r="F50" s="43"/>
      <c r="G50" s="43"/>
      <c r="H50" s="43"/>
      <c r="I50" s="120"/>
      <c r="J50" s="43"/>
      <c r="K50" s="46"/>
    </row>
    <row r="51" spans="2:11" s="1" customFormat="1" ht="13.5">
      <c r="B51" s="42"/>
      <c r="C51" s="37" t="s">
        <v>36</v>
      </c>
      <c r="D51" s="43"/>
      <c r="E51" s="43"/>
      <c r="F51" s="35" t="str">
        <f>E15</f>
        <v xml:space="preserve">Pardubický Kraj, Komenského nám. 125, Pardubice </v>
      </c>
      <c r="G51" s="43"/>
      <c r="H51" s="43"/>
      <c r="I51" s="121" t="s">
        <v>43</v>
      </c>
      <c r="J51" s="35" t="str">
        <f>E21</f>
        <v>Jiří Vik Tepelná technika</v>
      </c>
      <c r="K51" s="46"/>
    </row>
    <row r="52" spans="2:11" s="1" customFormat="1" ht="14.45"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J80</f>
        <v>0</v>
      </c>
      <c r="K56" s="46"/>
      <c r="AU56" s="24" t="s">
        <v>210</v>
      </c>
    </row>
    <row r="57" spans="2:11" s="7" customFormat="1" ht="24.95" customHeight="1">
      <c r="B57" s="152"/>
      <c r="C57" s="153"/>
      <c r="D57" s="154" t="s">
        <v>2400</v>
      </c>
      <c r="E57" s="155"/>
      <c r="F57" s="155"/>
      <c r="G57" s="155"/>
      <c r="H57" s="155"/>
      <c r="I57" s="156"/>
      <c r="J57" s="157">
        <f>J81</f>
        <v>0</v>
      </c>
      <c r="K57" s="158"/>
    </row>
    <row r="58" spans="2:11" s="8" customFormat="1" ht="19.9" customHeight="1">
      <c r="B58" s="159"/>
      <c r="C58" s="160"/>
      <c r="D58" s="161" t="s">
        <v>2401</v>
      </c>
      <c r="E58" s="162"/>
      <c r="F58" s="162"/>
      <c r="G58" s="162"/>
      <c r="H58" s="162"/>
      <c r="I58" s="163"/>
      <c r="J58" s="164">
        <f>J82</f>
        <v>0</v>
      </c>
      <c r="K58" s="165"/>
    </row>
    <row r="59" spans="2:11" s="8" customFormat="1" ht="19.9" customHeight="1">
      <c r="B59" s="159"/>
      <c r="C59" s="160"/>
      <c r="D59" s="161" t="s">
        <v>2402</v>
      </c>
      <c r="E59" s="162"/>
      <c r="F59" s="162"/>
      <c r="G59" s="162"/>
      <c r="H59" s="162"/>
      <c r="I59" s="163"/>
      <c r="J59" s="164">
        <f>J101</f>
        <v>0</v>
      </c>
      <c r="K59" s="165"/>
    </row>
    <row r="60" spans="2:11" s="7" customFormat="1" ht="24.95" customHeight="1">
      <c r="B60" s="152"/>
      <c r="C60" s="153"/>
      <c r="D60" s="154" t="s">
        <v>2403</v>
      </c>
      <c r="E60" s="155"/>
      <c r="F60" s="155"/>
      <c r="G60" s="155"/>
      <c r="H60" s="155"/>
      <c r="I60" s="156"/>
      <c r="J60" s="157">
        <f>J104</f>
        <v>0</v>
      </c>
      <c r="K60" s="158"/>
    </row>
    <row r="61" spans="2:11" s="1" customFormat="1" ht="21.75" customHeight="1">
      <c r="B61" s="42"/>
      <c r="C61" s="43"/>
      <c r="D61" s="43"/>
      <c r="E61" s="43"/>
      <c r="F61" s="43"/>
      <c r="G61" s="43"/>
      <c r="H61" s="43"/>
      <c r="I61" s="120"/>
      <c r="J61" s="43"/>
      <c r="K61" s="46"/>
    </row>
    <row r="62" spans="2:11" s="1" customFormat="1" ht="6.95" customHeight="1">
      <c r="B62" s="57"/>
      <c r="C62" s="58"/>
      <c r="D62" s="58"/>
      <c r="E62" s="58"/>
      <c r="F62" s="58"/>
      <c r="G62" s="58"/>
      <c r="H62" s="58"/>
      <c r="I62" s="142"/>
      <c r="J62" s="58"/>
      <c r="K62" s="59"/>
    </row>
    <row r="66" spans="2:12" s="1" customFormat="1" ht="6.95" customHeight="1">
      <c r="B66" s="60"/>
      <c r="C66" s="61"/>
      <c r="D66" s="61"/>
      <c r="E66" s="61"/>
      <c r="F66" s="61"/>
      <c r="G66" s="61"/>
      <c r="H66" s="61"/>
      <c r="I66" s="145"/>
      <c r="J66" s="61"/>
      <c r="K66" s="61"/>
      <c r="L66" s="62"/>
    </row>
    <row r="67" spans="2:12" s="1" customFormat="1" ht="36.95" customHeight="1">
      <c r="B67" s="42"/>
      <c r="C67" s="63" t="s">
        <v>240</v>
      </c>
      <c r="D67" s="64"/>
      <c r="E67" s="64"/>
      <c r="F67" s="64"/>
      <c r="G67" s="64"/>
      <c r="H67" s="64"/>
      <c r="I67" s="166"/>
      <c r="J67" s="64"/>
      <c r="K67" s="64"/>
      <c r="L67" s="62"/>
    </row>
    <row r="68" spans="2:12" s="1" customFormat="1" ht="6.95" customHeight="1">
      <c r="B68" s="42"/>
      <c r="C68" s="64"/>
      <c r="D68" s="64"/>
      <c r="E68" s="64"/>
      <c r="F68" s="64"/>
      <c r="G68" s="64"/>
      <c r="H68" s="64"/>
      <c r="I68" s="166"/>
      <c r="J68" s="64"/>
      <c r="K68" s="64"/>
      <c r="L68" s="62"/>
    </row>
    <row r="69" spans="2:12" s="1" customFormat="1" ht="14.45" customHeight="1">
      <c r="B69" s="42"/>
      <c r="C69" s="66" t="s">
        <v>18</v>
      </c>
      <c r="D69" s="64"/>
      <c r="E69" s="64"/>
      <c r="F69" s="64"/>
      <c r="G69" s="64"/>
      <c r="H69" s="64"/>
      <c r="I69" s="166"/>
      <c r="J69" s="64"/>
      <c r="K69" s="64"/>
      <c r="L69" s="62"/>
    </row>
    <row r="70" spans="2:12" s="1" customFormat="1" ht="22.5" customHeight="1">
      <c r="B70" s="42"/>
      <c r="C70" s="64"/>
      <c r="D70" s="64"/>
      <c r="E70" s="399" t="str">
        <f>E7</f>
        <v>Realizace úspor energie - areál NPK, a.s. Ústí nad Orlicí</v>
      </c>
      <c r="F70" s="400"/>
      <c r="G70" s="400"/>
      <c r="H70" s="400"/>
      <c r="I70" s="166"/>
      <c r="J70" s="64"/>
      <c r="K70" s="64"/>
      <c r="L70" s="62"/>
    </row>
    <row r="71" spans="2:12" s="1" customFormat="1" ht="14.45" customHeight="1">
      <c r="B71" s="42"/>
      <c r="C71" s="66" t="s">
        <v>141</v>
      </c>
      <c r="D71" s="64"/>
      <c r="E71" s="64"/>
      <c r="F71" s="64"/>
      <c r="G71" s="64"/>
      <c r="H71" s="64"/>
      <c r="I71" s="166"/>
      <c r="J71" s="64"/>
      <c r="K71" s="64"/>
      <c r="L71" s="62"/>
    </row>
    <row r="72" spans="2:12" s="1" customFormat="1" ht="23.25" customHeight="1">
      <c r="B72" s="42"/>
      <c r="C72" s="64"/>
      <c r="D72" s="64"/>
      <c r="E72" s="375" t="str">
        <f>E9</f>
        <v>SO 03a - Lékárna -  plynová zařízení</v>
      </c>
      <c r="F72" s="401"/>
      <c r="G72" s="401"/>
      <c r="H72" s="401"/>
      <c r="I72" s="166"/>
      <c r="J72" s="64"/>
      <c r="K72" s="64"/>
      <c r="L72" s="62"/>
    </row>
    <row r="73" spans="2:12" s="1" customFormat="1" ht="6.95" customHeight="1">
      <c r="B73" s="42"/>
      <c r="C73" s="64"/>
      <c r="D73" s="64"/>
      <c r="E73" s="64"/>
      <c r="F73" s="64"/>
      <c r="G73" s="64"/>
      <c r="H73" s="64"/>
      <c r="I73" s="166"/>
      <c r="J73" s="64"/>
      <c r="K73" s="64"/>
      <c r="L73" s="62"/>
    </row>
    <row r="74" spans="2:12" s="1" customFormat="1" ht="18" customHeight="1">
      <c r="B74" s="42"/>
      <c r="C74" s="66" t="s">
        <v>26</v>
      </c>
      <c r="D74" s="64"/>
      <c r="E74" s="64"/>
      <c r="F74" s="167" t="str">
        <f>F12</f>
        <v>p.p.č. st. 3294, k.ú. Ústí nad Orlicí</v>
      </c>
      <c r="G74" s="64"/>
      <c r="H74" s="64"/>
      <c r="I74" s="168" t="s">
        <v>28</v>
      </c>
      <c r="J74" s="74" t="str">
        <f>IF(J12="","",J12)</f>
        <v>18. 1. 2017</v>
      </c>
      <c r="K74" s="64"/>
      <c r="L74" s="62"/>
    </row>
    <row r="75" spans="2:12" s="1" customFormat="1" ht="6.95" customHeight="1">
      <c r="B75" s="42"/>
      <c r="C75" s="64"/>
      <c r="D75" s="64"/>
      <c r="E75" s="64"/>
      <c r="F75" s="64"/>
      <c r="G75" s="64"/>
      <c r="H75" s="64"/>
      <c r="I75" s="166"/>
      <c r="J75" s="64"/>
      <c r="K75" s="64"/>
      <c r="L75" s="62"/>
    </row>
    <row r="76" spans="2:12" s="1" customFormat="1" ht="13.5">
      <c r="B76" s="42"/>
      <c r="C76" s="66" t="s">
        <v>36</v>
      </c>
      <c r="D76" s="64"/>
      <c r="E76" s="64"/>
      <c r="F76" s="167" t="str">
        <f>E15</f>
        <v xml:space="preserve">Pardubický Kraj, Komenského nám. 125, Pardubice </v>
      </c>
      <c r="G76" s="64"/>
      <c r="H76" s="64"/>
      <c r="I76" s="168" t="s">
        <v>43</v>
      </c>
      <c r="J76" s="167" t="str">
        <f>E21</f>
        <v>Jiří Vik Tepelná technika</v>
      </c>
      <c r="K76" s="64"/>
      <c r="L76" s="62"/>
    </row>
    <row r="77" spans="2:12" s="1" customFormat="1" ht="14.45" customHeight="1">
      <c r="B77" s="42"/>
      <c r="C77" s="66" t="s">
        <v>41</v>
      </c>
      <c r="D77" s="64"/>
      <c r="E77" s="64"/>
      <c r="F77" s="167" t="str">
        <f>IF(E18="","",E18)</f>
        <v/>
      </c>
      <c r="G77" s="64"/>
      <c r="H77" s="64"/>
      <c r="I77" s="166"/>
      <c r="J77" s="64"/>
      <c r="K77" s="64"/>
      <c r="L77" s="62"/>
    </row>
    <row r="78" spans="2:12" s="1" customFormat="1" ht="10.35" customHeight="1">
      <c r="B78" s="42"/>
      <c r="C78" s="64"/>
      <c r="D78" s="64"/>
      <c r="E78" s="64"/>
      <c r="F78" s="64"/>
      <c r="G78" s="64"/>
      <c r="H78" s="64"/>
      <c r="I78" s="166"/>
      <c r="J78" s="64"/>
      <c r="K78" s="64"/>
      <c r="L78" s="62"/>
    </row>
    <row r="79" spans="2:20" s="9" customFormat="1" ht="29.25" customHeight="1">
      <c r="B79" s="169"/>
      <c r="C79" s="170" t="s">
        <v>241</v>
      </c>
      <c r="D79" s="171" t="s">
        <v>66</v>
      </c>
      <c r="E79" s="171" t="s">
        <v>62</v>
      </c>
      <c r="F79" s="171" t="s">
        <v>242</v>
      </c>
      <c r="G79" s="171" t="s">
        <v>243</v>
      </c>
      <c r="H79" s="171" t="s">
        <v>244</v>
      </c>
      <c r="I79" s="172" t="s">
        <v>245</v>
      </c>
      <c r="J79" s="171" t="s">
        <v>208</v>
      </c>
      <c r="K79" s="173" t="s">
        <v>246</v>
      </c>
      <c r="L79" s="174"/>
      <c r="M79" s="82" t="s">
        <v>247</v>
      </c>
      <c r="N79" s="83" t="s">
        <v>51</v>
      </c>
      <c r="O79" s="83" t="s">
        <v>248</v>
      </c>
      <c r="P79" s="83" t="s">
        <v>249</v>
      </c>
      <c r="Q79" s="83" t="s">
        <v>250</v>
      </c>
      <c r="R79" s="83" t="s">
        <v>251</v>
      </c>
      <c r="S79" s="83" t="s">
        <v>252</v>
      </c>
      <c r="T79" s="84" t="s">
        <v>253</v>
      </c>
    </row>
    <row r="80" spans="2:63" s="1" customFormat="1" ht="29.25" customHeight="1">
      <c r="B80" s="42"/>
      <c r="C80" s="88" t="s">
        <v>209</v>
      </c>
      <c r="D80" s="64"/>
      <c r="E80" s="64"/>
      <c r="F80" s="64"/>
      <c r="G80" s="64"/>
      <c r="H80" s="64"/>
      <c r="I80" s="166"/>
      <c r="J80" s="175">
        <f>BK80</f>
        <v>0</v>
      </c>
      <c r="K80" s="64"/>
      <c r="L80" s="62"/>
      <c r="M80" s="85"/>
      <c r="N80" s="86"/>
      <c r="O80" s="86"/>
      <c r="P80" s="176">
        <f>P81+P104</f>
        <v>0</v>
      </c>
      <c r="Q80" s="86"/>
      <c r="R80" s="176">
        <f>R81+R104</f>
        <v>0.13157000000000002</v>
      </c>
      <c r="S80" s="86"/>
      <c r="T80" s="177">
        <f>T81+T104</f>
        <v>0.16365000000000002</v>
      </c>
      <c r="AT80" s="24" t="s">
        <v>80</v>
      </c>
      <c r="AU80" s="24" t="s">
        <v>210</v>
      </c>
      <c r="BK80" s="178">
        <f>BK81+BK104</f>
        <v>0</v>
      </c>
    </row>
    <row r="81" spans="2:63" s="10" customFormat="1" ht="37.35" customHeight="1">
      <c r="B81" s="179"/>
      <c r="C81" s="180"/>
      <c r="D81" s="181" t="s">
        <v>80</v>
      </c>
      <c r="E81" s="182" t="s">
        <v>1070</v>
      </c>
      <c r="F81" s="182" t="s">
        <v>1070</v>
      </c>
      <c r="G81" s="180"/>
      <c r="H81" s="180"/>
      <c r="I81" s="183"/>
      <c r="J81" s="184">
        <f>BK81</f>
        <v>0</v>
      </c>
      <c r="K81" s="180"/>
      <c r="L81" s="185"/>
      <c r="M81" s="186"/>
      <c r="N81" s="187"/>
      <c r="O81" s="187"/>
      <c r="P81" s="188">
        <f>P82+P101</f>
        <v>0</v>
      </c>
      <c r="Q81" s="187"/>
      <c r="R81" s="188">
        <f>R82+R101</f>
        <v>0.13157000000000002</v>
      </c>
      <c r="S81" s="187"/>
      <c r="T81" s="189">
        <f>T82+T101</f>
        <v>0.16365000000000002</v>
      </c>
      <c r="AR81" s="190" t="s">
        <v>90</v>
      </c>
      <c r="AT81" s="191" t="s">
        <v>80</v>
      </c>
      <c r="AU81" s="191" t="s">
        <v>81</v>
      </c>
      <c r="AY81" s="190" t="s">
        <v>256</v>
      </c>
      <c r="BK81" s="192">
        <f>BK82+BK101</f>
        <v>0</v>
      </c>
    </row>
    <row r="82" spans="2:63" s="10" customFormat="1" ht="19.9" customHeight="1">
      <c r="B82" s="179"/>
      <c r="C82" s="180"/>
      <c r="D82" s="193" t="s">
        <v>80</v>
      </c>
      <c r="E82" s="194" t="s">
        <v>2404</v>
      </c>
      <c r="F82" s="194" t="s">
        <v>2405</v>
      </c>
      <c r="G82" s="180"/>
      <c r="H82" s="180"/>
      <c r="I82" s="183"/>
      <c r="J82" s="195">
        <f>BK82</f>
        <v>0</v>
      </c>
      <c r="K82" s="180"/>
      <c r="L82" s="185"/>
      <c r="M82" s="186"/>
      <c r="N82" s="187"/>
      <c r="O82" s="187"/>
      <c r="P82" s="188">
        <f>SUM(P83:P100)</f>
        <v>0</v>
      </c>
      <c r="Q82" s="187"/>
      <c r="R82" s="188">
        <f>SUM(R83:R100)</f>
        <v>0.12929000000000002</v>
      </c>
      <c r="S82" s="187"/>
      <c r="T82" s="189">
        <f>SUM(T83:T100)</f>
        <v>0.16365000000000002</v>
      </c>
      <c r="AR82" s="190" t="s">
        <v>90</v>
      </c>
      <c r="AT82" s="191" t="s">
        <v>80</v>
      </c>
      <c r="AU82" s="191" t="s">
        <v>25</v>
      </c>
      <c r="AY82" s="190" t="s">
        <v>256</v>
      </c>
      <c r="BK82" s="192">
        <f>SUM(BK83:BK100)</f>
        <v>0</v>
      </c>
    </row>
    <row r="83" spans="2:65" s="1" customFormat="1" ht="22.5" customHeight="1">
      <c r="B83" s="42"/>
      <c r="C83" s="261" t="s">
        <v>25</v>
      </c>
      <c r="D83" s="261" t="s">
        <v>337</v>
      </c>
      <c r="E83" s="262" t="s">
        <v>2406</v>
      </c>
      <c r="F83" s="263" t="s">
        <v>2407</v>
      </c>
      <c r="G83" s="264" t="s">
        <v>453</v>
      </c>
      <c r="H83" s="265">
        <v>1</v>
      </c>
      <c r="I83" s="266"/>
      <c r="J83" s="267">
        <f aca="true" t="shared" si="0" ref="J83:J100">ROUND(I83*H83,2)</f>
        <v>0</v>
      </c>
      <c r="K83" s="263" t="s">
        <v>38</v>
      </c>
      <c r="L83" s="268"/>
      <c r="M83" s="269" t="s">
        <v>38</v>
      </c>
      <c r="N83" s="270" t="s">
        <v>52</v>
      </c>
      <c r="O83" s="43"/>
      <c r="P83" s="205">
        <f aca="true" t="shared" si="1" ref="P83:P100">O83*H83</f>
        <v>0</v>
      </c>
      <c r="Q83" s="205">
        <v>0.01</v>
      </c>
      <c r="R83" s="205">
        <f aca="true" t="shared" si="2" ref="R83:R100">Q83*H83</f>
        <v>0.01</v>
      </c>
      <c r="S83" s="205">
        <v>0</v>
      </c>
      <c r="T83" s="206">
        <f aca="true" t="shared" si="3" ref="T83:T100">S83*H83</f>
        <v>0</v>
      </c>
      <c r="AR83" s="24" t="s">
        <v>424</v>
      </c>
      <c r="AT83" s="24" t="s">
        <v>337</v>
      </c>
      <c r="AU83" s="24" t="s">
        <v>90</v>
      </c>
      <c r="AY83" s="24" t="s">
        <v>256</v>
      </c>
      <c r="BE83" s="207">
        <f aca="true" t="shared" si="4" ref="BE83:BE100">IF(N83="základní",J83,0)</f>
        <v>0</v>
      </c>
      <c r="BF83" s="207">
        <f aca="true" t="shared" si="5" ref="BF83:BF100">IF(N83="snížená",J83,0)</f>
        <v>0</v>
      </c>
      <c r="BG83" s="207">
        <f aca="true" t="shared" si="6" ref="BG83:BG100">IF(N83="zákl. přenesená",J83,0)</f>
        <v>0</v>
      </c>
      <c r="BH83" s="207">
        <f aca="true" t="shared" si="7" ref="BH83:BH100">IF(N83="sníž. přenesená",J83,0)</f>
        <v>0</v>
      </c>
      <c r="BI83" s="207">
        <f aca="true" t="shared" si="8" ref="BI83:BI100">IF(N83="nulová",J83,0)</f>
        <v>0</v>
      </c>
      <c r="BJ83" s="24" t="s">
        <v>25</v>
      </c>
      <c r="BK83" s="207">
        <f aca="true" t="shared" si="9" ref="BK83:BK100">ROUND(I83*H83,2)</f>
        <v>0</v>
      </c>
      <c r="BL83" s="24" t="s">
        <v>336</v>
      </c>
      <c r="BM83" s="24" t="s">
        <v>2408</v>
      </c>
    </row>
    <row r="84" spans="2:65" s="1" customFormat="1" ht="22.5" customHeight="1">
      <c r="B84" s="42"/>
      <c r="C84" s="261" t="s">
        <v>90</v>
      </c>
      <c r="D84" s="261" t="s">
        <v>337</v>
      </c>
      <c r="E84" s="262" t="s">
        <v>2409</v>
      </c>
      <c r="F84" s="263" t="s">
        <v>2410</v>
      </c>
      <c r="G84" s="264" t="s">
        <v>453</v>
      </c>
      <c r="H84" s="265">
        <v>1</v>
      </c>
      <c r="I84" s="266"/>
      <c r="J84" s="267">
        <f t="shared" si="0"/>
        <v>0</v>
      </c>
      <c r="K84" s="263" t="s">
        <v>38</v>
      </c>
      <c r="L84" s="268"/>
      <c r="M84" s="269" t="s">
        <v>38</v>
      </c>
      <c r="N84" s="270" t="s">
        <v>52</v>
      </c>
      <c r="O84" s="43"/>
      <c r="P84" s="205">
        <f t="shared" si="1"/>
        <v>0</v>
      </c>
      <c r="Q84" s="205">
        <v>0.01</v>
      </c>
      <c r="R84" s="205">
        <f t="shared" si="2"/>
        <v>0.01</v>
      </c>
      <c r="S84" s="205">
        <v>0</v>
      </c>
      <c r="T84" s="206">
        <f t="shared" si="3"/>
        <v>0</v>
      </c>
      <c r="AR84" s="24" t="s">
        <v>424</v>
      </c>
      <c r="AT84" s="24" t="s">
        <v>337</v>
      </c>
      <c r="AU84" s="24" t="s">
        <v>90</v>
      </c>
      <c r="AY84" s="24" t="s">
        <v>256</v>
      </c>
      <c r="BE84" s="207">
        <f t="shared" si="4"/>
        <v>0</v>
      </c>
      <c r="BF84" s="207">
        <f t="shared" si="5"/>
        <v>0</v>
      </c>
      <c r="BG84" s="207">
        <f t="shared" si="6"/>
        <v>0</v>
      </c>
      <c r="BH84" s="207">
        <f t="shared" si="7"/>
        <v>0</v>
      </c>
      <c r="BI84" s="207">
        <f t="shared" si="8"/>
        <v>0</v>
      </c>
      <c r="BJ84" s="24" t="s">
        <v>25</v>
      </c>
      <c r="BK84" s="207">
        <f t="shared" si="9"/>
        <v>0</v>
      </c>
      <c r="BL84" s="24" t="s">
        <v>336</v>
      </c>
      <c r="BM84" s="24" t="s">
        <v>2411</v>
      </c>
    </row>
    <row r="85" spans="2:65" s="1" customFormat="1" ht="31.5" customHeight="1">
      <c r="B85" s="42"/>
      <c r="C85" s="196" t="s">
        <v>131</v>
      </c>
      <c r="D85" s="196" t="s">
        <v>258</v>
      </c>
      <c r="E85" s="197" t="s">
        <v>2412</v>
      </c>
      <c r="F85" s="198" t="s">
        <v>2413</v>
      </c>
      <c r="G85" s="199" t="s">
        <v>372</v>
      </c>
      <c r="H85" s="200">
        <v>3</v>
      </c>
      <c r="I85" s="201"/>
      <c r="J85" s="202">
        <f t="shared" si="0"/>
        <v>0</v>
      </c>
      <c r="K85" s="198" t="s">
        <v>261</v>
      </c>
      <c r="L85" s="62"/>
      <c r="M85" s="203" t="s">
        <v>38</v>
      </c>
      <c r="N85" s="204" t="s">
        <v>52</v>
      </c>
      <c r="O85" s="43"/>
      <c r="P85" s="205">
        <f t="shared" si="1"/>
        <v>0</v>
      </c>
      <c r="Q85" s="205">
        <v>0.00147</v>
      </c>
      <c r="R85" s="205">
        <f t="shared" si="2"/>
        <v>0.00441</v>
      </c>
      <c r="S85" s="205">
        <v>0</v>
      </c>
      <c r="T85" s="206">
        <f t="shared" si="3"/>
        <v>0</v>
      </c>
      <c r="AR85" s="24" t="s">
        <v>336</v>
      </c>
      <c r="AT85" s="24" t="s">
        <v>258</v>
      </c>
      <c r="AU85" s="24" t="s">
        <v>90</v>
      </c>
      <c r="AY85" s="24" t="s">
        <v>256</v>
      </c>
      <c r="BE85" s="207">
        <f t="shared" si="4"/>
        <v>0</v>
      </c>
      <c r="BF85" s="207">
        <f t="shared" si="5"/>
        <v>0</v>
      </c>
      <c r="BG85" s="207">
        <f t="shared" si="6"/>
        <v>0</v>
      </c>
      <c r="BH85" s="207">
        <f t="shared" si="7"/>
        <v>0</v>
      </c>
      <c r="BI85" s="207">
        <f t="shared" si="8"/>
        <v>0</v>
      </c>
      <c r="BJ85" s="24" t="s">
        <v>25</v>
      </c>
      <c r="BK85" s="207">
        <f t="shared" si="9"/>
        <v>0</v>
      </c>
      <c r="BL85" s="24" t="s">
        <v>336</v>
      </c>
      <c r="BM85" s="24" t="s">
        <v>2414</v>
      </c>
    </row>
    <row r="86" spans="2:65" s="1" customFormat="1" ht="31.5" customHeight="1">
      <c r="B86" s="42"/>
      <c r="C86" s="196" t="s">
        <v>262</v>
      </c>
      <c r="D86" s="196" t="s">
        <v>258</v>
      </c>
      <c r="E86" s="197" t="s">
        <v>2415</v>
      </c>
      <c r="F86" s="198" t="s">
        <v>2416</v>
      </c>
      <c r="G86" s="199" t="s">
        <v>372</v>
      </c>
      <c r="H86" s="200">
        <v>18</v>
      </c>
      <c r="I86" s="201"/>
      <c r="J86" s="202">
        <f t="shared" si="0"/>
        <v>0</v>
      </c>
      <c r="K86" s="198" t="s">
        <v>261</v>
      </c>
      <c r="L86" s="62"/>
      <c r="M86" s="203" t="s">
        <v>38</v>
      </c>
      <c r="N86" s="204" t="s">
        <v>52</v>
      </c>
      <c r="O86" s="43"/>
      <c r="P86" s="205">
        <f t="shared" si="1"/>
        <v>0</v>
      </c>
      <c r="Q86" s="205">
        <v>0.00493</v>
      </c>
      <c r="R86" s="205">
        <f t="shared" si="2"/>
        <v>0.08874000000000001</v>
      </c>
      <c r="S86" s="205">
        <v>0</v>
      </c>
      <c r="T86" s="206">
        <f t="shared" si="3"/>
        <v>0</v>
      </c>
      <c r="AR86" s="24" t="s">
        <v>336</v>
      </c>
      <c r="AT86" s="24" t="s">
        <v>258</v>
      </c>
      <c r="AU86" s="24" t="s">
        <v>90</v>
      </c>
      <c r="AY86" s="24" t="s">
        <v>256</v>
      </c>
      <c r="BE86" s="207">
        <f t="shared" si="4"/>
        <v>0</v>
      </c>
      <c r="BF86" s="207">
        <f t="shared" si="5"/>
        <v>0</v>
      </c>
      <c r="BG86" s="207">
        <f t="shared" si="6"/>
        <v>0</v>
      </c>
      <c r="BH86" s="207">
        <f t="shared" si="7"/>
        <v>0</v>
      </c>
      <c r="BI86" s="207">
        <f t="shared" si="8"/>
        <v>0</v>
      </c>
      <c r="BJ86" s="24" t="s">
        <v>25</v>
      </c>
      <c r="BK86" s="207">
        <f t="shared" si="9"/>
        <v>0</v>
      </c>
      <c r="BL86" s="24" t="s">
        <v>336</v>
      </c>
      <c r="BM86" s="24" t="s">
        <v>2417</v>
      </c>
    </row>
    <row r="87" spans="2:65" s="1" customFormat="1" ht="22.5" customHeight="1">
      <c r="B87" s="42"/>
      <c r="C87" s="196" t="s">
        <v>279</v>
      </c>
      <c r="D87" s="196" t="s">
        <v>258</v>
      </c>
      <c r="E87" s="197" t="s">
        <v>2418</v>
      </c>
      <c r="F87" s="198" t="s">
        <v>2419</v>
      </c>
      <c r="G87" s="199" t="s">
        <v>372</v>
      </c>
      <c r="H87" s="200">
        <v>10</v>
      </c>
      <c r="I87" s="201"/>
      <c r="J87" s="202">
        <f t="shared" si="0"/>
        <v>0</v>
      </c>
      <c r="K87" s="198" t="s">
        <v>261</v>
      </c>
      <c r="L87" s="62"/>
      <c r="M87" s="203" t="s">
        <v>38</v>
      </c>
      <c r="N87" s="204" t="s">
        <v>52</v>
      </c>
      <c r="O87" s="43"/>
      <c r="P87" s="205">
        <f t="shared" si="1"/>
        <v>0</v>
      </c>
      <c r="Q87" s="205">
        <v>0.00024</v>
      </c>
      <c r="R87" s="205">
        <f t="shared" si="2"/>
        <v>0.0024000000000000002</v>
      </c>
      <c r="S87" s="205">
        <v>0.00254</v>
      </c>
      <c r="T87" s="206">
        <f t="shared" si="3"/>
        <v>0.025400000000000002</v>
      </c>
      <c r="AR87" s="24" t="s">
        <v>336</v>
      </c>
      <c r="AT87" s="24" t="s">
        <v>258</v>
      </c>
      <c r="AU87" s="24" t="s">
        <v>90</v>
      </c>
      <c r="AY87" s="24" t="s">
        <v>256</v>
      </c>
      <c r="BE87" s="207">
        <f t="shared" si="4"/>
        <v>0</v>
      </c>
      <c r="BF87" s="207">
        <f t="shared" si="5"/>
        <v>0</v>
      </c>
      <c r="BG87" s="207">
        <f t="shared" si="6"/>
        <v>0</v>
      </c>
      <c r="BH87" s="207">
        <f t="shared" si="7"/>
        <v>0</v>
      </c>
      <c r="BI87" s="207">
        <f t="shared" si="8"/>
        <v>0</v>
      </c>
      <c r="BJ87" s="24" t="s">
        <v>25</v>
      </c>
      <c r="BK87" s="207">
        <f t="shared" si="9"/>
        <v>0</v>
      </c>
      <c r="BL87" s="24" t="s">
        <v>336</v>
      </c>
      <c r="BM87" s="24" t="s">
        <v>2420</v>
      </c>
    </row>
    <row r="88" spans="2:65" s="1" customFormat="1" ht="22.5" customHeight="1">
      <c r="B88" s="42"/>
      <c r="C88" s="196" t="s">
        <v>286</v>
      </c>
      <c r="D88" s="196" t="s">
        <v>258</v>
      </c>
      <c r="E88" s="197" t="s">
        <v>2421</v>
      </c>
      <c r="F88" s="198" t="s">
        <v>2422</v>
      </c>
      <c r="G88" s="199" t="s">
        <v>372</v>
      </c>
      <c r="H88" s="200">
        <v>25</v>
      </c>
      <c r="I88" s="201"/>
      <c r="J88" s="202">
        <f t="shared" si="0"/>
        <v>0</v>
      </c>
      <c r="K88" s="198" t="s">
        <v>261</v>
      </c>
      <c r="L88" s="62"/>
      <c r="M88" s="203" t="s">
        <v>38</v>
      </c>
      <c r="N88" s="204" t="s">
        <v>52</v>
      </c>
      <c r="O88" s="43"/>
      <c r="P88" s="205">
        <f t="shared" si="1"/>
        <v>0</v>
      </c>
      <c r="Q88" s="205">
        <v>0.00024</v>
      </c>
      <c r="R88" s="205">
        <f t="shared" si="2"/>
        <v>0.006</v>
      </c>
      <c r="S88" s="205">
        <v>0.00553</v>
      </c>
      <c r="T88" s="206">
        <f t="shared" si="3"/>
        <v>0.13825</v>
      </c>
      <c r="AR88" s="24" t="s">
        <v>336</v>
      </c>
      <c r="AT88" s="24" t="s">
        <v>258</v>
      </c>
      <c r="AU88" s="24" t="s">
        <v>90</v>
      </c>
      <c r="AY88" s="24" t="s">
        <v>256</v>
      </c>
      <c r="BE88" s="207">
        <f t="shared" si="4"/>
        <v>0</v>
      </c>
      <c r="BF88" s="207">
        <f t="shared" si="5"/>
        <v>0</v>
      </c>
      <c r="BG88" s="207">
        <f t="shared" si="6"/>
        <v>0</v>
      </c>
      <c r="BH88" s="207">
        <f t="shared" si="7"/>
        <v>0</v>
      </c>
      <c r="BI88" s="207">
        <f t="shared" si="8"/>
        <v>0</v>
      </c>
      <c r="BJ88" s="24" t="s">
        <v>25</v>
      </c>
      <c r="BK88" s="207">
        <f t="shared" si="9"/>
        <v>0</v>
      </c>
      <c r="BL88" s="24" t="s">
        <v>336</v>
      </c>
      <c r="BM88" s="24" t="s">
        <v>2423</v>
      </c>
    </row>
    <row r="89" spans="2:65" s="1" customFormat="1" ht="31.5" customHeight="1">
      <c r="B89" s="42"/>
      <c r="C89" s="196" t="s">
        <v>291</v>
      </c>
      <c r="D89" s="196" t="s">
        <v>258</v>
      </c>
      <c r="E89" s="197" t="s">
        <v>2424</v>
      </c>
      <c r="F89" s="198" t="s">
        <v>2425</v>
      </c>
      <c r="G89" s="199" t="s">
        <v>1037</v>
      </c>
      <c r="H89" s="200">
        <v>2</v>
      </c>
      <c r="I89" s="201"/>
      <c r="J89" s="202">
        <f t="shared" si="0"/>
        <v>0</v>
      </c>
      <c r="K89" s="198" t="s">
        <v>261</v>
      </c>
      <c r="L89" s="62"/>
      <c r="M89" s="203" t="s">
        <v>38</v>
      </c>
      <c r="N89" s="204" t="s">
        <v>52</v>
      </c>
      <c r="O89" s="43"/>
      <c r="P89" s="205">
        <f t="shared" si="1"/>
        <v>0</v>
      </c>
      <c r="Q89" s="205">
        <v>0.00325</v>
      </c>
      <c r="R89" s="205">
        <f t="shared" si="2"/>
        <v>0.0065</v>
      </c>
      <c r="S89" s="205">
        <v>0</v>
      </c>
      <c r="T89" s="206">
        <f t="shared" si="3"/>
        <v>0</v>
      </c>
      <c r="AR89" s="24" t="s">
        <v>336</v>
      </c>
      <c r="AT89" s="24" t="s">
        <v>258</v>
      </c>
      <c r="AU89" s="24" t="s">
        <v>90</v>
      </c>
      <c r="AY89" s="24" t="s">
        <v>256</v>
      </c>
      <c r="BE89" s="207">
        <f t="shared" si="4"/>
        <v>0</v>
      </c>
      <c r="BF89" s="207">
        <f t="shared" si="5"/>
        <v>0</v>
      </c>
      <c r="BG89" s="207">
        <f t="shared" si="6"/>
        <v>0</v>
      </c>
      <c r="BH89" s="207">
        <f t="shared" si="7"/>
        <v>0</v>
      </c>
      <c r="BI89" s="207">
        <f t="shared" si="8"/>
        <v>0</v>
      </c>
      <c r="BJ89" s="24" t="s">
        <v>25</v>
      </c>
      <c r="BK89" s="207">
        <f t="shared" si="9"/>
        <v>0</v>
      </c>
      <c r="BL89" s="24" t="s">
        <v>336</v>
      </c>
      <c r="BM89" s="24" t="s">
        <v>2426</v>
      </c>
    </row>
    <row r="90" spans="2:65" s="1" customFormat="1" ht="22.5" customHeight="1">
      <c r="B90" s="42"/>
      <c r="C90" s="196" t="s">
        <v>183</v>
      </c>
      <c r="D90" s="196" t="s">
        <v>258</v>
      </c>
      <c r="E90" s="197" t="s">
        <v>2427</v>
      </c>
      <c r="F90" s="198" t="s">
        <v>2428</v>
      </c>
      <c r="G90" s="199" t="s">
        <v>453</v>
      </c>
      <c r="H90" s="200">
        <v>2</v>
      </c>
      <c r="I90" s="201"/>
      <c r="J90" s="202">
        <f t="shared" si="0"/>
        <v>0</v>
      </c>
      <c r="K90" s="198" t="s">
        <v>261</v>
      </c>
      <c r="L90" s="62"/>
      <c r="M90" s="203" t="s">
        <v>38</v>
      </c>
      <c r="N90" s="204" t="s">
        <v>52</v>
      </c>
      <c r="O90" s="43"/>
      <c r="P90" s="205">
        <f t="shared" si="1"/>
        <v>0</v>
      </c>
      <c r="Q90" s="205">
        <v>0</v>
      </c>
      <c r="R90" s="205">
        <f t="shared" si="2"/>
        <v>0</v>
      </c>
      <c r="S90" s="205">
        <v>0</v>
      </c>
      <c r="T90" s="206">
        <f t="shared" si="3"/>
        <v>0</v>
      </c>
      <c r="AR90" s="24" t="s">
        <v>336</v>
      </c>
      <c r="AT90" s="24" t="s">
        <v>258</v>
      </c>
      <c r="AU90" s="24" t="s">
        <v>90</v>
      </c>
      <c r="AY90" s="24" t="s">
        <v>256</v>
      </c>
      <c r="BE90" s="207">
        <f t="shared" si="4"/>
        <v>0</v>
      </c>
      <c r="BF90" s="207">
        <f t="shared" si="5"/>
        <v>0</v>
      </c>
      <c r="BG90" s="207">
        <f t="shared" si="6"/>
        <v>0</v>
      </c>
      <c r="BH90" s="207">
        <f t="shared" si="7"/>
        <v>0</v>
      </c>
      <c r="BI90" s="207">
        <f t="shared" si="8"/>
        <v>0</v>
      </c>
      <c r="BJ90" s="24" t="s">
        <v>25</v>
      </c>
      <c r="BK90" s="207">
        <f t="shared" si="9"/>
        <v>0</v>
      </c>
      <c r="BL90" s="24" t="s">
        <v>336</v>
      </c>
      <c r="BM90" s="24" t="s">
        <v>2429</v>
      </c>
    </row>
    <row r="91" spans="2:65" s="1" customFormat="1" ht="22.5" customHeight="1">
      <c r="B91" s="42"/>
      <c r="C91" s="196" t="s">
        <v>301</v>
      </c>
      <c r="D91" s="196" t="s">
        <v>258</v>
      </c>
      <c r="E91" s="197" t="s">
        <v>2430</v>
      </c>
      <c r="F91" s="198" t="s">
        <v>2431</v>
      </c>
      <c r="G91" s="199" t="s">
        <v>372</v>
      </c>
      <c r="H91" s="200">
        <v>31</v>
      </c>
      <c r="I91" s="201"/>
      <c r="J91" s="202">
        <f t="shared" si="0"/>
        <v>0</v>
      </c>
      <c r="K91" s="198" t="s">
        <v>261</v>
      </c>
      <c r="L91" s="62"/>
      <c r="M91" s="203" t="s">
        <v>38</v>
      </c>
      <c r="N91" s="204" t="s">
        <v>52</v>
      </c>
      <c r="O91" s="43"/>
      <c r="P91" s="205">
        <f t="shared" si="1"/>
        <v>0</v>
      </c>
      <c r="Q91" s="205">
        <v>0</v>
      </c>
      <c r="R91" s="205">
        <f t="shared" si="2"/>
        <v>0</v>
      </c>
      <c r="S91" s="205">
        <v>0</v>
      </c>
      <c r="T91" s="206">
        <f t="shared" si="3"/>
        <v>0</v>
      </c>
      <c r="AR91" s="24" t="s">
        <v>336</v>
      </c>
      <c r="AT91" s="24" t="s">
        <v>258</v>
      </c>
      <c r="AU91" s="24" t="s">
        <v>90</v>
      </c>
      <c r="AY91" s="24" t="s">
        <v>256</v>
      </c>
      <c r="BE91" s="207">
        <f t="shared" si="4"/>
        <v>0</v>
      </c>
      <c r="BF91" s="207">
        <f t="shared" si="5"/>
        <v>0</v>
      </c>
      <c r="BG91" s="207">
        <f t="shared" si="6"/>
        <v>0</v>
      </c>
      <c r="BH91" s="207">
        <f t="shared" si="7"/>
        <v>0</v>
      </c>
      <c r="BI91" s="207">
        <f t="shared" si="8"/>
        <v>0</v>
      </c>
      <c r="BJ91" s="24" t="s">
        <v>25</v>
      </c>
      <c r="BK91" s="207">
        <f t="shared" si="9"/>
        <v>0</v>
      </c>
      <c r="BL91" s="24" t="s">
        <v>336</v>
      </c>
      <c r="BM91" s="24" t="s">
        <v>2432</v>
      </c>
    </row>
    <row r="92" spans="2:65" s="1" customFormat="1" ht="22.5" customHeight="1">
      <c r="B92" s="42"/>
      <c r="C92" s="196" t="s">
        <v>30</v>
      </c>
      <c r="D92" s="196" t="s">
        <v>258</v>
      </c>
      <c r="E92" s="197" t="s">
        <v>2433</v>
      </c>
      <c r="F92" s="198" t="s">
        <v>2434</v>
      </c>
      <c r="G92" s="199" t="s">
        <v>453</v>
      </c>
      <c r="H92" s="200">
        <v>1</v>
      </c>
      <c r="I92" s="201"/>
      <c r="J92" s="202">
        <f t="shared" si="0"/>
        <v>0</v>
      </c>
      <c r="K92" s="198" t="s">
        <v>261</v>
      </c>
      <c r="L92" s="62"/>
      <c r="M92" s="203" t="s">
        <v>38</v>
      </c>
      <c r="N92" s="204" t="s">
        <v>52</v>
      </c>
      <c r="O92" s="43"/>
      <c r="P92" s="205">
        <f t="shared" si="1"/>
        <v>0</v>
      </c>
      <c r="Q92" s="205">
        <v>0</v>
      </c>
      <c r="R92" s="205">
        <f t="shared" si="2"/>
        <v>0</v>
      </c>
      <c r="S92" s="205">
        <v>0</v>
      </c>
      <c r="T92" s="206">
        <f t="shared" si="3"/>
        <v>0</v>
      </c>
      <c r="AR92" s="24" t="s">
        <v>336</v>
      </c>
      <c r="AT92" s="24" t="s">
        <v>258</v>
      </c>
      <c r="AU92" s="24" t="s">
        <v>90</v>
      </c>
      <c r="AY92" s="24" t="s">
        <v>256</v>
      </c>
      <c r="BE92" s="207">
        <f t="shared" si="4"/>
        <v>0</v>
      </c>
      <c r="BF92" s="207">
        <f t="shared" si="5"/>
        <v>0</v>
      </c>
      <c r="BG92" s="207">
        <f t="shared" si="6"/>
        <v>0</v>
      </c>
      <c r="BH92" s="207">
        <f t="shared" si="7"/>
        <v>0</v>
      </c>
      <c r="BI92" s="207">
        <f t="shared" si="8"/>
        <v>0</v>
      </c>
      <c r="BJ92" s="24" t="s">
        <v>25</v>
      </c>
      <c r="BK92" s="207">
        <f t="shared" si="9"/>
        <v>0</v>
      </c>
      <c r="BL92" s="24" t="s">
        <v>336</v>
      </c>
      <c r="BM92" s="24" t="s">
        <v>2435</v>
      </c>
    </row>
    <row r="93" spans="2:65" s="1" customFormat="1" ht="22.5" customHeight="1">
      <c r="B93" s="42"/>
      <c r="C93" s="196" t="s">
        <v>310</v>
      </c>
      <c r="D93" s="196" t="s">
        <v>258</v>
      </c>
      <c r="E93" s="197" t="s">
        <v>2436</v>
      </c>
      <c r="F93" s="198" t="s">
        <v>2437</v>
      </c>
      <c r="G93" s="199" t="s">
        <v>453</v>
      </c>
      <c r="H93" s="200">
        <v>1</v>
      </c>
      <c r="I93" s="201"/>
      <c r="J93" s="202">
        <f t="shared" si="0"/>
        <v>0</v>
      </c>
      <c r="K93" s="198" t="s">
        <v>261</v>
      </c>
      <c r="L93" s="62"/>
      <c r="M93" s="203" t="s">
        <v>38</v>
      </c>
      <c r="N93" s="204" t="s">
        <v>52</v>
      </c>
      <c r="O93" s="43"/>
      <c r="P93" s="205">
        <f t="shared" si="1"/>
        <v>0</v>
      </c>
      <c r="Q93" s="205">
        <v>0.00025</v>
      </c>
      <c r="R93" s="205">
        <f t="shared" si="2"/>
        <v>0.00025</v>
      </c>
      <c r="S93" s="205">
        <v>0</v>
      </c>
      <c r="T93" s="206">
        <f t="shared" si="3"/>
        <v>0</v>
      </c>
      <c r="AR93" s="24" t="s">
        <v>336</v>
      </c>
      <c r="AT93" s="24" t="s">
        <v>258</v>
      </c>
      <c r="AU93" s="24" t="s">
        <v>90</v>
      </c>
      <c r="AY93" s="24" t="s">
        <v>256</v>
      </c>
      <c r="BE93" s="207">
        <f t="shared" si="4"/>
        <v>0</v>
      </c>
      <c r="BF93" s="207">
        <f t="shared" si="5"/>
        <v>0</v>
      </c>
      <c r="BG93" s="207">
        <f t="shared" si="6"/>
        <v>0</v>
      </c>
      <c r="BH93" s="207">
        <f t="shared" si="7"/>
        <v>0</v>
      </c>
      <c r="BI93" s="207">
        <f t="shared" si="8"/>
        <v>0</v>
      </c>
      <c r="BJ93" s="24" t="s">
        <v>25</v>
      </c>
      <c r="BK93" s="207">
        <f t="shared" si="9"/>
        <v>0</v>
      </c>
      <c r="BL93" s="24" t="s">
        <v>336</v>
      </c>
      <c r="BM93" s="24" t="s">
        <v>2438</v>
      </c>
    </row>
    <row r="94" spans="2:65" s="1" customFormat="1" ht="22.5" customHeight="1">
      <c r="B94" s="42"/>
      <c r="C94" s="196" t="s">
        <v>314</v>
      </c>
      <c r="D94" s="196" t="s">
        <v>258</v>
      </c>
      <c r="E94" s="197" t="s">
        <v>2439</v>
      </c>
      <c r="F94" s="198" t="s">
        <v>2440</v>
      </c>
      <c r="G94" s="199" t="s">
        <v>453</v>
      </c>
      <c r="H94" s="200">
        <v>1</v>
      </c>
      <c r="I94" s="201"/>
      <c r="J94" s="202">
        <f t="shared" si="0"/>
        <v>0</v>
      </c>
      <c r="K94" s="198" t="s">
        <v>261</v>
      </c>
      <c r="L94" s="62"/>
      <c r="M94" s="203" t="s">
        <v>38</v>
      </c>
      <c r="N94" s="204" t="s">
        <v>52</v>
      </c>
      <c r="O94" s="43"/>
      <c r="P94" s="205">
        <f t="shared" si="1"/>
        <v>0</v>
      </c>
      <c r="Q94" s="205">
        <v>0.0002</v>
      </c>
      <c r="R94" s="205">
        <f t="shared" si="2"/>
        <v>0.0002</v>
      </c>
      <c r="S94" s="205">
        <v>0</v>
      </c>
      <c r="T94" s="206">
        <f t="shared" si="3"/>
        <v>0</v>
      </c>
      <c r="AR94" s="24" t="s">
        <v>336</v>
      </c>
      <c r="AT94" s="24" t="s">
        <v>258</v>
      </c>
      <c r="AU94" s="24" t="s">
        <v>90</v>
      </c>
      <c r="AY94" s="24" t="s">
        <v>256</v>
      </c>
      <c r="BE94" s="207">
        <f t="shared" si="4"/>
        <v>0</v>
      </c>
      <c r="BF94" s="207">
        <f t="shared" si="5"/>
        <v>0</v>
      </c>
      <c r="BG94" s="207">
        <f t="shared" si="6"/>
        <v>0</v>
      </c>
      <c r="BH94" s="207">
        <f t="shared" si="7"/>
        <v>0</v>
      </c>
      <c r="BI94" s="207">
        <f t="shared" si="8"/>
        <v>0</v>
      </c>
      <c r="BJ94" s="24" t="s">
        <v>25</v>
      </c>
      <c r="BK94" s="207">
        <f t="shared" si="9"/>
        <v>0</v>
      </c>
      <c r="BL94" s="24" t="s">
        <v>336</v>
      </c>
      <c r="BM94" s="24" t="s">
        <v>2441</v>
      </c>
    </row>
    <row r="95" spans="2:65" s="1" customFormat="1" ht="22.5" customHeight="1">
      <c r="B95" s="42"/>
      <c r="C95" s="196" t="s">
        <v>319</v>
      </c>
      <c r="D95" s="196" t="s">
        <v>258</v>
      </c>
      <c r="E95" s="197" t="s">
        <v>2442</v>
      </c>
      <c r="F95" s="198" t="s">
        <v>2443</v>
      </c>
      <c r="G95" s="199" t="s">
        <v>1037</v>
      </c>
      <c r="H95" s="200">
        <v>1</v>
      </c>
      <c r="I95" s="201"/>
      <c r="J95" s="202">
        <f t="shared" si="0"/>
        <v>0</v>
      </c>
      <c r="K95" s="198" t="s">
        <v>261</v>
      </c>
      <c r="L95" s="62"/>
      <c r="M95" s="203" t="s">
        <v>38</v>
      </c>
      <c r="N95" s="204" t="s">
        <v>52</v>
      </c>
      <c r="O95" s="43"/>
      <c r="P95" s="205">
        <f t="shared" si="1"/>
        <v>0</v>
      </c>
      <c r="Q95" s="205">
        <v>7E-05</v>
      </c>
      <c r="R95" s="205">
        <f t="shared" si="2"/>
        <v>7E-05</v>
      </c>
      <c r="S95" s="205">
        <v>0</v>
      </c>
      <c r="T95" s="206">
        <f t="shared" si="3"/>
        <v>0</v>
      </c>
      <c r="AR95" s="24" t="s">
        <v>336</v>
      </c>
      <c r="AT95" s="24" t="s">
        <v>258</v>
      </c>
      <c r="AU95" s="24" t="s">
        <v>90</v>
      </c>
      <c r="AY95" s="24" t="s">
        <v>256</v>
      </c>
      <c r="BE95" s="207">
        <f t="shared" si="4"/>
        <v>0</v>
      </c>
      <c r="BF95" s="207">
        <f t="shared" si="5"/>
        <v>0</v>
      </c>
      <c r="BG95" s="207">
        <f t="shared" si="6"/>
        <v>0</v>
      </c>
      <c r="BH95" s="207">
        <f t="shared" si="7"/>
        <v>0</v>
      </c>
      <c r="BI95" s="207">
        <f t="shared" si="8"/>
        <v>0</v>
      </c>
      <c r="BJ95" s="24" t="s">
        <v>25</v>
      </c>
      <c r="BK95" s="207">
        <f t="shared" si="9"/>
        <v>0</v>
      </c>
      <c r="BL95" s="24" t="s">
        <v>336</v>
      </c>
      <c r="BM95" s="24" t="s">
        <v>2444</v>
      </c>
    </row>
    <row r="96" spans="2:65" s="1" customFormat="1" ht="31.5" customHeight="1">
      <c r="B96" s="42"/>
      <c r="C96" s="196" t="s">
        <v>324</v>
      </c>
      <c r="D96" s="196" t="s">
        <v>258</v>
      </c>
      <c r="E96" s="197" t="s">
        <v>2445</v>
      </c>
      <c r="F96" s="198" t="s">
        <v>2446</v>
      </c>
      <c r="G96" s="199" t="s">
        <v>453</v>
      </c>
      <c r="H96" s="200">
        <v>3</v>
      </c>
      <c r="I96" s="201"/>
      <c r="J96" s="202">
        <f t="shared" si="0"/>
        <v>0</v>
      </c>
      <c r="K96" s="198" t="s">
        <v>261</v>
      </c>
      <c r="L96" s="62"/>
      <c r="M96" s="203" t="s">
        <v>38</v>
      </c>
      <c r="N96" s="204" t="s">
        <v>52</v>
      </c>
      <c r="O96" s="43"/>
      <c r="P96" s="205">
        <f t="shared" si="1"/>
        <v>0</v>
      </c>
      <c r="Q96" s="205">
        <v>0.00024</v>
      </c>
      <c r="R96" s="205">
        <f t="shared" si="2"/>
        <v>0.00072</v>
      </c>
      <c r="S96" s="205">
        <v>0</v>
      </c>
      <c r="T96" s="206">
        <f t="shared" si="3"/>
        <v>0</v>
      </c>
      <c r="AR96" s="24" t="s">
        <v>336</v>
      </c>
      <c r="AT96" s="24" t="s">
        <v>258</v>
      </c>
      <c r="AU96" s="24" t="s">
        <v>90</v>
      </c>
      <c r="AY96" s="24" t="s">
        <v>256</v>
      </c>
      <c r="BE96" s="207">
        <f t="shared" si="4"/>
        <v>0</v>
      </c>
      <c r="BF96" s="207">
        <f t="shared" si="5"/>
        <v>0</v>
      </c>
      <c r="BG96" s="207">
        <f t="shared" si="6"/>
        <v>0</v>
      </c>
      <c r="BH96" s="207">
        <f t="shared" si="7"/>
        <v>0</v>
      </c>
      <c r="BI96" s="207">
        <f t="shared" si="8"/>
        <v>0</v>
      </c>
      <c r="BJ96" s="24" t="s">
        <v>25</v>
      </c>
      <c r="BK96" s="207">
        <f t="shared" si="9"/>
        <v>0</v>
      </c>
      <c r="BL96" s="24" t="s">
        <v>336</v>
      </c>
      <c r="BM96" s="24" t="s">
        <v>2447</v>
      </c>
    </row>
    <row r="97" spans="2:65" s="1" customFormat="1" ht="22.5" customHeight="1">
      <c r="B97" s="42"/>
      <c r="C97" s="196" t="s">
        <v>10</v>
      </c>
      <c r="D97" s="196" t="s">
        <v>258</v>
      </c>
      <c r="E97" s="197" t="s">
        <v>2448</v>
      </c>
      <c r="F97" s="198" t="s">
        <v>2449</v>
      </c>
      <c r="G97" s="199" t="s">
        <v>453</v>
      </c>
      <c r="H97" s="200">
        <v>4</v>
      </c>
      <c r="I97" s="201"/>
      <c r="J97" s="202">
        <f t="shared" si="0"/>
        <v>0</v>
      </c>
      <c r="K97" s="198" t="s">
        <v>261</v>
      </c>
      <c r="L97" s="62"/>
      <c r="M97" s="203" t="s">
        <v>38</v>
      </c>
      <c r="N97" s="204" t="s">
        <v>52</v>
      </c>
      <c r="O97" s="43"/>
      <c r="P97" s="205">
        <f t="shared" si="1"/>
        <v>0</v>
      </c>
      <c r="Q97" s="205">
        <v>0</v>
      </c>
      <c r="R97" s="205">
        <f t="shared" si="2"/>
        <v>0</v>
      </c>
      <c r="S97" s="205">
        <v>0</v>
      </c>
      <c r="T97" s="206">
        <f t="shared" si="3"/>
        <v>0</v>
      </c>
      <c r="AR97" s="24" t="s">
        <v>336</v>
      </c>
      <c r="AT97" s="24" t="s">
        <v>258</v>
      </c>
      <c r="AU97" s="24" t="s">
        <v>90</v>
      </c>
      <c r="AY97" s="24" t="s">
        <v>256</v>
      </c>
      <c r="BE97" s="207">
        <f t="shared" si="4"/>
        <v>0</v>
      </c>
      <c r="BF97" s="207">
        <f t="shared" si="5"/>
        <v>0</v>
      </c>
      <c r="BG97" s="207">
        <f t="shared" si="6"/>
        <v>0</v>
      </c>
      <c r="BH97" s="207">
        <f t="shared" si="7"/>
        <v>0</v>
      </c>
      <c r="BI97" s="207">
        <f t="shared" si="8"/>
        <v>0</v>
      </c>
      <c r="BJ97" s="24" t="s">
        <v>25</v>
      </c>
      <c r="BK97" s="207">
        <f t="shared" si="9"/>
        <v>0</v>
      </c>
      <c r="BL97" s="24" t="s">
        <v>336</v>
      </c>
      <c r="BM97" s="24" t="s">
        <v>2450</v>
      </c>
    </row>
    <row r="98" spans="2:65" s="1" customFormat="1" ht="31.5" customHeight="1">
      <c r="B98" s="42"/>
      <c r="C98" s="196" t="s">
        <v>336</v>
      </c>
      <c r="D98" s="196" t="s">
        <v>258</v>
      </c>
      <c r="E98" s="197" t="s">
        <v>2451</v>
      </c>
      <c r="F98" s="198" t="s">
        <v>2452</v>
      </c>
      <c r="G98" s="199" t="s">
        <v>327</v>
      </c>
      <c r="H98" s="200">
        <v>0.4</v>
      </c>
      <c r="I98" s="201"/>
      <c r="J98" s="202">
        <f t="shared" si="0"/>
        <v>0</v>
      </c>
      <c r="K98" s="198" t="s">
        <v>261</v>
      </c>
      <c r="L98" s="62"/>
      <c r="M98" s="203" t="s">
        <v>38</v>
      </c>
      <c r="N98" s="204" t="s">
        <v>52</v>
      </c>
      <c r="O98" s="43"/>
      <c r="P98" s="205">
        <f t="shared" si="1"/>
        <v>0</v>
      </c>
      <c r="Q98" s="205">
        <v>0</v>
      </c>
      <c r="R98" s="205">
        <f t="shared" si="2"/>
        <v>0</v>
      </c>
      <c r="S98" s="205">
        <v>0</v>
      </c>
      <c r="T98" s="206">
        <f t="shared" si="3"/>
        <v>0</v>
      </c>
      <c r="AR98" s="24" t="s">
        <v>336</v>
      </c>
      <c r="AT98" s="24" t="s">
        <v>258</v>
      </c>
      <c r="AU98" s="24" t="s">
        <v>90</v>
      </c>
      <c r="AY98" s="24" t="s">
        <v>256</v>
      </c>
      <c r="BE98" s="207">
        <f t="shared" si="4"/>
        <v>0</v>
      </c>
      <c r="BF98" s="207">
        <f t="shared" si="5"/>
        <v>0</v>
      </c>
      <c r="BG98" s="207">
        <f t="shared" si="6"/>
        <v>0</v>
      </c>
      <c r="BH98" s="207">
        <f t="shared" si="7"/>
        <v>0</v>
      </c>
      <c r="BI98" s="207">
        <f t="shared" si="8"/>
        <v>0</v>
      </c>
      <c r="BJ98" s="24" t="s">
        <v>25</v>
      </c>
      <c r="BK98" s="207">
        <f t="shared" si="9"/>
        <v>0</v>
      </c>
      <c r="BL98" s="24" t="s">
        <v>336</v>
      </c>
      <c r="BM98" s="24" t="s">
        <v>2453</v>
      </c>
    </row>
    <row r="99" spans="2:65" s="1" customFormat="1" ht="31.5" customHeight="1">
      <c r="B99" s="42"/>
      <c r="C99" s="196" t="s">
        <v>342</v>
      </c>
      <c r="D99" s="196" t="s">
        <v>258</v>
      </c>
      <c r="E99" s="197" t="s">
        <v>2454</v>
      </c>
      <c r="F99" s="198" t="s">
        <v>2455</v>
      </c>
      <c r="G99" s="199" t="s">
        <v>327</v>
      </c>
      <c r="H99" s="200">
        <v>0.129</v>
      </c>
      <c r="I99" s="201"/>
      <c r="J99" s="202">
        <f t="shared" si="0"/>
        <v>0</v>
      </c>
      <c r="K99" s="198" t="s">
        <v>261</v>
      </c>
      <c r="L99" s="62"/>
      <c r="M99" s="203" t="s">
        <v>38</v>
      </c>
      <c r="N99" s="204" t="s">
        <v>52</v>
      </c>
      <c r="O99" s="43"/>
      <c r="P99" s="205">
        <f t="shared" si="1"/>
        <v>0</v>
      </c>
      <c r="Q99" s="205">
        <v>0</v>
      </c>
      <c r="R99" s="205">
        <f t="shared" si="2"/>
        <v>0</v>
      </c>
      <c r="S99" s="205">
        <v>0</v>
      </c>
      <c r="T99" s="206">
        <f t="shared" si="3"/>
        <v>0</v>
      </c>
      <c r="AR99" s="24" t="s">
        <v>336</v>
      </c>
      <c r="AT99" s="24" t="s">
        <v>258</v>
      </c>
      <c r="AU99" s="24" t="s">
        <v>90</v>
      </c>
      <c r="AY99" s="24" t="s">
        <v>256</v>
      </c>
      <c r="BE99" s="207">
        <f t="shared" si="4"/>
        <v>0</v>
      </c>
      <c r="BF99" s="207">
        <f t="shared" si="5"/>
        <v>0</v>
      </c>
      <c r="BG99" s="207">
        <f t="shared" si="6"/>
        <v>0</v>
      </c>
      <c r="BH99" s="207">
        <f t="shared" si="7"/>
        <v>0</v>
      </c>
      <c r="BI99" s="207">
        <f t="shared" si="8"/>
        <v>0</v>
      </c>
      <c r="BJ99" s="24" t="s">
        <v>25</v>
      </c>
      <c r="BK99" s="207">
        <f t="shared" si="9"/>
        <v>0</v>
      </c>
      <c r="BL99" s="24" t="s">
        <v>336</v>
      </c>
      <c r="BM99" s="24" t="s">
        <v>2456</v>
      </c>
    </row>
    <row r="100" spans="2:65" s="1" customFormat="1" ht="44.25" customHeight="1">
      <c r="B100" s="42"/>
      <c r="C100" s="196" t="s">
        <v>347</v>
      </c>
      <c r="D100" s="196" t="s">
        <v>258</v>
      </c>
      <c r="E100" s="197" t="s">
        <v>2457</v>
      </c>
      <c r="F100" s="198" t="s">
        <v>2458</v>
      </c>
      <c r="G100" s="199" t="s">
        <v>327</v>
      </c>
      <c r="H100" s="200">
        <v>0.129</v>
      </c>
      <c r="I100" s="201"/>
      <c r="J100" s="202">
        <f t="shared" si="0"/>
        <v>0</v>
      </c>
      <c r="K100" s="198" t="s">
        <v>261</v>
      </c>
      <c r="L100" s="62"/>
      <c r="M100" s="203" t="s">
        <v>38</v>
      </c>
      <c r="N100" s="204" t="s">
        <v>52</v>
      </c>
      <c r="O100" s="43"/>
      <c r="P100" s="205">
        <f t="shared" si="1"/>
        <v>0</v>
      </c>
      <c r="Q100" s="205">
        <v>0</v>
      </c>
      <c r="R100" s="205">
        <f t="shared" si="2"/>
        <v>0</v>
      </c>
      <c r="S100" s="205">
        <v>0</v>
      </c>
      <c r="T100" s="206">
        <f t="shared" si="3"/>
        <v>0</v>
      </c>
      <c r="AR100" s="24" t="s">
        <v>336</v>
      </c>
      <c r="AT100" s="24" t="s">
        <v>258</v>
      </c>
      <c r="AU100" s="24" t="s">
        <v>90</v>
      </c>
      <c r="AY100" s="24" t="s">
        <v>256</v>
      </c>
      <c r="BE100" s="207">
        <f t="shared" si="4"/>
        <v>0</v>
      </c>
      <c r="BF100" s="207">
        <f t="shared" si="5"/>
        <v>0</v>
      </c>
      <c r="BG100" s="207">
        <f t="shared" si="6"/>
        <v>0</v>
      </c>
      <c r="BH100" s="207">
        <f t="shared" si="7"/>
        <v>0</v>
      </c>
      <c r="BI100" s="207">
        <f t="shared" si="8"/>
        <v>0</v>
      </c>
      <c r="BJ100" s="24" t="s">
        <v>25</v>
      </c>
      <c r="BK100" s="207">
        <f t="shared" si="9"/>
        <v>0</v>
      </c>
      <c r="BL100" s="24" t="s">
        <v>336</v>
      </c>
      <c r="BM100" s="24" t="s">
        <v>2459</v>
      </c>
    </row>
    <row r="101" spans="2:63" s="10" customFormat="1" ht="29.85" customHeight="1">
      <c r="B101" s="179"/>
      <c r="C101" s="180"/>
      <c r="D101" s="193" t="s">
        <v>80</v>
      </c>
      <c r="E101" s="194" t="s">
        <v>2460</v>
      </c>
      <c r="F101" s="194" t="s">
        <v>2461</v>
      </c>
      <c r="G101" s="180"/>
      <c r="H101" s="180"/>
      <c r="I101" s="183"/>
      <c r="J101" s="195">
        <f>BK101</f>
        <v>0</v>
      </c>
      <c r="K101" s="180"/>
      <c r="L101" s="185"/>
      <c r="M101" s="186"/>
      <c r="N101" s="187"/>
      <c r="O101" s="187"/>
      <c r="P101" s="188">
        <f>SUM(P102:P103)</f>
        <v>0</v>
      </c>
      <c r="Q101" s="187"/>
      <c r="R101" s="188">
        <f>SUM(R102:R103)</f>
        <v>0.00228</v>
      </c>
      <c r="S101" s="187"/>
      <c r="T101" s="189">
        <f>SUM(T102:T103)</f>
        <v>0</v>
      </c>
      <c r="AR101" s="190" t="s">
        <v>90</v>
      </c>
      <c r="AT101" s="191" t="s">
        <v>80</v>
      </c>
      <c r="AU101" s="191" t="s">
        <v>25</v>
      </c>
      <c r="AY101" s="190" t="s">
        <v>256</v>
      </c>
      <c r="BK101" s="192">
        <f>SUM(BK102:BK103)</f>
        <v>0</v>
      </c>
    </row>
    <row r="102" spans="2:65" s="1" customFormat="1" ht="31.5" customHeight="1">
      <c r="B102" s="42"/>
      <c r="C102" s="196" t="s">
        <v>353</v>
      </c>
      <c r="D102" s="196" t="s">
        <v>258</v>
      </c>
      <c r="E102" s="197" t="s">
        <v>2462</v>
      </c>
      <c r="F102" s="198" t="s">
        <v>2463</v>
      </c>
      <c r="G102" s="199" t="s">
        <v>129</v>
      </c>
      <c r="H102" s="200">
        <v>1</v>
      </c>
      <c r="I102" s="201"/>
      <c r="J102" s="202">
        <f>ROUND(I102*H102,2)</f>
        <v>0</v>
      </c>
      <c r="K102" s="198" t="s">
        <v>38</v>
      </c>
      <c r="L102" s="62"/>
      <c r="M102" s="203" t="s">
        <v>38</v>
      </c>
      <c r="N102" s="204" t="s">
        <v>52</v>
      </c>
      <c r="O102" s="43"/>
      <c r="P102" s="205">
        <f>O102*H102</f>
        <v>0</v>
      </c>
      <c r="Q102" s="205">
        <v>0.00066</v>
      </c>
      <c r="R102" s="205">
        <f>Q102*H102</f>
        <v>0.00066</v>
      </c>
      <c r="S102" s="205">
        <v>0</v>
      </c>
      <c r="T102" s="206">
        <f>S102*H102</f>
        <v>0</v>
      </c>
      <c r="AR102" s="24" t="s">
        <v>336</v>
      </c>
      <c r="AT102" s="24" t="s">
        <v>258</v>
      </c>
      <c r="AU102" s="24" t="s">
        <v>90</v>
      </c>
      <c r="AY102" s="24" t="s">
        <v>256</v>
      </c>
      <c r="BE102" s="207">
        <f>IF(N102="základní",J102,0)</f>
        <v>0</v>
      </c>
      <c r="BF102" s="207">
        <f>IF(N102="snížená",J102,0)</f>
        <v>0</v>
      </c>
      <c r="BG102" s="207">
        <f>IF(N102="zákl. přenesená",J102,0)</f>
        <v>0</v>
      </c>
      <c r="BH102" s="207">
        <f>IF(N102="sníž. přenesená",J102,0)</f>
        <v>0</v>
      </c>
      <c r="BI102" s="207">
        <f>IF(N102="nulová",J102,0)</f>
        <v>0</v>
      </c>
      <c r="BJ102" s="24" t="s">
        <v>25</v>
      </c>
      <c r="BK102" s="207">
        <f>ROUND(I102*H102,2)</f>
        <v>0</v>
      </c>
      <c r="BL102" s="24" t="s">
        <v>336</v>
      </c>
      <c r="BM102" s="24" t="s">
        <v>2464</v>
      </c>
    </row>
    <row r="103" spans="2:65" s="1" customFormat="1" ht="31.5" customHeight="1">
      <c r="B103" s="42"/>
      <c r="C103" s="196" t="s">
        <v>357</v>
      </c>
      <c r="D103" s="196" t="s">
        <v>258</v>
      </c>
      <c r="E103" s="197" t="s">
        <v>2465</v>
      </c>
      <c r="F103" s="198" t="s">
        <v>2466</v>
      </c>
      <c r="G103" s="199" t="s">
        <v>372</v>
      </c>
      <c r="H103" s="200">
        <v>18</v>
      </c>
      <c r="I103" s="201"/>
      <c r="J103" s="202">
        <f>ROUND(I103*H103,2)</f>
        <v>0</v>
      </c>
      <c r="K103" s="198" t="s">
        <v>38</v>
      </c>
      <c r="L103" s="62"/>
      <c r="M103" s="203" t="s">
        <v>38</v>
      </c>
      <c r="N103" s="204" t="s">
        <v>52</v>
      </c>
      <c r="O103" s="43"/>
      <c r="P103" s="205">
        <f>O103*H103</f>
        <v>0</v>
      </c>
      <c r="Q103" s="205">
        <v>9E-05</v>
      </c>
      <c r="R103" s="205">
        <f>Q103*H103</f>
        <v>0.0016200000000000001</v>
      </c>
      <c r="S103" s="205">
        <v>0</v>
      </c>
      <c r="T103" s="206">
        <f>S103*H103</f>
        <v>0</v>
      </c>
      <c r="AR103" s="24" t="s">
        <v>336</v>
      </c>
      <c r="AT103" s="24" t="s">
        <v>258</v>
      </c>
      <c r="AU103" s="24" t="s">
        <v>90</v>
      </c>
      <c r="AY103" s="24" t="s">
        <v>256</v>
      </c>
      <c r="BE103" s="207">
        <f>IF(N103="základní",J103,0)</f>
        <v>0</v>
      </c>
      <c r="BF103" s="207">
        <f>IF(N103="snížená",J103,0)</f>
        <v>0</v>
      </c>
      <c r="BG103" s="207">
        <f>IF(N103="zákl. přenesená",J103,0)</f>
        <v>0</v>
      </c>
      <c r="BH103" s="207">
        <f>IF(N103="sníž. přenesená",J103,0)</f>
        <v>0</v>
      </c>
      <c r="BI103" s="207">
        <f>IF(N103="nulová",J103,0)</f>
        <v>0</v>
      </c>
      <c r="BJ103" s="24" t="s">
        <v>25</v>
      </c>
      <c r="BK103" s="207">
        <f>ROUND(I103*H103,2)</f>
        <v>0</v>
      </c>
      <c r="BL103" s="24" t="s">
        <v>336</v>
      </c>
      <c r="BM103" s="24" t="s">
        <v>2467</v>
      </c>
    </row>
    <row r="104" spans="2:63" s="10" customFormat="1" ht="37.35" customHeight="1">
      <c r="B104" s="179"/>
      <c r="C104" s="180"/>
      <c r="D104" s="193" t="s">
        <v>80</v>
      </c>
      <c r="E104" s="277" t="s">
        <v>2468</v>
      </c>
      <c r="F104" s="277" t="s">
        <v>2469</v>
      </c>
      <c r="G104" s="180"/>
      <c r="H104" s="180"/>
      <c r="I104" s="183"/>
      <c r="J104" s="278">
        <f>BK104</f>
        <v>0</v>
      </c>
      <c r="K104" s="180"/>
      <c r="L104" s="185"/>
      <c r="M104" s="186"/>
      <c r="N104" s="187"/>
      <c r="O104" s="187"/>
      <c r="P104" s="188">
        <f>SUM(P105:P106)</f>
        <v>0</v>
      </c>
      <c r="Q104" s="187"/>
      <c r="R104" s="188">
        <f>SUM(R105:R106)</f>
        <v>0</v>
      </c>
      <c r="S104" s="187"/>
      <c r="T104" s="189">
        <f>SUM(T105:T106)</f>
        <v>0</v>
      </c>
      <c r="AR104" s="190" t="s">
        <v>262</v>
      </c>
      <c r="AT104" s="191" t="s">
        <v>80</v>
      </c>
      <c r="AU104" s="191" t="s">
        <v>81</v>
      </c>
      <c r="AY104" s="190" t="s">
        <v>256</v>
      </c>
      <c r="BK104" s="192">
        <f>SUM(BK105:BK106)</f>
        <v>0</v>
      </c>
    </row>
    <row r="105" spans="2:65" s="1" customFormat="1" ht="31.5" customHeight="1">
      <c r="B105" s="42"/>
      <c r="C105" s="196" t="s">
        <v>9</v>
      </c>
      <c r="D105" s="196" t="s">
        <v>258</v>
      </c>
      <c r="E105" s="197" t="s">
        <v>2470</v>
      </c>
      <c r="F105" s="198" t="s">
        <v>2471</v>
      </c>
      <c r="G105" s="199" t="s">
        <v>1023</v>
      </c>
      <c r="H105" s="200">
        <v>10</v>
      </c>
      <c r="I105" s="201"/>
      <c r="J105" s="202">
        <f>ROUND(I105*H105,2)</f>
        <v>0</v>
      </c>
      <c r="K105" s="198" t="s">
        <v>261</v>
      </c>
      <c r="L105" s="62"/>
      <c r="M105" s="203" t="s">
        <v>38</v>
      </c>
      <c r="N105" s="204" t="s">
        <v>52</v>
      </c>
      <c r="O105" s="43"/>
      <c r="P105" s="205">
        <f>O105*H105</f>
        <v>0</v>
      </c>
      <c r="Q105" s="205">
        <v>0</v>
      </c>
      <c r="R105" s="205">
        <f>Q105*H105</f>
        <v>0</v>
      </c>
      <c r="S105" s="205">
        <v>0</v>
      </c>
      <c r="T105" s="206">
        <f>S105*H105</f>
        <v>0</v>
      </c>
      <c r="AR105" s="24" t="s">
        <v>2472</v>
      </c>
      <c r="AT105" s="24" t="s">
        <v>258</v>
      </c>
      <c r="AU105" s="24" t="s">
        <v>25</v>
      </c>
      <c r="AY105" s="24" t="s">
        <v>256</v>
      </c>
      <c r="BE105" s="207">
        <f>IF(N105="základní",J105,0)</f>
        <v>0</v>
      </c>
      <c r="BF105" s="207">
        <f>IF(N105="snížená",J105,0)</f>
        <v>0</v>
      </c>
      <c r="BG105" s="207">
        <f>IF(N105="zákl. přenesená",J105,0)</f>
        <v>0</v>
      </c>
      <c r="BH105" s="207">
        <f>IF(N105="sníž. přenesená",J105,0)</f>
        <v>0</v>
      </c>
      <c r="BI105" s="207">
        <f>IF(N105="nulová",J105,0)</f>
        <v>0</v>
      </c>
      <c r="BJ105" s="24" t="s">
        <v>25</v>
      </c>
      <c r="BK105" s="207">
        <f>ROUND(I105*H105,2)</f>
        <v>0</v>
      </c>
      <c r="BL105" s="24" t="s">
        <v>2472</v>
      </c>
      <c r="BM105" s="24" t="s">
        <v>2473</v>
      </c>
    </row>
    <row r="106" spans="2:65" s="1" customFormat="1" ht="22.5" customHeight="1">
      <c r="B106" s="42"/>
      <c r="C106" s="196" t="s">
        <v>369</v>
      </c>
      <c r="D106" s="196" t="s">
        <v>258</v>
      </c>
      <c r="E106" s="197" t="s">
        <v>2474</v>
      </c>
      <c r="F106" s="198" t="s">
        <v>2475</v>
      </c>
      <c r="G106" s="199" t="s">
        <v>1023</v>
      </c>
      <c r="H106" s="200">
        <v>10</v>
      </c>
      <c r="I106" s="201"/>
      <c r="J106" s="202">
        <f>ROUND(I106*H106,2)</f>
        <v>0</v>
      </c>
      <c r="K106" s="198" t="s">
        <v>261</v>
      </c>
      <c r="L106" s="62"/>
      <c r="M106" s="203" t="s">
        <v>38</v>
      </c>
      <c r="N106" s="273" t="s">
        <v>52</v>
      </c>
      <c r="O106" s="274"/>
      <c r="P106" s="275">
        <f>O106*H106</f>
        <v>0</v>
      </c>
      <c r="Q106" s="275">
        <v>0</v>
      </c>
      <c r="R106" s="275">
        <f>Q106*H106</f>
        <v>0</v>
      </c>
      <c r="S106" s="275">
        <v>0</v>
      </c>
      <c r="T106" s="276">
        <f>S106*H106</f>
        <v>0</v>
      </c>
      <c r="AR106" s="24" t="s">
        <v>2472</v>
      </c>
      <c r="AT106" s="24" t="s">
        <v>258</v>
      </c>
      <c r="AU106" s="24" t="s">
        <v>25</v>
      </c>
      <c r="AY106" s="24" t="s">
        <v>256</v>
      </c>
      <c r="BE106" s="207">
        <f>IF(N106="základní",J106,0)</f>
        <v>0</v>
      </c>
      <c r="BF106" s="207">
        <f>IF(N106="snížená",J106,0)</f>
        <v>0</v>
      </c>
      <c r="BG106" s="207">
        <f>IF(N106="zákl. přenesená",J106,0)</f>
        <v>0</v>
      </c>
      <c r="BH106" s="207">
        <f>IF(N106="sníž. přenesená",J106,0)</f>
        <v>0</v>
      </c>
      <c r="BI106" s="207">
        <f>IF(N106="nulová",J106,0)</f>
        <v>0</v>
      </c>
      <c r="BJ106" s="24" t="s">
        <v>25</v>
      </c>
      <c r="BK106" s="207">
        <f>ROUND(I106*H106,2)</f>
        <v>0</v>
      </c>
      <c r="BL106" s="24" t="s">
        <v>2472</v>
      </c>
      <c r="BM106" s="24" t="s">
        <v>2476</v>
      </c>
    </row>
    <row r="107" spans="2:12" s="1" customFormat="1" ht="6.95" customHeight="1">
      <c r="B107" s="57"/>
      <c r="C107" s="58"/>
      <c r="D107" s="58"/>
      <c r="E107" s="58"/>
      <c r="F107" s="58"/>
      <c r="G107" s="58"/>
      <c r="H107" s="58"/>
      <c r="I107" s="142"/>
      <c r="J107" s="58"/>
      <c r="K107" s="58"/>
      <c r="L107" s="62"/>
    </row>
  </sheetData>
  <sheetProtection password="CC35" sheet="1" objects="1" scenarios="1" formatCells="0" formatColumns="0" formatRows="0" sort="0" autoFilter="0"/>
  <autoFilter ref="C79:K106"/>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402" t="s">
        <v>116</v>
      </c>
      <c r="H1" s="402"/>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4"/>
      <c r="M2" s="394"/>
      <c r="N2" s="394"/>
      <c r="O2" s="394"/>
      <c r="P2" s="394"/>
      <c r="Q2" s="394"/>
      <c r="R2" s="394"/>
      <c r="S2" s="394"/>
      <c r="T2" s="394"/>
      <c r="U2" s="394"/>
      <c r="V2" s="394"/>
      <c r="AT2" s="24" t="s">
        <v>99</v>
      </c>
    </row>
    <row r="3" spans="2:46" ht="6.95" customHeight="1">
      <c r="B3" s="25"/>
      <c r="C3" s="26"/>
      <c r="D3" s="26"/>
      <c r="E3" s="26"/>
      <c r="F3" s="26"/>
      <c r="G3" s="26"/>
      <c r="H3" s="26"/>
      <c r="I3" s="118"/>
      <c r="J3" s="26"/>
      <c r="K3" s="27"/>
      <c r="AT3" s="24" t="s">
        <v>90</v>
      </c>
    </row>
    <row r="4" spans="2:46" ht="36.95" customHeight="1">
      <c r="B4" s="28"/>
      <c r="C4" s="29"/>
      <c r="D4" s="30" t="s">
        <v>126</v>
      </c>
      <c r="E4" s="29"/>
      <c r="F4" s="29"/>
      <c r="G4" s="29"/>
      <c r="H4" s="29"/>
      <c r="I4" s="119"/>
      <c r="J4" s="29"/>
      <c r="K4" s="31"/>
      <c r="M4" s="32" t="s">
        <v>12</v>
      </c>
      <c r="AT4" s="24" t="s">
        <v>6</v>
      </c>
    </row>
    <row r="5" spans="2:11" ht="6.95" customHeight="1">
      <c r="B5" s="28"/>
      <c r="C5" s="29"/>
      <c r="D5" s="29"/>
      <c r="E5" s="29"/>
      <c r="F5" s="29"/>
      <c r="G5" s="29"/>
      <c r="H5" s="29"/>
      <c r="I5" s="119"/>
      <c r="J5" s="29"/>
      <c r="K5" s="31"/>
    </row>
    <row r="6" spans="2:11" ht="13.5">
      <c r="B6" s="28"/>
      <c r="C6" s="29"/>
      <c r="D6" s="37" t="s">
        <v>18</v>
      </c>
      <c r="E6" s="29"/>
      <c r="F6" s="29"/>
      <c r="G6" s="29"/>
      <c r="H6" s="29"/>
      <c r="I6" s="119"/>
      <c r="J6" s="29"/>
      <c r="K6" s="31"/>
    </row>
    <row r="7" spans="2:11" ht="22.5" customHeight="1">
      <c r="B7" s="28"/>
      <c r="C7" s="29"/>
      <c r="D7" s="29"/>
      <c r="E7" s="395" t="str">
        <f>'Rekapitulace stavby'!K6</f>
        <v>Realizace úspor energie - areál NPK, a.s. Ústí nad Orlicí</v>
      </c>
      <c r="F7" s="396"/>
      <c r="G7" s="396"/>
      <c r="H7" s="396"/>
      <c r="I7" s="119"/>
      <c r="J7" s="29"/>
      <c r="K7" s="31"/>
    </row>
    <row r="8" spans="2:11" s="1" customFormat="1" ht="13.5">
      <c r="B8" s="42"/>
      <c r="C8" s="43"/>
      <c r="D8" s="37" t="s">
        <v>141</v>
      </c>
      <c r="E8" s="43"/>
      <c r="F8" s="43"/>
      <c r="G8" s="43"/>
      <c r="H8" s="43"/>
      <c r="I8" s="120"/>
      <c r="J8" s="43"/>
      <c r="K8" s="46"/>
    </row>
    <row r="9" spans="2:11" s="1" customFormat="1" ht="36.95" customHeight="1">
      <c r="B9" s="42"/>
      <c r="C9" s="43"/>
      <c r="D9" s="43"/>
      <c r="E9" s="397" t="s">
        <v>2477</v>
      </c>
      <c r="F9" s="398"/>
      <c r="G9" s="398"/>
      <c r="H9" s="398"/>
      <c r="I9" s="120"/>
      <c r="J9" s="43"/>
      <c r="K9" s="46"/>
    </row>
    <row r="10" spans="2:11" s="1" customFormat="1" ht="13.5">
      <c r="B10" s="42"/>
      <c r="C10" s="43"/>
      <c r="D10" s="43"/>
      <c r="E10" s="43"/>
      <c r="F10" s="43"/>
      <c r="G10" s="43"/>
      <c r="H10" s="43"/>
      <c r="I10" s="120"/>
      <c r="J10" s="43"/>
      <c r="K10" s="46"/>
    </row>
    <row r="11" spans="2:11" s="1" customFormat="1" ht="14.45" customHeight="1">
      <c r="B11" s="42"/>
      <c r="C11" s="43"/>
      <c r="D11" s="37" t="s">
        <v>21</v>
      </c>
      <c r="E11" s="43"/>
      <c r="F11" s="35" t="s">
        <v>38</v>
      </c>
      <c r="G11" s="43"/>
      <c r="H11" s="43"/>
      <c r="I11" s="121" t="s">
        <v>23</v>
      </c>
      <c r="J11" s="35" t="s">
        <v>38</v>
      </c>
      <c r="K11" s="46"/>
    </row>
    <row r="12" spans="2:11" s="1" customFormat="1" ht="14.45" customHeight="1">
      <c r="B12" s="42"/>
      <c r="C12" s="43"/>
      <c r="D12" s="37" t="s">
        <v>26</v>
      </c>
      <c r="E12" s="43"/>
      <c r="F12" s="35" t="s">
        <v>27</v>
      </c>
      <c r="G12" s="43"/>
      <c r="H12" s="43"/>
      <c r="I12" s="121" t="s">
        <v>28</v>
      </c>
      <c r="J12" s="122" t="str">
        <f>'Rekapitulace stavby'!AN8</f>
        <v>18. 1. 2017</v>
      </c>
      <c r="K12" s="46"/>
    </row>
    <row r="13" spans="2:11" s="1" customFormat="1" ht="10.9" customHeight="1">
      <c r="B13" s="42"/>
      <c r="C13" s="43"/>
      <c r="D13" s="43"/>
      <c r="E13" s="43"/>
      <c r="F13" s="43"/>
      <c r="G13" s="43"/>
      <c r="H13" s="43"/>
      <c r="I13" s="120"/>
      <c r="J13" s="43"/>
      <c r="K13" s="46"/>
    </row>
    <row r="14" spans="2:11" s="1" customFormat="1" ht="14.45" customHeight="1">
      <c r="B14" s="42"/>
      <c r="C14" s="43"/>
      <c r="D14" s="37" t="s">
        <v>36</v>
      </c>
      <c r="E14" s="43"/>
      <c r="F14" s="43"/>
      <c r="G14" s="43"/>
      <c r="H14" s="43"/>
      <c r="I14" s="121" t="s">
        <v>37</v>
      </c>
      <c r="J14" s="35" t="s">
        <v>38</v>
      </c>
      <c r="K14" s="46"/>
    </row>
    <row r="15" spans="2:11" s="1" customFormat="1" ht="18" customHeight="1">
      <c r="B15" s="42"/>
      <c r="C15" s="43"/>
      <c r="D15" s="43"/>
      <c r="E15" s="35" t="s">
        <v>39</v>
      </c>
      <c r="F15" s="43"/>
      <c r="G15" s="43"/>
      <c r="H15" s="43"/>
      <c r="I15" s="121" t="s">
        <v>40</v>
      </c>
      <c r="J15" s="35" t="s">
        <v>38</v>
      </c>
      <c r="K15" s="46"/>
    </row>
    <row r="16" spans="2:11" s="1" customFormat="1" ht="6.95" customHeight="1">
      <c r="B16" s="42"/>
      <c r="C16" s="43"/>
      <c r="D16" s="43"/>
      <c r="E16" s="43"/>
      <c r="F16" s="43"/>
      <c r="G16" s="43"/>
      <c r="H16" s="43"/>
      <c r="I16" s="120"/>
      <c r="J16" s="43"/>
      <c r="K16" s="46"/>
    </row>
    <row r="17" spans="2:11" s="1" customFormat="1" ht="14.45" customHeight="1">
      <c r="B17" s="42"/>
      <c r="C17" s="43"/>
      <c r="D17" s="37" t="s">
        <v>41</v>
      </c>
      <c r="E17" s="43"/>
      <c r="F17" s="43"/>
      <c r="G17" s="43"/>
      <c r="H17" s="43"/>
      <c r="I17" s="121" t="s">
        <v>37</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row>
    <row r="19" spans="2:11" s="1" customFormat="1" ht="6.95" customHeight="1">
      <c r="B19" s="42"/>
      <c r="C19" s="43"/>
      <c r="D19" s="43"/>
      <c r="E19" s="43"/>
      <c r="F19" s="43"/>
      <c r="G19" s="43"/>
      <c r="H19" s="43"/>
      <c r="I19" s="120"/>
      <c r="J19" s="43"/>
      <c r="K19" s="46"/>
    </row>
    <row r="20" spans="2:11" s="1" customFormat="1" ht="14.45" customHeight="1">
      <c r="B20" s="42"/>
      <c r="C20" s="43"/>
      <c r="D20" s="37" t="s">
        <v>43</v>
      </c>
      <c r="E20" s="43"/>
      <c r="F20" s="43"/>
      <c r="G20" s="43"/>
      <c r="H20" s="43"/>
      <c r="I20" s="121" t="s">
        <v>37</v>
      </c>
      <c r="J20" s="35" t="s">
        <v>2397</v>
      </c>
      <c r="K20" s="46"/>
    </row>
    <row r="21" spans="2:11" s="1" customFormat="1" ht="18" customHeight="1">
      <c r="B21" s="42"/>
      <c r="C21" s="43"/>
      <c r="D21" s="43"/>
      <c r="E21" s="35" t="s">
        <v>2398</v>
      </c>
      <c r="F21" s="43"/>
      <c r="G21" s="43"/>
      <c r="H21" s="43"/>
      <c r="I21" s="121" t="s">
        <v>40</v>
      </c>
      <c r="J21" s="35" t="s">
        <v>2399</v>
      </c>
      <c r="K21" s="46"/>
    </row>
    <row r="22" spans="2:11" s="1" customFormat="1" ht="6.95" customHeight="1">
      <c r="B22" s="42"/>
      <c r="C22" s="43"/>
      <c r="D22" s="43"/>
      <c r="E22" s="43"/>
      <c r="F22" s="43"/>
      <c r="G22" s="43"/>
      <c r="H22" s="43"/>
      <c r="I22" s="120"/>
      <c r="J22" s="43"/>
      <c r="K22" s="46"/>
    </row>
    <row r="23" spans="2:11" s="1" customFormat="1" ht="14.45" customHeight="1">
      <c r="B23" s="42"/>
      <c r="C23" s="43"/>
      <c r="D23" s="37" t="s">
        <v>46</v>
      </c>
      <c r="E23" s="43"/>
      <c r="F23" s="43"/>
      <c r="G23" s="43"/>
      <c r="H23" s="43"/>
      <c r="I23" s="120"/>
      <c r="J23" s="43"/>
      <c r="K23" s="46"/>
    </row>
    <row r="24" spans="2:11" s="6" customFormat="1" ht="22.5" customHeight="1">
      <c r="B24" s="123"/>
      <c r="C24" s="124"/>
      <c r="D24" s="124"/>
      <c r="E24" s="364" t="s">
        <v>38</v>
      </c>
      <c r="F24" s="364"/>
      <c r="G24" s="364"/>
      <c r="H24" s="364"/>
      <c r="I24" s="125"/>
      <c r="J24" s="124"/>
      <c r="K24" s="126"/>
    </row>
    <row r="25" spans="2:11" s="1" customFormat="1" ht="6.95" customHeight="1">
      <c r="B25" s="42"/>
      <c r="C25" s="43"/>
      <c r="D25" s="43"/>
      <c r="E25" s="43"/>
      <c r="F25" s="43"/>
      <c r="G25" s="43"/>
      <c r="H25" s="43"/>
      <c r="I25" s="120"/>
      <c r="J25" s="43"/>
      <c r="K25" s="46"/>
    </row>
    <row r="26" spans="2:11" s="1" customFormat="1" ht="6.95" customHeight="1">
      <c r="B26" s="42"/>
      <c r="C26" s="43"/>
      <c r="D26" s="86"/>
      <c r="E26" s="86"/>
      <c r="F26" s="86"/>
      <c r="G26" s="86"/>
      <c r="H26" s="86"/>
      <c r="I26" s="128"/>
      <c r="J26" s="86"/>
      <c r="K26" s="129"/>
    </row>
    <row r="27" spans="2:11" s="1" customFormat="1" ht="25.35" customHeight="1">
      <c r="B27" s="42"/>
      <c r="C27" s="43"/>
      <c r="D27" s="130" t="s">
        <v>47</v>
      </c>
      <c r="E27" s="43"/>
      <c r="F27" s="43"/>
      <c r="G27" s="43"/>
      <c r="H27" s="43"/>
      <c r="I27" s="120"/>
      <c r="J27" s="131">
        <f>ROUND(J86,2)</f>
        <v>0</v>
      </c>
      <c r="K27" s="46"/>
    </row>
    <row r="28" spans="2:11" s="1" customFormat="1" ht="6.95" customHeight="1">
      <c r="B28" s="42"/>
      <c r="C28" s="43"/>
      <c r="D28" s="86"/>
      <c r="E28" s="86"/>
      <c r="F28" s="86"/>
      <c r="G28" s="86"/>
      <c r="H28" s="86"/>
      <c r="I28" s="128"/>
      <c r="J28" s="86"/>
      <c r="K28" s="129"/>
    </row>
    <row r="29" spans="2:11" s="1" customFormat="1" ht="14.45" customHeight="1">
      <c r="B29" s="42"/>
      <c r="C29" s="43"/>
      <c r="D29" s="43"/>
      <c r="E29" s="43"/>
      <c r="F29" s="47" t="s">
        <v>49</v>
      </c>
      <c r="G29" s="43"/>
      <c r="H29" s="43"/>
      <c r="I29" s="132" t="s">
        <v>48</v>
      </c>
      <c r="J29" s="47" t="s">
        <v>50</v>
      </c>
      <c r="K29" s="46"/>
    </row>
    <row r="30" spans="2:11" s="1" customFormat="1" ht="14.45" customHeight="1">
      <c r="B30" s="42"/>
      <c r="C30" s="43"/>
      <c r="D30" s="50" t="s">
        <v>51</v>
      </c>
      <c r="E30" s="50" t="s">
        <v>52</v>
      </c>
      <c r="F30" s="133">
        <f>ROUND(SUM(BE86:BE228),2)</f>
        <v>0</v>
      </c>
      <c r="G30" s="43"/>
      <c r="H30" s="43"/>
      <c r="I30" s="134">
        <v>0.21</v>
      </c>
      <c r="J30" s="133">
        <f>ROUND(ROUND((SUM(BE86:BE228)),2)*I30,2)</f>
        <v>0</v>
      </c>
      <c r="K30" s="46"/>
    </row>
    <row r="31" spans="2:11" s="1" customFormat="1" ht="14.45" customHeight="1">
      <c r="B31" s="42"/>
      <c r="C31" s="43"/>
      <c r="D31" s="43"/>
      <c r="E31" s="50" t="s">
        <v>53</v>
      </c>
      <c r="F31" s="133">
        <f>ROUND(SUM(BF86:BF228),2)</f>
        <v>0</v>
      </c>
      <c r="G31" s="43"/>
      <c r="H31" s="43"/>
      <c r="I31" s="134">
        <v>0.15</v>
      </c>
      <c r="J31" s="133">
        <f>ROUND(ROUND((SUM(BF86:BF228)),2)*I31,2)</f>
        <v>0</v>
      </c>
      <c r="K31" s="46"/>
    </row>
    <row r="32" spans="2:11" s="1" customFormat="1" ht="14.45" customHeight="1" hidden="1">
      <c r="B32" s="42"/>
      <c r="C32" s="43"/>
      <c r="D32" s="43"/>
      <c r="E32" s="50" t="s">
        <v>54</v>
      </c>
      <c r="F32" s="133">
        <f>ROUND(SUM(BG86:BG228),2)</f>
        <v>0</v>
      </c>
      <c r="G32" s="43"/>
      <c r="H32" s="43"/>
      <c r="I32" s="134">
        <v>0.21</v>
      </c>
      <c r="J32" s="133">
        <v>0</v>
      </c>
      <c r="K32" s="46"/>
    </row>
    <row r="33" spans="2:11" s="1" customFormat="1" ht="14.45" customHeight="1" hidden="1">
      <c r="B33" s="42"/>
      <c r="C33" s="43"/>
      <c r="D33" s="43"/>
      <c r="E33" s="50" t="s">
        <v>55</v>
      </c>
      <c r="F33" s="133">
        <f>ROUND(SUM(BH86:BH228),2)</f>
        <v>0</v>
      </c>
      <c r="G33" s="43"/>
      <c r="H33" s="43"/>
      <c r="I33" s="134">
        <v>0.15</v>
      </c>
      <c r="J33" s="133">
        <v>0</v>
      </c>
      <c r="K33" s="46"/>
    </row>
    <row r="34" spans="2:11" s="1" customFormat="1" ht="14.45" customHeight="1" hidden="1">
      <c r="B34" s="42"/>
      <c r="C34" s="43"/>
      <c r="D34" s="43"/>
      <c r="E34" s="50" t="s">
        <v>56</v>
      </c>
      <c r="F34" s="133">
        <f>ROUND(SUM(BI86:BI228),2)</f>
        <v>0</v>
      </c>
      <c r="G34" s="43"/>
      <c r="H34" s="43"/>
      <c r="I34" s="134">
        <v>0</v>
      </c>
      <c r="J34" s="133">
        <v>0</v>
      </c>
      <c r="K34" s="46"/>
    </row>
    <row r="35" spans="2:11" s="1" customFormat="1" ht="6.95"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5" customHeight="1">
      <c r="B37" s="57"/>
      <c r="C37" s="58"/>
      <c r="D37" s="58"/>
      <c r="E37" s="58"/>
      <c r="F37" s="58"/>
      <c r="G37" s="58"/>
      <c r="H37" s="58"/>
      <c r="I37" s="142"/>
      <c r="J37" s="58"/>
      <c r="K37" s="59"/>
    </row>
    <row r="41" spans="2:11" s="1" customFormat="1" ht="6.95" customHeight="1">
      <c r="B41" s="143"/>
      <c r="C41" s="144"/>
      <c r="D41" s="144"/>
      <c r="E41" s="144"/>
      <c r="F41" s="144"/>
      <c r="G41" s="144"/>
      <c r="H41" s="144"/>
      <c r="I41" s="145"/>
      <c r="J41" s="144"/>
      <c r="K41" s="146"/>
    </row>
    <row r="42" spans="2:11" s="1" customFormat="1" ht="36.95" customHeight="1">
      <c r="B42" s="42"/>
      <c r="C42" s="30" t="s">
        <v>206</v>
      </c>
      <c r="D42" s="43"/>
      <c r="E42" s="43"/>
      <c r="F42" s="43"/>
      <c r="G42" s="43"/>
      <c r="H42" s="43"/>
      <c r="I42" s="120"/>
      <c r="J42" s="43"/>
      <c r="K42" s="46"/>
    </row>
    <row r="43" spans="2:11" s="1" customFormat="1" ht="6.95" customHeight="1">
      <c r="B43" s="42"/>
      <c r="C43" s="43"/>
      <c r="D43" s="43"/>
      <c r="E43" s="43"/>
      <c r="F43" s="43"/>
      <c r="G43" s="43"/>
      <c r="H43" s="43"/>
      <c r="I43" s="120"/>
      <c r="J43" s="43"/>
      <c r="K43" s="46"/>
    </row>
    <row r="44" spans="2:11" s="1" customFormat="1" ht="14.45" customHeight="1">
      <c r="B44" s="42"/>
      <c r="C44" s="37" t="s">
        <v>18</v>
      </c>
      <c r="D44" s="43"/>
      <c r="E44" s="43"/>
      <c r="F44" s="43"/>
      <c r="G44" s="43"/>
      <c r="H44" s="43"/>
      <c r="I44" s="120"/>
      <c r="J44" s="43"/>
      <c r="K44" s="46"/>
    </row>
    <row r="45" spans="2:11" s="1" customFormat="1" ht="22.5" customHeight="1">
      <c r="B45" s="42"/>
      <c r="C45" s="43"/>
      <c r="D45" s="43"/>
      <c r="E45" s="395" t="str">
        <f>E7</f>
        <v>Realizace úspor energie - areál NPK, a.s. Ústí nad Orlicí</v>
      </c>
      <c r="F45" s="396"/>
      <c r="G45" s="396"/>
      <c r="H45" s="396"/>
      <c r="I45" s="120"/>
      <c r="J45" s="43"/>
      <c r="K45" s="46"/>
    </row>
    <row r="46" spans="2:11" s="1" customFormat="1" ht="14.45" customHeight="1">
      <c r="B46" s="42"/>
      <c r="C46" s="37" t="s">
        <v>141</v>
      </c>
      <c r="D46" s="43"/>
      <c r="E46" s="43"/>
      <c r="F46" s="43"/>
      <c r="G46" s="43"/>
      <c r="H46" s="43"/>
      <c r="I46" s="120"/>
      <c r="J46" s="43"/>
      <c r="K46" s="46"/>
    </row>
    <row r="47" spans="2:11" s="1" customFormat="1" ht="23.25" customHeight="1">
      <c r="B47" s="42"/>
      <c r="C47" s="43"/>
      <c r="D47" s="43"/>
      <c r="E47" s="397" t="str">
        <f>E9</f>
        <v>SO 03b - Lékárna - zařízení pro vytápění staveb</v>
      </c>
      <c r="F47" s="398"/>
      <c r="G47" s="398"/>
      <c r="H47" s="398"/>
      <c r="I47" s="120"/>
      <c r="J47" s="43"/>
      <c r="K47" s="46"/>
    </row>
    <row r="48" spans="2:11" s="1" customFormat="1" ht="6.95"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5" customHeight="1">
      <c r="B50" s="42"/>
      <c r="C50" s="43"/>
      <c r="D50" s="43"/>
      <c r="E50" s="43"/>
      <c r="F50" s="43"/>
      <c r="G50" s="43"/>
      <c r="H50" s="43"/>
      <c r="I50" s="120"/>
      <c r="J50" s="43"/>
      <c r="K50" s="46"/>
    </row>
    <row r="51" spans="2:11" s="1" customFormat="1" ht="13.5">
      <c r="B51" s="42"/>
      <c r="C51" s="37" t="s">
        <v>36</v>
      </c>
      <c r="D51" s="43"/>
      <c r="E51" s="43"/>
      <c r="F51" s="35" t="str">
        <f>E15</f>
        <v xml:space="preserve">Pardubický Kraj, Komenského nám. 125, Pardubice </v>
      </c>
      <c r="G51" s="43"/>
      <c r="H51" s="43"/>
      <c r="I51" s="121" t="s">
        <v>43</v>
      </c>
      <c r="J51" s="35" t="str">
        <f>E21</f>
        <v>Jiří Vik Tepelná technika</v>
      </c>
      <c r="K51" s="46"/>
    </row>
    <row r="52" spans="2:11" s="1" customFormat="1" ht="14.45"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J86</f>
        <v>0</v>
      </c>
      <c r="K56" s="46"/>
      <c r="AU56" s="24" t="s">
        <v>210</v>
      </c>
    </row>
    <row r="57" spans="2:11" s="7" customFormat="1" ht="24.95" customHeight="1">
      <c r="B57" s="152"/>
      <c r="C57" s="153"/>
      <c r="D57" s="154" t="s">
        <v>2400</v>
      </c>
      <c r="E57" s="155"/>
      <c r="F57" s="155"/>
      <c r="G57" s="155"/>
      <c r="H57" s="155"/>
      <c r="I57" s="156"/>
      <c r="J57" s="157">
        <f>J87</f>
        <v>0</v>
      </c>
      <c r="K57" s="158"/>
    </row>
    <row r="58" spans="2:11" s="8" customFormat="1" ht="19.9" customHeight="1">
      <c r="B58" s="159"/>
      <c r="C58" s="160"/>
      <c r="D58" s="161" t="s">
        <v>225</v>
      </c>
      <c r="E58" s="162"/>
      <c r="F58" s="162"/>
      <c r="G58" s="162"/>
      <c r="H58" s="162"/>
      <c r="I58" s="163"/>
      <c r="J58" s="164">
        <f>J88</f>
        <v>0</v>
      </c>
      <c r="K58" s="165"/>
    </row>
    <row r="59" spans="2:11" s="8" customFormat="1" ht="19.9" customHeight="1">
      <c r="B59" s="159"/>
      <c r="C59" s="160"/>
      <c r="D59" s="161" t="s">
        <v>2478</v>
      </c>
      <c r="E59" s="162"/>
      <c r="F59" s="162"/>
      <c r="G59" s="162"/>
      <c r="H59" s="162"/>
      <c r="I59" s="163"/>
      <c r="J59" s="164">
        <f>J102</f>
        <v>0</v>
      </c>
      <c r="K59" s="165"/>
    </row>
    <row r="60" spans="2:11" s="8" customFormat="1" ht="19.9" customHeight="1">
      <c r="B60" s="159"/>
      <c r="C60" s="160"/>
      <c r="D60" s="161" t="s">
        <v>2479</v>
      </c>
      <c r="E60" s="162"/>
      <c r="F60" s="162"/>
      <c r="G60" s="162"/>
      <c r="H60" s="162"/>
      <c r="I60" s="163"/>
      <c r="J60" s="164">
        <f>J107</f>
        <v>0</v>
      </c>
      <c r="K60" s="165"/>
    </row>
    <row r="61" spans="2:11" s="8" customFormat="1" ht="19.9" customHeight="1">
      <c r="B61" s="159"/>
      <c r="C61" s="160"/>
      <c r="D61" s="161" t="s">
        <v>2480</v>
      </c>
      <c r="E61" s="162"/>
      <c r="F61" s="162"/>
      <c r="G61" s="162"/>
      <c r="H61" s="162"/>
      <c r="I61" s="163"/>
      <c r="J61" s="164">
        <f>J123</f>
        <v>0</v>
      </c>
      <c r="K61" s="165"/>
    </row>
    <row r="62" spans="2:11" s="8" customFormat="1" ht="19.9" customHeight="1">
      <c r="B62" s="159"/>
      <c r="C62" s="160"/>
      <c r="D62" s="161" t="s">
        <v>2481</v>
      </c>
      <c r="E62" s="162"/>
      <c r="F62" s="162"/>
      <c r="G62" s="162"/>
      <c r="H62" s="162"/>
      <c r="I62" s="163"/>
      <c r="J62" s="164">
        <f>J151</f>
        <v>0</v>
      </c>
      <c r="K62" s="165"/>
    </row>
    <row r="63" spans="2:11" s="8" customFormat="1" ht="19.9" customHeight="1">
      <c r="B63" s="159"/>
      <c r="C63" s="160"/>
      <c r="D63" s="161" t="s">
        <v>2482</v>
      </c>
      <c r="E63" s="162"/>
      <c r="F63" s="162"/>
      <c r="G63" s="162"/>
      <c r="H63" s="162"/>
      <c r="I63" s="163"/>
      <c r="J63" s="164">
        <f>J176</f>
        <v>0</v>
      </c>
      <c r="K63" s="165"/>
    </row>
    <row r="64" spans="2:11" s="8" customFormat="1" ht="19.9" customHeight="1">
      <c r="B64" s="159"/>
      <c r="C64" s="160"/>
      <c r="D64" s="161" t="s">
        <v>2483</v>
      </c>
      <c r="E64" s="162"/>
      <c r="F64" s="162"/>
      <c r="G64" s="162"/>
      <c r="H64" s="162"/>
      <c r="I64" s="163"/>
      <c r="J64" s="164">
        <f>J199</f>
        <v>0</v>
      </c>
      <c r="K64" s="165"/>
    </row>
    <row r="65" spans="2:11" s="8" customFormat="1" ht="19.9" customHeight="1">
      <c r="B65" s="159"/>
      <c r="C65" s="160"/>
      <c r="D65" s="161" t="s">
        <v>2402</v>
      </c>
      <c r="E65" s="162"/>
      <c r="F65" s="162"/>
      <c r="G65" s="162"/>
      <c r="H65" s="162"/>
      <c r="I65" s="163"/>
      <c r="J65" s="164">
        <f>J220</f>
        <v>0</v>
      </c>
      <c r="K65" s="165"/>
    </row>
    <row r="66" spans="2:11" s="7" customFormat="1" ht="24.95" customHeight="1">
      <c r="B66" s="152"/>
      <c r="C66" s="153"/>
      <c r="D66" s="154" t="s">
        <v>2403</v>
      </c>
      <c r="E66" s="155"/>
      <c r="F66" s="155"/>
      <c r="G66" s="155"/>
      <c r="H66" s="155"/>
      <c r="I66" s="156"/>
      <c r="J66" s="157">
        <f>J223</f>
        <v>0</v>
      </c>
      <c r="K66" s="158"/>
    </row>
    <row r="67" spans="2:11" s="1" customFormat="1" ht="21.75" customHeight="1">
      <c r="B67" s="42"/>
      <c r="C67" s="43"/>
      <c r="D67" s="43"/>
      <c r="E67" s="43"/>
      <c r="F67" s="43"/>
      <c r="G67" s="43"/>
      <c r="H67" s="43"/>
      <c r="I67" s="120"/>
      <c r="J67" s="43"/>
      <c r="K67" s="46"/>
    </row>
    <row r="68" spans="2:11" s="1" customFormat="1" ht="6.95" customHeight="1">
      <c r="B68" s="57"/>
      <c r="C68" s="58"/>
      <c r="D68" s="58"/>
      <c r="E68" s="58"/>
      <c r="F68" s="58"/>
      <c r="G68" s="58"/>
      <c r="H68" s="58"/>
      <c r="I68" s="142"/>
      <c r="J68" s="58"/>
      <c r="K68" s="59"/>
    </row>
    <row r="72" spans="2:12" s="1" customFormat="1" ht="6.95" customHeight="1">
      <c r="B72" s="60"/>
      <c r="C72" s="61"/>
      <c r="D72" s="61"/>
      <c r="E72" s="61"/>
      <c r="F72" s="61"/>
      <c r="G72" s="61"/>
      <c r="H72" s="61"/>
      <c r="I72" s="145"/>
      <c r="J72" s="61"/>
      <c r="K72" s="61"/>
      <c r="L72" s="62"/>
    </row>
    <row r="73" spans="2:12" s="1" customFormat="1" ht="36.95" customHeight="1">
      <c r="B73" s="42"/>
      <c r="C73" s="63" t="s">
        <v>240</v>
      </c>
      <c r="D73" s="64"/>
      <c r="E73" s="64"/>
      <c r="F73" s="64"/>
      <c r="G73" s="64"/>
      <c r="H73" s="64"/>
      <c r="I73" s="166"/>
      <c r="J73" s="64"/>
      <c r="K73" s="64"/>
      <c r="L73" s="62"/>
    </row>
    <row r="74" spans="2:12" s="1" customFormat="1" ht="6.95" customHeight="1">
      <c r="B74" s="42"/>
      <c r="C74" s="64"/>
      <c r="D74" s="64"/>
      <c r="E74" s="64"/>
      <c r="F74" s="64"/>
      <c r="G74" s="64"/>
      <c r="H74" s="64"/>
      <c r="I74" s="166"/>
      <c r="J74" s="64"/>
      <c r="K74" s="64"/>
      <c r="L74" s="62"/>
    </row>
    <row r="75" spans="2:12" s="1" customFormat="1" ht="14.45" customHeight="1">
      <c r="B75" s="42"/>
      <c r="C75" s="66" t="s">
        <v>18</v>
      </c>
      <c r="D75" s="64"/>
      <c r="E75" s="64"/>
      <c r="F75" s="64"/>
      <c r="G75" s="64"/>
      <c r="H75" s="64"/>
      <c r="I75" s="166"/>
      <c r="J75" s="64"/>
      <c r="K75" s="64"/>
      <c r="L75" s="62"/>
    </row>
    <row r="76" spans="2:12" s="1" customFormat="1" ht="22.5" customHeight="1">
      <c r="B76" s="42"/>
      <c r="C76" s="64"/>
      <c r="D76" s="64"/>
      <c r="E76" s="399" t="str">
        <f>E7</f>
        <v>Realizace úspor energie - areál NPK, a.s. Ústí nad Orlicí</v>
      </c>
      <c r="F76" s="400"/>
      <c r="G76" s="400"/>
      <c r="H76" s="400"/>
      <c r="I76" s="166"/>
      <c r="J76" s="64"/>
      <c r="K76" s="64"/>
      <c r="L76" s="62"/>
    </row>
    <row r="77" spans="2:12" s="1" customFormat="1" ht="14.45" customHeight="1">
      <c r="B77" s="42"/>
      <c r="C77" s="66" t="s">
        <v>141</v>
      </c>
      <c r="D77" s="64"/>
      <c r="E77" s="64"/>
      <c r="F77" s="64"/>
      <c r="G77" s="64"/>
      <c r="H77" s="64"/>
      <c r="I77" s="166"/>
      <c r="J77" s="64"/>
      <c r="K77" s="64"/>
      <c r="L77" s="62"/>
    </row>
    <row r="78" spans="2:12" s="1" customFormat="1" ht="23.25" customHeight="1">
      <c r="B78" s="42"/>
      <c r="C78" s="64"/>
      <c r="D78" s="64"/>
      <c r="E78" s="375" t="str">
        <f>E9</f>
        <v>SO 03b - Lékárna - zařízení pro vytápění staveb</v>
      </c>
      <c r="F78" s="401"/>
      <c r="G78" s="401"/>
      <c r="H78" s="401"/>
      <c r="I78" s="166"/>
      <c r="J78" s="64"/>
      <c r="K78" s="64"/>
      <c r="L78" s="62"/>
    </row>
    <row r="79" spans="2:12" s="1" customFormat="1" ht="6.95" customHeight="1">
      <c r="B79" s="42"/>
      <c r="C79" s="64"/>
      <c r="D79" s="64"/>
      <c r="E79" s="64"/>
      <c r="F79" s="64"/>
      <c r="G79" s="64"/>
      <c r="H79" s="64"/>
      <c r="I79" s="166"/>
      <c r="J79" s="64"/>
      <c r="K79" s="64"/>
      <c r="L79" s="62"/>
    </row>
    <row r="80" spans="2:12" s="1" customFormat="1" ht="18" customHeight="1">
      <c r="B80" s="42"/>
      <c r="C80" s="66" t="s">
        <v>26</v>
      </c>
      <c r="D80" s="64"/>
      <c r="E80" s="64"/>
      <c r="F80" s="167" t="str">
        <f>F12</f>
        <v>p.p.č. st. 3294, k.ú. Ústí nad Orlicí</v>
      </c>
      <c r="G80" s="64"/>
      <c r="H80" s="64"/>
      <c r="I80" s="168" t="s">
        <v>28</v>
      </c>
      <c r="J80" s="74" t="str">
        <f>IF(J12="","",J12)</f>
        <v>18. 1. 2017</v>
      </c>
      <c r="K80" s="64"/>
      <c r="L80" s="62"/>
    </row>
    <row r="81" spans="2:12" s="1" customFormat="1" ht="6.95" customHeight="1">
      <c r="B81" s="42"/>
      <c r="C81" s="64"/>
      <c r="D81" s="64"/>
      <c r="E81" s="64"/>
      <c r="F81" s="64"/>
      <c r="G81" s="64"/>
      <c r="H81" s="64"/>
      <c r="I81" s="166"/>
      <c r="J81" s="64"/>
      <c r="K81" s="64"/>
      <c r="L81" s="62"/>
    </row>
    <row r="82" spans="2:12" s="1" customFormat="1" ht="13.5">
      <c r="B82" s="42"/>
      <c r="C82" s="66" t="s">
        <v>36</v>
      </c>
      <c r="D82" s="64"/>
      <c r="E82" s="64"/>
      <c r="F82" s="167" t="str">
        <f>E15</f>
        <v xml:space="preserve">Pardubický Kraj, Komenského nám. 125, Pardubice </v>
      </c>
      <c r="G82" s="64"/>
      <c r="H82" s="64"/>
      <c r="I82" s="168" t="s">
        <v>43</v>
      </c>
      <c r="J82" s="167" t="str">
        <f>E21</f>
        <v>Jiří Vik Tepelná technika</v>
      </c>
      <c r="K82" s="64"/>
      <c r="L82" s="62"/>
    </row>
    <row r="83" spans="2:12" s="1" customFormat="1" ht="14.45" customHeight="1">
      <c r="B83" s="42"/>
      <c r="C83" s="66" t="s">
        <v>41</v>
      </c>
      <c r="D83" s="64"/>
      <c r="E83" s="64"/>
      <c r="F83" s="167" t="str">
        <f>IF(E18="","",E18)</f>
        <v/>
      </c>
      <c r="G83" s="64"/>
      <c r="H83" s="64"/>
      <c r="I83" s="166"/>
      <c r="J83" s="64"/>
      <c r="K83" s="64"/>
      <c r="L83" s="62"/>
    </row>
    <row r="84" spans="2:12" s="1" customFormat="1" ht="10.35" customHeight="1">
      <c r="B84" s="42"/>
      <c r="C84" s="64"/>
      <c r="D84" s="64"/>
      <c r="E84" s="64"/>
      <c r="F84" s="64"/>
      <c r="G84" s="64"/>
      <c r="H84" s="64"/>
      <c r="I84" s="166"/>
      <c r="J84" s="64"/>
      <c r="K84" s="64"/>
      <c r="L84" s="62"/>
    </row>
    <row r="85" spans="2:20" s="9" customFormat="1" ht="29.25" customHeight="1">
      <c r="B85" s="169"/>
      <c r="C85" s="170" t="s">
        <v>241</v>
      </c>
      <c r="D85" s="171" t="s">
        <v>66</v>
      </c>
      <c r="E85" s="171" t="s">
        <v>62</v>
      </c>
      <c r="F85" s="171" t="s">
        <v>242</v>
      </c>
      <c r="G85" s="171" t="s">
        <v>243</v>
      </c>
      <c r="H85" s="171" t="s">
        <v>244</v>
      </c>
      <c r="I85" s="172" t="s">
        <v>245</v>
      </c>
      <c r="J85" s="171" t="s">
        <v>208</v>
      </c>
      <c r="K85" s="173" t="s">
        <v>246</v>
      </c>
      <c r="L85" s="174"/>
      <c r="M85" s="82" t="s">
        <v>247</v>
      </c>
      <c r="N85" s="83" t="s">
        <v>51</v>
      </c>
      <c r="O85" s="83" t="s">
        <v>248</v>
      </c>
      <c r="P85" s="83" t="s">
        <v>249</v>
      </c>
      <c r="Q85" s="83" t="s">
        <v>250</v>
      </c>
      <c r="R85" s="83" t="s">
        <v>251</v>
      </c>
      <c r="S85" s="83" t="s">
        <v>252</v>
      </c>
      <c r="T85" s="84" t="s">
        <v>253</v>
      </c>
    </row>
    <row r="86" spans="2:63" s="1" customFormat="1" ht="29.25" customHeight="1">
      <c r="B86" s="42"/>
      <c r="C86" s="88" t="s">
        <v>209</v>
      </c>
      <c r="D86" s="64"/>
      <c r="E86" s="64"/>
      <c r="F86" s="64"/>
      <c r="G86" s="64"/>
      <c r="H86" s="64"/>
      <c r="I86" s="166"/>
      <c r="J86" s="175">
        <f>BK86</f>
        <v>0</v>
      </c>
      <c r="K86" s="64"/>
      <c r="L86" s="62"/>
      <c r="M86" s="85"/>
      <c r="N86" s="86"/>
      <c r="O86" s="86"/>
      <c r="P86" s="176">
        <f>P87+P223</f>
        <v>0</v>
      </c>
      <c r="Q86" s="86"/>
      <c r="R86" s="176">
        <f>R87+R223</f>
        <v>1.7997</v>
      </c>
      <c r="S86" s="86"/>
      <c r="T86" s="177">
        <f>T87+T223</f>
        <v>1.98752</v>
      </c>
      <c r="AT86" s="24" t="s">
        <v>80</v>
      </c>
      <c r="AU86" s="24" t="s">
        <v>210</v>
      </c>
      <c r="BK86" s="178">
        <f>BK87+BK223</f>
        <v>0</v>
      </c>
    </row>
    <row r="87" spans="2:63" s="10" customFormat="1" ht="37.35" customHeight="1">
      <c r="B87" s="179"/>
      <c r="C87" s="180"/>
      <c r="D87" s="181" t="s">
        <v>80</v>
      </c>
      <c r="E87" s="182" t="s">
        <v>1070</v>
      </c>
      <c r="F87" s="182" t="s">
        <v>1070</v>
      </c>
      <c r="G87" s="180"/>
      <c r="H87" s="180"/>
      <c r="I87" s="183"/>
      <c r="J87" s="184">
        <f>BK87</f>
        <v>0</v>
      </c>
      <c r="K87" s="180"/>
      <c r="L87" s="185"/>
      <c r="M87" s="186"/>
      <c r="N87" s="187"/>
      <c r="O87" s="187"/>
      <c r="P87" s="188">
        <f>P88+P102+P107+P123+P151+P176+P199+P220</f>
        <v>0</v>
      </c>
      <c r="Q87" s="187"/>
      <c r="R87" s="188">
        <f>R88+R102+R107+R123+R151+R176+R199+R220</f>
        <v>1.7997</v>
      </c>
      <c r="S87" s="187"/>
      <c r="T87" s="189">
        <f>T88+T102+T107+T123+T151+T176+T199+T220</f>
        <v>1.98752</v>
      </c>
      <c r="AR87" s="190" t="s">
        <v>90</v>
      </c>
      <c r="AT87" s="191" t="s">
        <v>80</v>
      </c>
      <c r="AU87" s="191" t="s">
        <v>81</v>
      </c>
      <c r="AY87" s="190" t="s">
        <v>256</v>
      </c>
      <c r="BK87" s="192">
        <f>BK88+BK102+BK107+BK123+BK151+BK176+BK199+BK220</f>
        <v>0</v>
      </c>
    </row>
    <row r="88" spans="2:63" s="10" customFormat="1" ht="19.9" customHeight="1">
      <c r="B88" s="179"/>
      <c r="C88" s="180"/>
      <c r="D88" s="193" t="s">
        <v>80</v>
      </c>
      <c r="E88" s="194" t="s">
        <v>1185</v>
      </c>
      <c r="F88" s="194" t="s">
        <v>1186</v>
      </c>
      <c r="G88" s="180"/>
      <c r="H88" s="180"/>
      <c r="I88" s="183"/>
      <c r="J88" s="195">
        <f>BK88</f>
        <v>0</v>
      </c>
      <c r="K88" s="180"/>
      <c r="L88" s="185"/>
      <c r="M88" s="186"/>
      <c r="N88" s="187"/>
      <c r="O88" s="187"/>
      <c r="P88" s="188">
        <f>SUM(P89:P101)</f>
        <v>0</v>
      </c>
      <c r="Q88" s="187"/>
      <c r="R88" s="188">
        <f>SUM(R89:R101)</f>
        <v>0.11779999999999999</v>
      </c>
      <c r="S88" s="187"/>
      <c r="T88" s="189">
        <f>SUM(T89:T101)</f>
        <v>0</v>
      </c>
      <c r="AR88" s="190" t="s">
        <v>90</v>
      </c>
      <c r="AT88" s="191" t="s">
        <v>80</v>
      </c>
      <c r="AU88" s="191" t="s">
        <v>25</v>
      </c>
      <c r="AY88" s="190" t="s">
        <v>256</v>
      </c>
      <c r="BK88" s="192">
        <f>SUM(BK89:BK101)</f>
        <v>0</v>
      </c>
    </row>
    <row r="89" spans="2:65" s="1" customFormat="1" ht="31.5" customHeight="1">
      <c r="B89" s="42"/>
      <c r="C89" s="261" t="s">
        <v>25</v>
      </c>
      <c r="D89" s="261" t="s">
        <v>337</v>
      </c>
      <c r="E89" s="262" t="s">
        <v>2484</v>
      </c>
      <c r="F89" s="263" t="s">
        <v>2485</v>
      </c>
      <c r="G89" s="264" t="s">
        <v>453</v>
      </c>
      <c r="H89" s="265">
        <v>3</v>
      </c>
      <c r="I89" s="266"/>
      <c r="J89" s="267">
        <f>ROUND(I89*H89,2)</f>
        <v>0</v>
      </c>
      <c r="K89" s="263" t="s">
        <v>261</v>
      </c>
      <c r="L89" s="268"/>
      <c r="M89" s="269" t="s">
        <v>38</v>
      </c>
      <c r="N89" s="270" t="s">
        <v>52</v>
      </c>
      <c r="O89" s="43"/>
      <c r="P89" s="205">
        <f>O89*H89</f>
        <v>0</v>
      </c>
      <c r="Q89" s="205">
        <v>0.0047</v>
      </c>
      <c r="R89" s="205">
        <f>Q89*H89</f>
        <v>0.014100000000000001</v>
      </c>
      <c r="S89" s="205">
        <v>0</v>
      </c>
      <c r="T89" s="206">
        <f>S89*H89</f>
        <v>0</v>
      </c>
      <c r="AR89" s="24" t="s">
        <v>424</v>
      </c>
      <c r="AT89" s="24" t="s">
        <v>337</v>
      </c>
      <c r="AU89" s="24" t="s">
        <v>90</v>
      </c>
      <c r="AY89" s="24" t="s">
        <v>256</v>
      </c>
      <c r="BE89" s="207">
        <f>IF(N89="základní",J89,0)</f>
        <v>0</v>
      </c>
      <c r="BF89" s="207">
        <f>IF(N89="snížená",J89,0)</f>
        <v>0</v>
      </c>
      <c r="BG89" s="207">
        <f>IF(N89="zákl. přenesená",J89,0)</f>
        <v>0</v>
      </c>
      <c r="BH89" s="207">
        <f>IF(N89="sníž. přenesená",J89,0)</f>
        <v>0</v>
      </c>
      <c r="BI89" s="207">
        <f>IF(N89="nulová",J89,0)</f>
        <v>0</v>
      </c>
      <c r="BJ89" s="24" t="s">
        <v>25</v>
      </c>
      <c r="BK89" s="207">
        <f>ROUND(I89*H89,2)</f>
        <v>0</v>
      </c>
      <c r="BL89" s="24" t="s">
        <v>336</v>
      </c>
      <c r="BM89" s="24" t="s">
        <v>2486</v>
      </c>
    </row>
    <row r="90" spans="2:65" s="1" customFormat="1" ht="44.25" customHeight="1">
      <c r="B90" s="42"/>
      <c r="C90" s="196" t="s">
        <v>90</v>
      </c>
      <c r="D90" s="196" t="s">
        <v>258</v>
      </c>
      <c r="E90" s="197" t="s">
        <v>2487</v>
      </c>
      <c r="F90" s="198" t="s">
        <v>2488</v>
      </c>
      <c r="G90" s="199" t="s">
        <v>372</v>
      </c>
      <c r="H90" s="200">
        <v>102</v>
      </c>
      <c r="I90" s="201"/>
      <c r="J90" s="202">
        <f>ROUND(I90*H90,2)</f>
        <v>0</v>
      </c>
      <c r="K90" s="198" t="s">
        <v>261</v>
      </c>
      <c r="L90" s="62"/>
      <c r="M90" s="203" t="s">
        <v>38</v>
      </c>
      <c r="N90" s="204" t="s">
        <v>52</v>
      </c>
      <c r="O90" s="43"/>
      <c r="P90" s="205">
        <f>O90*H90</f>
        <v>0</v>
      </c>
      <c r="Q90" s="205">
        <v>6E-05</v>
      </c>
      <c r="R90" s="205">
        <f>Q90*H90</f>
        <v>0.0061200000000000004</v>
      </c>
      <c r="S90" s="205">
        <v>0</v>
      </c>
      <c r="T90" s="206">
        <f>S90*H90</f>
        <v>0</v>
      </c>
      <c r="AR90" s="24" t="s">
        <v>336</v>
      </c>
      <c r="AT90" s="24" t="s">
        <v>258</v>
      </c>
      <c r="AU90" s="24" t="s">
        <v>90</v>
      </c>
      <c r="AY90" s="24" t="s">
        <v>256</v>
      </c>
      <c r="BE90" s="207">
        <f>IF(N90="základní",J90,0)</f>
        <v>0</v>
      </c>
      <c r="BF90" s="207">
        <f>IF(N90="snížená",J90,0)</f>
        <v>0</v>
      </c>
      <c r="BG90" s="207">
        <f>IF(N90="zákl. přenesená",J90,0)</f>
        <v>0</v>
      </c>
      <c r="BH90" s="207">
        <f>IF(N90="sníž. přenesená",J90,0)</f>
        <v>0</v>
      </c>
      <c r="BI90" s="207">
        <f>IF(N90="nulová",J90,0)</f>
        <v>0</v>
      </c>
      <c r="BJ90" s="24" t="s">
        <v>25</v>
      </c>
      <c r="BK90" s="207">
        <f>ROUND(I90*H90,2)</f>
        <v>0</v>
      </c>
      <c r="BL90" s="24" t="s">
        <v>336</v>
      </c>
      <c r="BM90" s="24" t="s">
        <v>2489</v>
      </c>
    </row>
    <row r="91" spans="2:51" s="11" customFormat="1" ht="13.5">
      <c r="B91" s="208"/>
      <c r="C91" s="209"/>
      <c r="D91" s="222" t="s">
        <v>264</v>
      </c>
      <c r="E91" s="271" t="s">
        <v>38</v>
      </c>
      <c r="F91" s="248" t="s">
        <v>2490</v>
      </c>
      <c r="G91" s="209"/>
      <c r="H91" s="249">
        <v>102</v>
      </c>
      <c r="I91" s="214"/>
      <c r="J91" s="209"/>
      <c r="K91" s="209"/>
      <c r="L91" s="215"/>
      <c r="M91" s="216"/>
      <c r="N91" s="217"/>
      <c r="O91" s="217"/>
      <c r="P91" s="217"/>
      <c r="Q91" s="217"/>
      <c r="R91" s="217"/>
      <c r="S91" s="217"/>
      <c r="T91" s="218"/>
      <c r="AT91" s="219" t="s">
        <v>264</v>
      </c>
      <c r="AU91" s="219" t="s">
        <v>90</v>
      </c>
      <c r="AV91" s="11" t="s">
        <v>90</v>
      </c>
      <c r="AW91" s="11" t="s">
        <v>45</v>
      </c>
      <c r="AX91" s="11" t="s">
        <v>25</v>
      </c>
      <c r="AY91" s="219" t="s">
        <v>256</v>
      </c>
    </row>
    <row r="92" spans="2:65" s="1" customFormat="1" ht="22.5" customHeight="1">
      <c r="B92" s="42"/>
      <c r="C92" s="261" t="s">
        <v>131</v>
      </c>
      <c r="D92" s="261" t="s">
        <v>337</v>
      </c>
      <c r="E92" s="262" t="s">
        <v>2491</v>
      </c>
      <c r="F92" s="263" t="s">
        <v>2492</v>
      </c>
      <c r="G92" s="264" t="s">
        <v>372</v>
      </c>
      <c r="H92" s="265">
        <v>21</v>
      </c>
      <c r="I92" s="266"/>
      <c r="J92" s="267">
        <f aca="true" t="shared" si="0" ref="J92:J98">ROUND(I92*H92,2)</f>
        <v>0</v>
      </c>
      <c r="K92" s="263" t="s">
        <v>261</v>
      </c>
      <c r="L92" s="268"/>
      <c r="M92" s="269" t="s">
        <v>38</v>
      </c>
      <c r="N92" s="270" t="s">
        <v>52</v>
      </c>
      <c r="O92" s="43"/>
      <c r="P92" s="205">
        <f aca="true" t="shared" si="1" ref="P92:P98">O92*H92</f>
        <v>0</v>
      </c>
      <c r="Q92" s="205">
        <v>9E-05</v>
      </c>
      <c r="R92" s="205">
        <f aca="true" t="shared" si="2" ref="R92:R98">Q92*H92</f>
        <v>0.0018900000000000002</v>
      </c>
      <c r="S92" s="205">
        <v>0</v>
      </c>
      <c r="T92" s="206">
        <f aca="true" t="shared" si="3" ref="T92:T98">S92*H92</f>
        <v>0</v>
      </c>
      <c r="AR92" s="24" t="s">
        <v>424</v>
      </c>
      <c r="AT92" s="24" t="s">
        <v>337</v>
      </c>
      <c r="AU92" s="24" t="s">
        <v>90</v>
      </c>
      <c r="AY92" s="24" t="s">
        <v>256</v>
      </c>
      <c r="BE92" s="207">
        <f aca="true" t="shared" si="4" ref="BE92:BE98">IF(N92="základní",J92,0)</f>
        <v>0</v>
      </c>
      <c r="BF92" s="207">
        <f aca="true" t="shared" si="5" ref="BF92:BF98">IF(N92="snížená",J92,0)</f>
        <v>0</v>
      </c>
      <c r="BG92" s="207">
        <f aca="true" t="shared" si="6" ref="BG92:BG98">IF(N92="zákl. přenesená",J92,0)</f>
        <v>0</v>
      </c>
      <c r="BH92" s="207">
        <f aca="true" t="shared" si="7" ref="BH92:BH98">IF(N92="sníž. přenesená",J92,0)</f>
        <v>0</v>
      </c>
      <c r="BI92" s="207">
        <f aca="true" t="shared" si="8" ref="BI92:BI98">IF(N92="nulová",J92,0)</f>
        <v>0</v>
      </c>
      <c r="BJ92" s="24" t="s">
        <v>25</v>
      </c>
      <c r="BK92" s="207">
        <f aca="true" t="shared" si="9" ref="BK92:BK98">ROUND(I92*H92,2)</f>
        <v>0</v>
      </c>
      <c r="BL92" s="24" t="s">
        <v>336</v>
      </c>
      <c r="BM92" s="24" t="s">
        <v>2493</v>
      </c>
    </row>
    <row r="93" spans="2:65" s="1" customFormat="1" ht="31.5" customHeight="1">
      <c r="B93" s="42"/>
      <c r="C93" s="261" t="s">
        <v>262</v>
      </c>
      <c r="D93" s="261" t="s">
        <v>337</v>
      </c>
      <c r="E93" s="262" t="s">
        <v>2494</v>
      </c>
      <c r="F93" s="263" t="s">
        <v>2495</v>
      </c>
      <c r="G93" s="264" t="s">
        <v>453</v>
      </c>
      <c r="H93" s="265">
        <v>30</v>
      </c>
      <c r="I93" s="266"/>
      <c r="J93" s="267">
        <f t="shared" si="0"/>
        <v>0</v>
      </c>
      <c r="K93" s="263" t="s">
        <v>261</v>
      </c>
      <c r="L93" s="268"/>
      <c r="M93" s="269" t="s">
        <v>38</v>
      </c>
      <c r="N93" s="270" t="s">
        <v>52</v>
      </c>
      <c r="O93" s="43"/>
      <c r="P93" s="205">
        <f t="shared" si="1"/>
        <v>0</v>
      </c>
      <c r="Q93" s="205">
        <v>1E-05</v>
      </c>
      <c r="R93" s="205">
        <f t="shared" si="2"/>
        <v>0.00030000000000000003</v>
      </c>
      <c r="S93" s="205">
        <v>0</v>
      </c>
      <c r="T93" s="206">
        <f t="shared" si="3"/>
        <v>0</v>
      </c>
      <c r="AR93" s="24" t="s">
        <v>424</v>
      </c>
      <c r="AT93" s="24" t="s">
        <v>337</v>
      </c>
      <c r="AU93" s="24" t="s">
        <v>90</v>
      </c>
      <c r="AY93" s="24" t="s">
        <v>256</v>
      </c>
      <c r="BE93" s="207">
        <f t="shared" si="4"/>
        <v>0</v>
      </c>
      <c r="BF93" s="207">
        <f t="shared" si="5"/>
        <v>0</v>
      </c>
      <c r="BG93" s="207">
        <f t="shared" si="6"/>
        <v>0</v>
      </c>
      <c r="BH93" s="207">
        <f t="shared" si="7"/>
        <v>0</v>
      </c>
      <c r="BI93" s="207">
        <f t="shared" si="8"/>
        <v>0</v>
      </c>
      <c r="BJ93" s="24" t="s">
        <v>25</v>
      </c>
      <c r="BK93" s="207">
        <f t="shared" si="9"/>
        <v>0</v>
      </c>
      <c r="BL93" s="24" t="s">
        <v>336</v>
      </c>
      <c r="BM93" s="24" t="s">
        <v>2496</v>
      </c>
    </row>
    <row r="94" spans="2:65" s="1" customFormat="1" ht="31.5" customHeight="1">
      <c r="B94" s="42"/>
      <c r="C94" s="261" t="s">
        <v>279</v>
      </c>
      <c r="D94" s="261" t="s">
        <v>337</v>
      </c>
      <c r="E94" s="262" t="s">
        <v>2497</v>
      </c>
      <c r="F94" s="263" t="s">
        <v>2498</v>
      </c>
      <c r="G94" s="264" t="s">
        <v>453</v>
      </c>
      <c r="H94" s="265">
        <v>2</v>
      </c>
      <c r="I94" s="266"/>
      <c r="J94" s="267">
        <f t="shared" si="0"/>
        <v>0</v>
      </c>
      <c r="K94" s="263" t="s">
        <v>261</v>
      </c>
      <c r="L94" s="268"/>
      <c r="M94" s="269" t="s">
        <v>38</v>
      </c>
      <c r="N94" s="270" t="s">
        <v>52</v>
      </c>
      <c r="O94" s="43"/>
      <c r="P94" s="205">
        <f t="shared" si="1"/>
        <v>0</v>
      </c>
      <c r="Q94" s="205">
        <v>0.0004</v>
      </c>
      <c r="R94" s="205">
        <f t="shared" si="2"/>
        <v>0.0008</v>
      </c>
      <c r="S94" s="205">
        <v>0</v>
      </c>
      <c r="T94" s="206">
        <f t="shared" si="3"/>
        <v>0</v>
      </c>
      <c r="AR94" s="24" t="s">
        <v>424</v>
      </c>
      <c r="AT94" s="24" t="s">
        <v>337</v>
      </c>
      <c r="AU94" s="24" t="s">
        <v>90</v>
      </c>
      <c r="AY94" s="24" t="s">
        <v>256</v>
      </c>
      <c r="BE94" s="207">
        <f t="shared" si="4"/>
        <v>0</v>
      </c>
      <c r="BF94" s="207">
        <f t="shared" si="5"/>
        <v>0</v>
      </c>
      <c r="BG94" s="207">
        <f t="shared" si="6"/>
        <v>0</v>
      </c>
      <c r="BH94" s="207">
        <f t="shared" si="7"/>
        <v>0</v>
      </c>
      <c r="BI94" s="207">
        <f t="shared" si="8"/>
        <v>0</v>
      </c>
      <c r="BJ94" s="24" t="s">
        <v>25</v>
      </c>
      <c r="BK94" s="207">
        <f t="shared" si="9"/>
        <v>0</v>
      </c>
      <c r="BL94" s="24" t="s">
        <v>336</v>
      </c>
      <c r="BM94" s="24" t="s">
        <v>2499</v>
      </c>
    </row>
    <row r="95" spans="2:65" s="1" customFormat="1" ht="57" customHeight="1">
      <c r="B95" s="42"/>
      <c r="C95" s="261" t="s">
        <v>286</v>
      </c>
      <c r="D95" s="261" t="s">
        <v>337</v>
      </c>
      <c r="E95" s="262" t="s">
        <v>2500</v>
      </c>
      <c r="F95" s="263" t="s">
        <v>2501</v>
      </c>
      <c r="G95" s="264" t="s">
        <v>372</v>
      </c>
      <c r="H95" s="265">
        <v>31</v>
      </c>
      <c r="I95" s="266"/>
      <c r="J95" s="267">
        <f t="shared" si="0"/>
        <v>0</v>
      </c>
      <c r="K95" s="263" t="s">
        <v>261</v>
      </c>
      <c r="L95" s="268"/>
      <c r="M95" s="269" t="s">
        <v>38</v>
      </c>
      <c r="N95" s="270" t="s">
        <v>52</v>
      </c>
      <c r="O95" s="43"/>
      <c r="P95" s="205">
        <f t="shared" si="1"/>
        <v>0</v>
      </c>
      <c r="Q95" s="205">
        <v>0.00032</v>
      </c>
      <c r="R95" s="205">
        <f t="shared" si="2"/>
        <v>0.00992</v>
      </c>
      <c r="S95" s="205">
        <v>0</v>
      </c>
      <c r="T95" s="206">
        <f t="shared" si="3"/>
        <v>0</v>
      </c>
      <c r="AR95" s="24" t="s">
        <v>424</v>
      </c>
      <c r="AT95" s="24" t="s">
        <v>337</v>
      </c>
      <c r="AU95" s="24" t="s">
        <v>90</v>
      </c>
      <c r="AY95" s="24" t="s">
        <v>256</v>
      </c>
      <c r="BE95" s="207">
        <f t="shared" si="4"/>
        <v>0</v>
      </c>
      <c r="BF95" s="207">
        <f t="shared" si="5"/>
        <v>0</v>
      </c>
      <c r="BG95" s="207">
        <f t="shared" si="6"/>
        <v>0</v>
      </c>
      <c r="BH95" s="207">
        <f t="shared" si="7"/>
        <v>0</v>
      </c>
      <c r="BI95" s="207">
        <f t="shared" si="8"/>
        <v>0</v>
      </c>
      <c r="BJ95" s="24" t="s">
        <v>25</v>
      </c>
      <c r="BK95" s="207">
        <f t="shared" si="9"/>
        <v>0</v>
      </c>
      <c r="BL95" s="24" t="s">
        <v>336</v>
      </c>
      <c r="BM95" s="24" t="s">
        <v>2502</v>
      </c>
    </row>
    <row r="96" spans="2:65" s="1" customFormat="1" ht="57" customHeight="1">
      <c r="B96" s="42"/>
      <c r="C96" s="261" t="s">
        <v>291</v>
      </c>
      <c r="D96" s="261" t="s">
        <v>337</v>
      </c>
      <c r="E96" s="262" t="s">
        <v>2503</v>
      </c>
      <c r="F96" s="263" t="s">
        <v>2504</v>
      </c>
      <c r="G96" s="264" t="s">
        <v>372</v>
      </c>
      <c r="H96" s="265">
        <v>50</v>
      </c>
      <c r="I96" s="266"/>
      <c r="J96" s="267">
        <f t="shared" si="0"/>
        <v>0</v>
      </c>
      <c r="K96" s="263" t="s">
        <v>261</v>
      </c>
      <c r="L96" s="268"/>
      <c r="M96" s="269" t="s">
        <v>38</v>
      </c>
      <c r="N96" s="270" t="s">
        <v>52</v>
      </c>
      <c r="O96" s="43"/>
      <c r="P96" s="205">
        <f t="shared" si="1"/>
        <v>0</v>
      </c>
      <c r="Q96" s="205">
        <v>0.00037</v>
      </c>
      <c r="R96" s="205">
        <f t="shared" si="2"/>
        <v>0.0185</v>
      </c>
      <c r="S96" s="205">
        <v>0</v>
      </c>
      <c r="T96" s="206">
        <f t="shared" si="3"/>
        <v>0</v>
      </c>
      <c r="AR96" s="24" t="s">
        <v>424</v>
      </c>
      <c r="AT96" s="24" t="s">
        <v>337</v>
      </c>
      <c r="AU96" s="24" t="s">
        <v>90</v>
      </c>
      <c r="AY96" s="24" t="s">
        <v>256</v>
      </c>
      <c r="BE96" s="207">
        <f t="shared" si="4"/>
        <v>0</v>
      </c>
      <c r="BF96" s="207">
        <f t="shared" si="5"/>
        <v>0</v>
      </c>
      <c r="BG96" s="207">
        <f t="shared" si="6"/>
        <v>0</v>
      </c>
      <c r="BH96" s="207">
        <f t="shared" si="7"/>
        <v>0</v>
      </c>
      <c r="BI96" s="207">
        <f t="shared" si="8"/>
        <v>0</v>
      </c>
      <c r="BJ96" s="24" t="s">
        <v>25</v>
      </c>
      <c r="BK96" s="207">
        <f t="shared" si="9"/>
        <v>0</v>
      </c>
      <c r="BL96" s="24" t="s">
        <v>336</v>
      </c>
      <c r="BM96" s="24" t="s">
        <v>2505</v>
      </c>
    </row>
    <row r="97" spans="2:65" s="1" customFormat="1" ht="57" customHeight="1">
      <c r="B97" s="42"/>
      <c r="C97" s="261" t="s">
        <v>183</v>
      </c>
      <c r="D97" s="261" t="s">
        <v>337</v>
      </c>
      <c r="E97" s="262" t="s">
        <v>2506</v>
      </c>
      <c r="F97" s="263" t="s">
        <v>2507</v>
      </c>
      <c r="G97" s="264" t="s">
        <v>372</v>
      </c>
      <c r="H97" s="265">
        <v>21</v>
      </c>
      <c r="I97" s="266"/>
      <c r="J97" s="267">
        <f t="shared" si="0"/>
        <v>0</v>
      </c>
      <c r="K97" s="263" t="s">
        <v>261</v>
      </c>
      <c r="L97" s="268"/>
      <c r="M97" s="269" t="s">
        <v>38</v>
      </c>
      <c r="N97" s="270" t="s">
        <v>52</v>
      </c>
      <c r="O97" s="43"/>
      <c r="P97" s="205">
        <f t="shared" si="1"/>
        <v>0</v>
      </c>
      <c r="Q97" s="205">
        <v>0.00121</v>
      </c>
      <c r="R97" s="205">
        <f t="shared" si="2"/>
        <v>0.02541</v>
      </c>
      <c r="S97" s="205">
        <v>0</v>
      </c>
      <c r="T97" s="206">
        <f t="shared" si="3"/>
        <v>0</v>
      </c>
      <c r="AR97" s="24" t="s">
        <v>424</v>
      </c>
      <c r="AT97" s="24" t="s">
        <v>337</v>
      </c>
      <c r="AU97" s="24" t="s">
        <v>90</v>
      </c>
      <c r="AY97" s="24" t="s">
        <v>256</v>
      </c>
      <c r="BE97" s="207">
        <f t="shared" si="4"/>
        <v>0</v>
      </c>
      <c r="BF97" s="207">
        <f t="shared" si="5"/>
        <v>0</v>
      </c>
      <c r="BG97" s="207">
        <f t="shared" si="6"/>
        <v>0</v>
      </c>
      <c r="BH97" s="207">
        <f t="shared" si="7"/>
        <v>0</v>
      </c>
      <c r="BI97" s="207">
        <f t="shared" si="8"/>
        <v>0</v>
      </c>
      <c r="BJ97" s="24" t="s">
        <v>25</v>
      </c>
      <c r="BK97" s="207">
        <f t="shared" si="9"/>
        <v>0</v>
      </c>
      <c r="BL97" s="24" t="s">
        <v>336</v>
      </c>
      <c r="BM97" s="24" t="s">
        <v>2508</v>
      </c>
    </row>
    <row r="98" spans="2:65" s="1" customFormat="1" ht="44.25" customHeight="1">
      <c r="B98" s="42"/>
      <c r="C98" s="196" t="s">
        <v>301</v>
      </c>
      <c r="D98" s="196" t="s">
        <v>258</v>
      </c>
      <c r="E98" s="197" t="s">
        <v>2509</v>
      </c>
      <c r="F98" s="198" t="s">
        <v>2510</v>
      </c>
      <c r="G98" s="199" t="s">
        <v>372</v>
      </c>
      <c r="H98" s="200">
        <v>125</v>
      </c>
      <c r="I98" s="201"/>
      <c r="J98" s="202">
        <f t="shared" si="0"/>
        <v>0</v>
      </c>
      <c r="K98" s="198" t="s">
        <v>261</v>
      </c>
      <c r="L98" s="62"/>
      <c r="M98" s="203" t="s">
        <v>38</v>
      </c>
      <c r="N98" s="204" t="s">
        <v>52</v>
      </c>
      <c r="O98" s="43"/>
      <c r="P98" s="205">
        <f t="shared" si="1"/>
        <v>0</v>
      </c>
      <c r="Q98" s="205">
        <v>0.0002</v>
      </c>
      <c r="R98" s="205">
        <f t="shared" si="2"/>
        <v>0.025</v>
      </c>
      <c r="S98" s="205">
        <v>0</v>
      </c>
      <c r="T98" s="206">
        <f t="shared" si="3"/>
        <v>0</v>
      </c>
      <c r="AR98" s="24" t="s">
        <v>336</v>
      </c>
      <c r="AT98" s="24" t="s">
        <v>258</v>
      </c>
      <c r="AU98" s="24" t="s">
        <v>90</v>
      </c>
      <c r="AY98" s="24" t="s">
        <v>256</v>
      </c>
      <c r="BE98" s="207">
        <f t="shared" si="4"/>
        <v>0</v>
      </c>
      <c r="BF98" s="207">
        <f t="shared" si="5"/>
        <v>0</v>
      </c>
      <c r="BG98" s="207">
        <f t="shared" si="6"/>
        <v>0</v>
      </c>
      <c r="BH98" s="207">
        <f t="shared" si="7"/>
        <v>0</v>
      </c>
      <c r="BI98" s="207">
        <f t="shared" si="8"/>
        <v>0</v>
      </c>
      <c r="BJ98" s="24" t="s">
        <v>25</v>
      </c>
      <c r="BK98" s="207">
        <f t="shared" si="9"/>
        <v>0</v>
      </c>
      <c r="BL98" s="24" t="s">
        <v>336</v>
      </c>
      <c r="BM98" s="24" t="s">
        <v>2511</v>
      </c>
    </row>
    <row r="99" spans="2:51" s="11" customFormat="1" ht="13.5">
      <c r="B99" s="208"/>
      <c r="C99" s="209"/>
      <c r="D99" s="222" t="s">
        <v>264</v>
      </c>
      <c r="E99" s="271" t="s">
        <v>38</v>
      </c>
      <c r="F99" s="248" t="s">
        <v>2512</v>
      </c>
      <c r="G99" s="209"/>
      <c r="H99" s="249">
        <v>125</v>
      </c>
      <c r="I99" s="214"/>
      <c r="J99" s="209"/>
      <c r="K99" s="209"/>
      <c r="L99" s="215"/>
      <c r="M99" s="216"/>
      <c r="N99" s="217"/>
      <c r="O99" s="217"/>
      <c r="P99" s="217"/>
      <c r="Q99" s="217"/>
      <c r="R99" s="217"/>
      <c r="S99" s="217"/>
      <c r="T99" s="218"/>
      <c r="AT99" s="219" t="s">
        <v>264</v>
      </c>
      <c r="AU99" s="219" t="s">
        <v>90</v>
      </c>
      <c r="AV99" s="11" t="s">
        <v>90</v>
      </c>
      <c r="AW99" s="11" t="s">
        <v>45</v>
      </c>
      <c r="AX99" s="11" t="s">
        <v>25</v>
      </c>
      <c r="AY99" s="219" t="s">
        <v>256</v>
      </c>
    </row>
    <row r="100" spans="2:65" s="1" customFormat="1" ht="44.25" customHeight="1">
      <c r="B100" s="42"/>
      <c r="C100" s="261" t="s">
        <v>30</v>
      </c>
      <c r="D100" s="261" t="s">
        <v>337</v>
      </c>
      <c r="E100" s="262" t="s">
        <v>2513</v>
      </c>
      <c r="F100" s="263" t="s">
        <v>2514</v>
      </c>
      <c r="G100" s="264" t="s">
        <v>129</v>
      </c>
      <c r="H100" s="265">
        <v>2</v>
      </c>
      <c r="I100" s="266"/>
      <c r="J100" s="267">
        <f>ROUND(I100*H100,2)</f>
        <v>0</v>
      </c>
      <c r="K100" s="263" t="s">
        <v>261</v>
      </c>
      <c r="L100" s="268"/>
      <c r="M100" s="269" t="s">
        <v>38</v>
      </c>
      <c r="N100" s="270" t="s">
        <v>52</v>
      </c>
      <c r="O100" s="43"/>
      <c r="P100" s="205">
        <f>O100*H100</f>
        <v>0</v>
      </c>
      <c r="Q100" s="205">
        <v>0.0065</v>
      </c>
      <c r="R100" s="205">
        <f>Q100*H100</f>
        <v>0.013</v>
      </c>
      <c r="S100" s="205">
        <v>0</v>
      </c>
      <c r="T100" s="206">
        <f>S100*H100</f>
        <v>0</v>
      </c>
      <c r="AR100" s="24" t="s">
        <v>424</v>
      </c>
      <c r="AT100" s="24" t="s">
        <v>337</v>
      </c>
      <c r="AU100" s="24" t="s">
        <v>90</v>
      </c>
      <c r="AY100" s="24" t="s">
        <v>256</v>
      </c>
      <c r="BE100" s="207">
        <f>IF(N100="základní",J100,0)</f>
        <v>0</v>
      </c>
      <c r="BF100" s="207">
        <f>IF(N100="snížená",J100,0)</f>
        <v>0</v>
      </c>
      <c r="BG100" s="207">
        <f>IF(N100="zákl. přenesená",J100,0)</f>
        <v>0</v>
      </c>
      <c r="BH100" s="207">
        <f>IF(N100="sníž. přenesená",J100,0)</f>
        <v>0</v>
      </c>
      <c r="BI100" s="207">
        <f>IF(N100="nulová",J100,0)</f>
        <v>0</v>
      </c>
      <c r="BJ100" s="24" t="s">
        <v>25</v>
      </c>
      <c r="BK100" s="207">
        <f>ROUND(I100*H100,2)</f>
        <v>0</v>
      </c>
      <c r="BL100" s="24" t="s">
        <v>336</v>
      </c>
      <c r="BM100" s="24" t="s">
        <v>2515</v>
      </c>
    </row>
    <row r="101" spans="2:65" s="1" customFormat="1" ht="31.5" customHeight="1">
      <c r="B101" s="42"/>
      <c r="C101" s="196" t="s">
        <v>310</v>
      </c>
      <c r="D101" s="196" t="s">
        <v>258</v>
      </c>
      <c r="E101" s="197" t="s">
        <v>2516</v>
      </c>
      <c r="F101" s="198" t="s">
        <v>2517</v>
      </c>
      <c r="G101" s="199" t="s">
        <v>129</v>
      </c>
      <c r="H101" s="200">
        <v>2</v>
      </c>
      <c r="I101" s="201"/>
      <c r="J101" s="202">
        <f>ROUND(I101*H101,2)</f>
        <v>0</v>
      </c>
      <c r="K101" s="198" t="s">
        <v>38</v>
      </c>
      <c r="L101" s="62"/>
      <c r="M101" s="203" t="s">
        <v>38</v>
      </c>
      <c r="N101" s="204" t="s">
        <v>52</v>
      </c>
      <c r="O101" s="43"/>
      <c r="P101" s="205">
        <f>O101*H101</f>
        <v>0</v>
      </c>
      <c r="Q101" s="205">
        <v>0.00138</v>
      </c>
      <c r="R101" s="205">
        <f>Q101*H101</f>
        <v>0.00276</v>
      </c>
      <c r="S101" s="205">
        <v>0</v>
      </c>
      <c r="T101" s="206">
        <f>S101*H101</f>
        <v>0</v>
      </c>
      <c r="AR101" s="24" t="s">
        <v>336</v>
      </c>
      <c r="AT101" s="24" t="s">
        <v>258</v>
      </c>
      <c r="AU101" s="24" t="s">
        <v>90</v>
      </c>
      <c r="AY101" s="24" t="s">
        <v>256</v>
      </c>
      <c r="BE101" s="207">
        <f>IF(N101="základní",J101,0)</f>
        <v>0</v>
      </c>
      <c r="BF101" s="207">
        <f>IF(N101="snížená",J101,0)</f>
        <v>0</v>
      </c>
      <c r="BG101" s="207">
        <f>IF(N101="zákl. přenesená",J101,0)</f>
        <v>0</v>
      </c>
      <c r="BH101" s="207">
        <f>IF(N101="sníž. přenesená",J101,0)</f>
        <v>0</v>
      </c>
      <c r="BI101" s="207">
        <f>IF(N101="nulová",J101,0)</f>
        <v>0</v>
      </c>
      <c r="BJ101" s="24" t="s">
        <v>25</v>
      </c>
      <c r="BK101" s="207">
        <f>ROUND(I101*H101,2)</f>
        <v>0</v>
      </c>
      <c r="BL101" s="24" t="s">
        <v>336</v>
      </c>
      <c r="BM101" s="24" t="s">
        <v>2518</v>
      </c>
    </row>
    <row r="102" spans="2:63" s="10" customFormat="1" ht="29.85" customHeight="1">
      <c r="B102" s="179"/>
      <c r="C102" s="180"/>
      <c r="D102" s="193" t="s">
        <v>80</v>
      </c>
      <c r="E102" s="194" t="s">
        <v>2519</v>
      </c>
      <c r="F102" s="194" t="s">
        <v>2520</v>
      </c>
      <c r="G102" s="180"/>
      <c r="H102" s="180"/>
      <c r="I102" s="183"/>
      <c r="J102" s="195">
        <f>BK102</f>
        <v>0</v>
      </c>
      <c r="K102" s="180"/>
      <c r="L102" s="185"/>
      <c r="M102" s="186"/>
      <c r="N102" s="187"/>
      <c r="O102" s="187"/>
      <c r="P102" s="188">
        <f>SUM(P103:P106)</f>
        <v>0</v>
      </c>
      <c r="Q102" s="187"/>
      <c r="R102" s="188">
        <f>SUM(R103:R106)</f>
        <v>0.0084</v>
      </c>
      <c r="S102" s="187"/>
      <c r="T102" s="189">
        <f>SUM(T103:T106)</f>
        <v>0</v>
      </c>
      <c r="AR102" s="190" t="s">
        <v>90</v>
      </c>
      <c r="AT102" s="191" t="s">
        <v>80</v>
      </c>
      <c r="AU102" s="191" t="s">
        <v>25</v>
      </c>
      <c r="AY102" s="190" t="s">
        <v>256</v>
      </c>
      <c r="BK102" s="192">
        <f>SUM(BK103:BK106)</f>
        <v>0</v>
      </c>
    </row>
    <row r="103" spans="2:65" s="1" customFormat="1" ht="22.5" customHeight="1">
      <c r="B103" s="42"/>
      <c r="C103" s="196" t="s">
        <v>314</v>
      </c>
      <c r="D103" s="196" t="s">
        <v>258</v>
      </c>
      <c r="E103" s="197" t="s">
        <v>2521</v>
      </c>
      <c r="F103" s="198" t="s">
        <v>2522</v>
      </c>
      <c r="G103" s="199" t="s">
        <v>372</v>
      </c>
      <c r="H103" s="200">
        <v>15</v>
      </c>
      <c r="I103" s="201"/>
      <c r="J103" s="202">
        <f>ROUND(I103*H103,2)</f>
        <v>0</v>
      </c>
      <c r="K103" s="198" t="s">
        <v>261</v>
      </c>
      <c r="L103" s="62"/>
      <c r="M103" s="203" t="s">
        <v>38</v>
      </c>
      <c r="N103" s="204" t="s">
        <v>52</v>
      </c>
      <c r="O103" s="43"/>
      <c r="P103" s="205">
        <f>O103*H103</f>
        <v>0</v>
      </c>
      <c r="Q103" s="205">
        <v>0.00056</v>
      </c>
      <c r="R103" s="205">
        <f>Q103*H103</f>
        <v>0.0084</v>
      </c>
      <c r="S103" s="205">
        <v>0</v>
      </c>
      <c r="T103" s="206">
        <f>S103*H103</f>
        <v>0</v>
      </c>
      <c r="AR103" s="24" t="s">
        <v>336</v>
      </c>
      <c r="AT103" s="24" t="s">
        <v>258</v>
      </c>
      <c r="AU103" s="24" t="s">
        <v>90</v>
      </c>
      <c r="AY103" s="24" t="s">
        <v>256</v>
      </c>
      <c r="BE103" s="207">
        <f>IF(N103="základní",J103,0)</f>
        <v>0</v>
      </c>
      <c r="BF103" s="207">
        <f>IF(N103="snížená",J103,0)</f>
        <v>0</v>
      </c>
      <c r="BG103" s="207">
        <f>IF(N103="zákl. přenesená",J103,0)</f>
        <v>0</v>
      </c>
      <c r="BH103" s="207">
        <f>IF(N103="sníž. přenesená",J103,0)</f>
        <v>0</v>
      </c>
      <c r="BI103" s="207">
        <f>IF(N103="nulová",J103,0)</f>
        <v>0</v>
      </c>
      <c r="BJ103" s="24" t="s">
        <v>25</v>
      </c>
      <c r="BK103" s="207">
        <f>ROUND(I103*H103,2)</f>
        <v>0</v>
      </c>
      <c r="BL103" s="24" t="s">
        <v>336</v>
      </c>
      <c r="BM103" s="24" t="s">
        <v>2523</v>
      </c>
    </row>
    <row r="104" spans="2:65" s="1" customFormat="1" ht="22.5" customHeight="1">
      <c r="B104" s="42"/>
      <c r="C104" s="196" t="s">
        <v>319</v>
      </c>
      <c r="D104" s="196" t="s">
        <v>258</v>
      </c>
      <c r="E104" s="197" t="s">
        <v>2524</v>
      </c>
      <c r="F104" s="198" t="s">
        <v>2525</v>
      </c>
      <c r="G104" s="199" t="s">
        <v>372</v>
      </c>
      <c r="H104" s="200">
        <v>15</v>
      </c>
      <c r="I104" s="201"/>
      <c r="J104" s="202">
        <f>ROUND(I104*H104,2)</f>
        <v>0</v>
      </c>
      <c r="K104" s="198" t="s">
        <v>261</v>
      </c>
      <c r="L104" s="62"/>
      <c r="M104" s="203" t="s">
        <v>38</v>
      </c>
      <c r="N104" s="204" t="s">
        <v>52</v>
      </c>
      <c r="O104" s="43"/>
      <c r="P104" s="205">
        <f>O104*H104</f>
        <v>0</v>
      </c>
      <c r="Q104" s="205">
        <v>0</v>
      </c>
      <c r="R104" s="205">
        <f>Q104*H104</f>
        <v>0</v>
      </c>
      <c r="S104" s="205">
        <v>0</v>
      </c>
      <c r="T104" s="206">
        <f>S104*H104</f>
        <v>0</v>
      </c>
      <c r="AR104" s="24" t="s">
        <v>336</v>
      </c>
      <c r="AT104" s="24" t="s">
        <v>258</v>
      </c>
      <c r="AU104" s="24" t="s">
        <v>90</v>
      </c>
      <c r="AY104" s="24" t="s">
        <v>256</v>
      </c>
      <c r="BE104" s="207">
        <f>IF(N104="základní",J104,0)</f>
        <v>0</v>
      </c>
      <c r="BF104" s="207">
        <f>IF(N104="snížená",J104,0)</f>
        <v>0</v>
      </c>
      <c r="BG104" s="207">
        <f>IF(N104="zákl. přenesená",J104,0)</f>
        <v>0</v>
      </c>
      <c r="BH104" s="207">
        <f>IF(N104="sníž. přenesená",J104,0)</f>
        <v>0</v>
      </c>
      <c r="BI104" s="207">
        <f>IF(N104="nulová",J104,0)</f>
        <v>0</v>
      </c>
      <c r="BJ104" s="24" t="s">
        <v>25</v>
      </c>
      <c r="BK104" s="207">
        <f>ROUND(I104*H104,2)</f>
        <v>0</v>
      </c>
      <c r="BL104" s="24" t="s">
        <v>336</v>
      </c>
      <c r="BM104" s="24" t="s">
        <v>2526</v>
      </c>
    </row>
    <row r="105" spans="2:65" s="1" customFormat="1" ht="31.5" customHeight="1">
      <c r="B105" s="42"/>
      <c r="C105" s="196" t="s">
        <v>324</v>
      </c>
      <c r="D105" s="196" t="s">
        <v>258</v>
      </c>
      <c r="E105" s="197" t="s">
        <v>2527</v>
      </c>
      <c r="F105" s="198" t="s">
        <v>2528</v>
      </c>
      <c r="G105" s="199" t="s">
        <v>327</v>
      </c>
      <c r="H105" s="200">
        <v>0.008</v>
      </c>
      <c r="I105" s="201"/>
      <c r="J105" s="202">
        <f>ROUND(I105*H105,2)</f>
        <v>0</v>
      </c>
      <c r="K105" s="198" t="s">
        <v>261</v>
      </c>
      <c r="L105" s="62"/>
      <c r="M105" s="203" t="s">
        <v>38</v>
      </c>
      <c r="N105" s="204" t="s">
        <v>52</v>
      </c>
      <c r="O105" s="43"/>
      <c r="P105" s="205">
        <f>O105*H105</f>
        <v>0</v>
      </c>
      <c r="Q105" s="205">
        <v>0</v>
      </c>
      <c r="R105" s="205">
        <f>Q105*H105</f>
        <v>0</v>
      </c>
      <c r="S105" s="205">
        <v>0</v>
      </c>
      <c r="T105" s="206">
        <f>S105*H105</f>
        <v>0</v>
      </c>
      <c r="AR105" s="24" t="s">
        <v>336</v>
      </c>
      <c r="AT105" s="24" t="s">
        <v>258</v>
      </c>
      <c r="AU105" s="24" t="s">
        <v>90</v>
      </c>
      <c r="AY105" s="24" t="s">
        <v>256</v>
      </c>
      <c r="BE105" s="207">
        <f>IF(N105="základní",J105,0)</f>
        <v>0</v>
      </c>
      <c r="BF105" s="207">
        <f>IF(N105="snížená",J105,0)</f>
        <v>0</v>
      </c>
      <c r="BG105" s="207">
        <f>IF(N105="zákl. přenesená",J105,0)</f>
        <v>0</v>
      </c>
      <c r="BH105" s="207">
        <f>IF(N105="sníž. přenesená",J105,0)</f>
        <v>0</v>
      </c>
      <c r="BI105" s="207">
        <f>IF(N105="nulová",J105,0)</f>
        <v>0</v>
      </c>
      <c r="BJ105" s="24" t="s">
        <v>25</v>
      </c>
      <c r="BK105" s="207">
        <f>ROUND(I105*H105,2)</f>
        <v>0</v>
      </c>
      <c r="BL105" s="24" t="s">
        <v>336</v>
      </c>
      <c r="BM105" s="24" t="s">
        <v>2529</v>
      </c>
    </row>
    <row r="106" spans="2:65" s="1" customFormat="1" ht="44.25" customHeight="1">
      <c r="B106" s="42"/>
      <c r="C106" s="196" t="s">
        <v>10</v>
      </c>
      <c r="D106" s="196" t="s">
        <v>258</v>
      </c>
      <c r="E106" s="197" t="s">
        <v>2530</v>
      </c>
      <c r="F106" s="198" t="s">
        <v>2531</v>
      </c>
      <c r="G106" s="199" t="s">
        <v>327</v>
      </c>
      <c r="H106" s="200">
        <v>0.008</v>
      </c>
      <c r="I106" s="201"/>
      <c r="J106" s="202">
        <f>ROUND(I106*H106,2)</f>
        <v>0</v>
      </c>
      <c r="K106" s="198" t="s">
        <v>261</v>
      </c>
      <c r="L106" s="62"/>
      <c r="M106" s="203" t="s">
        <v>38</v>
      </c>
      <c r="N106" s="204" t="s">
        <v>52</v>
      </c>
      <c r="O106" s="43"/>
      <c r="P106" s="205">
        <f>O106*H106</f>
        <v>0</v>
      </c>
      <c r="Q106" s="205">
        <v>0</v>
      </c>
      <c r="R106" s="205">
        <f>Q106*H106</f>
        <v>0</v>
      </c>
      <c r="S106" s="205">
        <v>0</v>
      </c>
      <c r="T106" s="206">
        <f>S106*H106</f>
        <v>0</v>
      </c>
      <c r="AR106" s="24" t="s">
        <v>336</v>
      </c>
      <c r="AT106" s="24" t="s">
        <v>258</v>
      </c>
      <c r="AU106" s="24" t="s">
        <v>90</v>
      </c>
      <c r="AY106" s="24" t="s">
        <v>256</v>
      </c>
      <c r="BE106" s="207">
        <f>IF(N106="základní",J106,0)</f>
        <v>0</v>
      </c>
      <c r="BF106" s="207">
        <f>IF(N106="snížená",J106,0)</f>
        <v>0</v>
      </c>
      <c r="BG106" s="207">
        <f>IF(N106="zákl. přenesená",J106,0)</f>
        <v>0</v>
      </c>
      <c r="BH106" s="207">
        <f>IF(N106="sníž. přenesená",J106,0)</f>
        <v>0</v>
      </c>
      <c r="BI106" s="207">
        <f>IF(N106="nulová",J106,0)</f>
        <v>0</v>
      </c>
      <c r="BJ106" s="24" t="s">
        <v>25</v>
      </c>
      <c r="BK106" s="207">
        <f>ROUND(I106*H106,2)</f>
        <v>0</v>
      </c>
      <c r="BL106" s="24" t="s">
        <v>336</v>
      </c>
      <c r="BM106" s="24" t="s">
        <v>2532</v>
      </c>
    </row>
    <row r="107" spans="2:63" s="10" customFormat="1" ht="29.85" customHeight="1">
      <c r="B107" s="179"/>
      <c r="C107" s="180"/>
      <c r="D107" s="193" t="s">
        <v>80</v>
      </c>
      <c r="E107" s="194" t="s">
        <v>2533</v>
      </c>
      <c r="F107" s="194" t="s">
        <v>2534</v>
      </c>
      <c r="G107" s="180"/>
      <c r="H107" s="180"/>
      <c r="I107" s="183"/>
      <c r="J107" s="195">
        <f>BK107</f>
        <v>0</v>
      </c>
      <c r="K107" s="180"/>
      <c r="L107" s="185"/>
      <c r="M107" s="186"/>
      <c r="N107" s="187"/>
      <c r="O107" s="187"/>
      <c r="P107" s="188">
        <f>SUM(P108:P122)</f>
        <v>0</v>
      </c>
      <c r="Q107" s="187"/>
      <c r="R107" s="188">
        <f>SUM(R108:R122)</f>
        <v>0.039990000000000005</v>
      </c>
      <c r="S107" s="187"/>
      <c r="T107" s="189">
        <f>SUM(T108:T122)</f>
        <v>0</v>
      </c>
      <c r="AR107" s="190" t="s">
        <v>90</v>
      </c>
      <c r="AT107" s="191" t="s">
        <v>80</v>
      </c>
      <c r="AU107" s="191" t="s">
        <v>25</v>
      </c>
      <c r="AY107" s="190" t="s">
        <v>256</v>
      </c>
      <c r="BK107" s="192">
        <f>SUM(BK108:BK122)</f>
        <v>0</v>
      </c>
    </row>
    <row r="108" spans="2:65" s="1" customFormat="1" ht="31.5" customHeight="1">
      <c r="B108" s="42"/>
      <c r="C108" s="196" t="s">
        <v>336</v>
      </c>
      <c r="D108" s="196" t="s">
        <v>258</v>
      </c>
      <c r="E108" s="197" t="s">
        <v>2535</v>
      </c>
      <c r="F108" s="198" t="s">
        <v>2536</v>
      </c>
      <c r="G108" s="199" t="s">
        <v>372</v>
      </c>
      <c r="H108" s="200">
        <v>26</v>
      </c>
      <c r="I108" s="201"/>
      <c r="J108" s="202">
        <f aca="true" t="shared" si="10" ref="J108:J122">ROUND(I108*H108,2)</f>
        <v>0</v>
      </c>
      <c r="K108" s="198" t="s">
        <v>261</v>
      </c>
      <c r="L108" s="62"/>
      <c r="M108" s="203" t="s">
        <v>38</v>
      </c>
      <c r="N108" s="204" t="s">
        <v>52</v>
      </c>
      <c r="O108" s="43"/>
      <c r="P108" s="205">
        <f aca="true" t="shared" si="11" ref="P108:P122">O108*H108</f>
        <v>0</v>
      </c>
      <c r="Q108" s="205">
        <v>0.00105</v>
      </c>
      <c r="R108" s="205">
        <f aca="true" t="shared" si="12" ref="R108:R122">Q108*H108</f>
        <v>0.027299999999999998</v>
      </c>
      <c r="S108" s="205">
        <v>0</v>
      </c>
      <c r="T108" s="206">
        <f aca="true" t="shared" si="13" ref="T108:T122">S108*H108</f>
        <v>0</v>
      </c>
      <c r="AR108" s="24" t="s">
        <v>336</v>
      </c>
      <c r="AT108" s="24" t="s">
        <v>258</v>
      </c>
      <c r="AU108" s="24" t="s">
        <v>90</v>
      </c>
      <c r="AY108" s="24" t="s">
        <v>256</v>
      </c>
      <c r="BE108" s="207">
        <f aca="true" t="shared" si="14" ref="BE108:BE122">IF(N108="základní",J108,0)</f>
        <v>0</v>
      </c>
      <c r="BF108" s="207">
        <f aca="true" t="shared" si="15" ref="BF108:BF122">IF(N108="snížená",J108,0)</f>
        <v>0</v>
      </c>
      <c r="BG108" s="207">
        <f aca="true" t="shared" si="16" ref="BG108:BG122">IF(N108="zákl. přenesená",J108,0)</f>
        <v>0</v>
      </c>
      <c r="BH108" s="207">
        <f aca="true" t="shared" si="17" ref="BH108:BH122">IF(N108="sníž. přenesená",J108,0)</f>
        <v>0</v>
      </c>
      <c r="BI108" s="207">
        <f aca="true" t="shared" si="18" ref="BI108:BI122">IF(N108="nulová",J108,0)</f>
        <v>0</v>
      </c>
      <c r="BJ108" s="24" t="s">
        <v>25</v>
      </c>
      <c r="BK108" s="207">
        <f aca="true" t="shared" si="19" ref="BK108:BK122">ROUND(I108*H108,2)</f>
        <v>0</v>
      </c>
      <c r="BL108" s="24" t="s">
        <v>336</v>
      </c>
      <c r="BM108" s="24" t="s">
        <v>2537</v>
      </c>
    </row>
    <row r="109" spans="2:65" s="1" customFormat="1" ht="44.25" customHeight="1">
      <c r="B109" s="42"/>
      <c r="C109" s="196" t="s">
        <v>342</v>
      </c>
      <c r="D109" s="196" t="s">
        <v>258</v>
      </c>
      <c r="E109" s="197" t="s">
        <v>2538</v>
      </c>
      <c r="F109" s="198" t="s">
        <v>2539</v>
      </c>
      <c r="G109" s="199" t="s">
        <v>372</v>
      </c>
      <c r="H109" s="200">
        <v>26</v>
      </c>
      <c r="I109" s="201"/>
      <c r="J109" s="202">
        <f t="shared" si="10"/>
        <v>0</v>
      </c>
      <c r="K109" s="198" t="s">
        <v>261</v>
      </c>
      <c r="L109" s="62"/>
      <c r="M109" s="203" t="s">
        <v>38</v>
      </c>
      <c r="N109" s="204" t="s">
        <v>52</v>
      </c>
      <c r="O109" s="43"/>
      <c r="P109" s="205">
        <f t="shared" si="11"/>
        <v>0</v>
      </c>
      <c r="Q109" s="205">
        <v>0.00016</v>
      </c>
      <c r="R109" s="205">
        <f t="shared" si="12"/>
        <v>0.0041600000000000005</v>
      </c>
      <c r="S109" s="205">
        <v>0</v>
      </c>
      <c r="T109" s="206">
        <f t="shared" si="13"/>
        <v>0</v>
      </c>
      <c r="AR109" s="24" t="s">
        <v>336</v>
      </c>
      <c r="AT109" s="24" t="s">
        <v>258</v>
      </c>
      <c r="AU109" s="24" t="s">
        <v>90</v>
      </c>
      <c r="AY109" s="24" t="s">
        <v>256</v>
      </c>
      <c r="BE109" s="207">
        <f t="shared" si="14"/>
        <v>0</v>
      </c>
      <c r="BF109" s="207">
        <f t="shared" si="15"/>
        <v>0</v>
      </c>
      <c r="BG109" s="207">
        <f t="shared" si="16"/>
        <v>0</v>
      </c>
      <c r="BH109" s="207">
        <f t="shared" si="17"/>
        <v>0</v>
      </c>
      <c r="BI109" s="207">
        <f t="shared" si="18"/>
        <v>0</v>
      </c>
      <c r="BJ109" s="24" t="s">
        <v>25</v>
      </c>
      <c r="BK109" s="207">
        <f t="shared" si="19"/>
        <v>0</v>
      </c>
      <c r="BL109" s="24" t="s">
        <v>336</v>
      </c>
      <c r="BM109" s="24" t="s">
        <v>2540</v>
      </c>
    </row>
    <row r="110" spans="2:65" s="1" customFormat="1" ht="22.5" customHeight="1">
      <c r="B110" s="42"/>
      <c r="C110" s="196" t="s">
        <v>347</v>
      </c>
      <c r="D110" s="196" t="s">
        <v>258</v>
      </c>
      <c r="E110" s="197" t="s">
        <v>2541</v>
      </c>
      <c r="F110" s="198" t="s">
        <v>2542</v>
      </c>
      <c r="G110" s="199" t="s">
        <v>453</v>
      </c>
      <c r="H110" s="200">
        <v>3</v>
      </c>
      <c r="I110" s="201"/>
      <c r="J110" s="202">
        <f t="shared" si="10"/>
        <v>0</v>
      </c>
      <c r="K110" s="198" t="s">
        <v>261</v>
      </c>
      <c r="L110" s="62"/>
      <c r="M110" s="203" t="s">
        <v>38</v>
      </c>
      <c r="N110" s="204" t="s">
        <v>52</v>
      </c>
      <c r="O110" s="43"/>
      <c r="P110" s="205">
        <f t="shared" si="11"/>
        <v>0</v>
      </c>
      <c r="Q110" s="205">
        <v>0</v>
      </c>
      <c r="R110" s="205">
        <f t="shared" si="12"/>
        <v>0</v>
      </c>
      <c r="S110" s="205">
        <v>0</v>
      </c>
      <c r="T110" s="206">
        <f t="shared" si="13"/>
        <v>0</v>
      </c>
      <c r="AR110" s="24" t="s">
        <v>336</v>
      </c>
      <c r="AT110" s="24" t="s">
        <v>258</v>
      </c>
      <c r="AU110" s="24" t="s">
        <v>90</v>
      </c>
      <c r="AY110" s="24" t="s">
        <v>256</v>
      </c>
      <c r="BE110" s="207">
        <f t="shared" si="14"/>
        <v>0</v>
      </c>
      <c r="BF110" s="207">
        <f t="shared" si="15"/>
        <v>0</v>
      </c>
      <c r="BG110" s="207">
        <f t="shared" si="16"/>
        <v>0</v>
      </c>
      <c r="BH110" s="207">
        <f t="shared" si="17"/>
        <v>0</v>
      </c>
      <c r="BI110" s="207">
        <f t="shared" si="18"/>
        <v>0</v>
      </c>
      <c r="BJ110" s="24" t="s">
        <v>25</v>
      </c>
      <c r="BK110" s="207">
        <f t="shared" si="19"/>
        <v>0</v>
      </c>
      <c r="BL110" s="24" t="s">
        <v>336</v>
      </c>
      <c r="BM110" s="24" t="s">
        <v>2543</v>
      </c>
    </row>
    <row r="111" spans="2:65" s="1" customFormat="1" ht="22.5" customHeight="1">
      <c r="B111" s="42"/>
      <c r="C111" s="196" t="s">
        <v>353</v>
      </c>
      <c r="D111" s="196" t="s">
        <v>258</v>
      </c>
      <c r="E111" s="197" t="s">
        <v>2544</v>
      </c>
      <c r="F111" s="198" t="s">
        <v>2545</v>
      </c>
      <c r="G111" s="199" t="s">
        <v>453</v>
      </c>
      <c r="H111" s="200">
        <v>1</v>
      </c>
      <c r="I111" s="201"/>
      <c r="J111" s="202">
        <f t="shared" si="10"/>
        <v>0</v>
      </c>
      <c r="K111" s="198" t="s">
        <v>261</v>
      </c>
      <c r="L111" s="62"/>
      <c r="M111" s="203" t="s">
        <v>38</v>
      </c>
      <c r="N111" s="204" t="s">
        <v>52</v>
      </c>
      <c r="O111" s="43"/>
      <c r="P111" s="205">
        <f t="shared" si="11"/>
        <v>0</v>
      </c>
      <c r="Q111" s="205">
        <v>0.00022</v>
      </c>
      <c r="R111" s="205">
        <f t="shared" si="12"/>
        <v>0.00022</v>
      </c>
      <c r="S111" s="205">
        <v>0</v>
      </c>
      <c r="T111" s="206">
        <f t="shared" si="13"/>
        <v>0</v>
      </c>
      <c r="AR111" s="24" t="s">
        <v>336</v>
      </c>
      <c r="AT111" s="24" t="s">
        <v>258</v>
      </c>
      <c r="AU111" s="24" t="s">
        <v>90</v>
      </c>
      <c r="AY111" s="24" t="s">
        <v>256</v>
      </c>
      <c r="BE111" s="207">
        <f t="shared" si="14"/>
        <v>0</v>
      </c>
      <c r="BF111" s="207">
        <f t="shared" si="15"/>
        <v>0</v>
      </c>
      <c r="BG111" s="207">
        <f t="shared" si="16"/>
        <v>0</v>
      </c>
      <c r="BH111" s="207">
        <f t="shared" si="17"/>
        <v>0</v>
      </c>
      <c r="BI111" s="207">
        <f t="shared" si="18"/>
        <v>0</v>
      </c>
      <c r="BJ111" s="24" t="s">
        <v>25</v>
      </c>
      <c r="BK111" s="207">
        <f t="shared" si="19"/>
        <v>0</v>
      </c>
      <c r="BL111" s="24" t="s">
        <v>336</v>
      </c>
      <c r="BM111" s="24" t="s">
        <v>2546</v>
      </c>
    </row>
    <row r="112" spans="2:65" s="1" customFormat="1" ht="31.5" customHeight="1">
      <c r="B112" s="42"/>
      <c r="C112" s="196" t="s">
        <v>357</v>
      </c>
      <c r="D112" s="196" t="s">
        <v>258</v>
      </c>
      <c r="E112" s="197" t="s">
        <v>2547</v>
      </c>
      <c r="F112" s="198" t="s">
        <v>2548</v>
      </c>
      <c r="G112" s="199" t="s">
        <v>453</v>
      </c>
      <c r="H112" s="200">
        <v>1</v>
      </c>
      <c r="I112" s="201"/>
      <c r="J112" s="202">
        <f t="shared" si="10"/>
        <v>0</v>
      </c>
      <c r="K112" s="198" t="s">
        <v>261</v>
      </c>
      <c r="L112" s="62"/>
      <c r="M112" s="203" t="s">
        <v>38</v>
      </c>
      <c r="N112" s="204" t="s">
        <v>52</v>
      </c>
      <c r="O112" s="43"/>
      <c r="P112" s="205">
        <f t="shared" si="11"/>
        <v>0</v>
      </c>
      <c r="Q112" s="205">
        <v>0.00022</v>
      </c>
      <c r="R112" s="205">
        <f t="shared" si="12"/>
        <v>0.00022</v>
      </c>
      <c r="S112" s="205">
        <v>0</v>
      </c>
      <c r="T112" s="206">
        <f t="shared" si="13"/>
        <v>0</v>
      </c>
      <c r="AR112" s="24" t="s">
        <v>336</v>
      </c>
      <c r="AT112" s="24" t="s">
        <v>258</v>
      </c>
      <c r="AU112" s="24" t="s">
        <v>90</v>
      </c>
      <c r="AY112" s="24" t="s">
        <v>256</v>
      </c>
      <c r="BE112" s="207">
        <f t="shared" si="14"/>
        <v>0</v>
      </c>
      <c r="BF112" s="207">
        <f t="shared" si="15"/>
        <v>0</v>
      </c>
      <c r="BG112" s="207">
        <f t="shared" si="16"/>
        <v>0</v>
      </c>
      <c r="BH112" s="207">
        <f t="shared" si="17"/>
        <v>0</v>
      </c>
      <c r="BI112" s="207">
        <f t="shared" si="18"/>
        <v>0</v>
      </c>
      <c r="BJ112" s="24" t="s">
        <v>25</v>
      </c>
      <c r="BK112" s="207">
        <f t="shared" si="19"/>
        <v>0</v>
      </c>
      <c r="BL112" s="24" t="s">
        <v>336</v>
      </c>
      <c r="BM112" s="24" t="s">
        <v>2549</v>
      </c>
    </row>
    <row r="113" spans="2:65" s="1" customFormat="1" ht="31.5" customHeight="1">
      <c r="B113" s="42"/>
      <c r="C113" s="196" t="s">
        <v>9</v>
      </c>
      <c r="D113" s="196" t="s">
        <v>258</v>
      </c>
      <c r="E113" s="197" t="s">
        <v>2550</v>
      </c>
      <c r="F113" s="198" t="s">
        <v>2551</v>
      </c>
      <c r="G113" s="199" t="s">
        <v>1037</v>
      </c>
      <c r="H113" s="200">
        <v>1</v>
      </c>
      <c r="I113" s="201"/>
      <c r="J113" s="202">
        <f t="shared" si="10"/>
        <v>0</v>
      </c>
      <c r="K113" s="198" t="s">
        <v>38</v>
      </c>
      <c r="L113" s="62"/>
      <c r="M113" s="203" t="s">
        <v>38</v>
      </c>
      <c r="N113" s="204" t="s">
        <v>52</v>
      </c>
      <c r="O113" s="43"/>
      <c r="P113" s="205">
        <f t="shared" si="11"/>
        <v>0</v>
      </c>
      <c r="Q113" s="205">
        <v>2E-05</v>
      </c>
      <c r="R113" s="205">
        <f t="shared" si="12"/>
        <v>2E-05</v>
      </c>
      <c r="S113" s="205">
        <v>0</v>
      </c>
      <c r="T113" s="206">
        <f t="shared" si="13"/>
        <v>0</v>
      </c>
      <c r="AR113" s="24" t="s">
        <v>336</v>
      </c>
      <c r="AT113" s="24" t="s">
        <v>258</v>
      </c>
      <c r="AU113" s="24" t="s">
        <v>90</v>
      </c>
      <c r="AY113" s="24" t="s">
        <v>256</v>
      </c>
      <c r="BE113" s="207">
        <f t="shared" si="14"/>
        <v>0</v>
      </c>
      <c r="BF113" s="207">
        <f t="shared" si="15"/>
        <v>0</v>
      </c>
      <c r="BG113" s="207">
        <f t="shared" si="16"/>
        <v>0</v>
      </c>
      <c r="BH113" s="207">
        <f t="shared" si="17"/>
        <v>0</v>
      </c>
      <c r="BI113" s="207">
        <f t="shared" si="18"/>
        <v>0</v>
      </c>
      <c r="BJ113" s="24" t="s">
        <v>25</v>
      </c>
      <c r="BK113" s="207">
        <f t="shared" si="19"/>
        <v>0</v>
      </c>
      <c r="BL113" s="24" t="s">
        <v>336</v>
      </c>
      <c r="BM113" s="24" t="s">
        <v>2552</v>
      </c>
    </row>
    <row r="114" spans="2:65" s="1" customFormat="1" ht="22.5" customHeight="1">
      <c r="B114" s="42"/>
      <c r="C114" s="196" t="s">
        <v>369</v>
      </c>
      <c r="D114" s="196" t="s">
        <v>258</v>
      </c>
      <c r="E114" s="197" t="s">
        <v>2553</v>
      </c>
      <c r="F114" s="198" t="s">
        <v>2554</v>
      </c>
      <c r="G114" s="199" t="s">
        <v>453</v>
      </c>
      <c r="H114" s="200">
        <v>2</v>
      </c>
      <c r="I114" s="201"/>
      <c r="J114" s="202">
        <f t="shared" si="10"/>
        <v>0</v>
      </c>
      <c r="K114" s="198" t="s">
        <v>261</v>
      </c>
      <c r="L114" s="62"/>
      <c r="M114" s="203" t="s">
        <v>38</v>
      </c>
      <c r="N114" s="204" t="s">
        <v>52</v>
      </c>
      <c r="O114" s="43"/>
      <c r="P114" s="205">
        <f t="shared" si="11"/>
        <v>0</v>
      </c>
      <c r="Q114" s="205">
        <v>0.00024</v>
      </c>
      <c r="R114" s="205">
        <f t="shared" si="12"/>
        <v>0.00048</v>
      </c>
      <c r="S114" s="205">
        <v>0</v>
      </c>
      <c r="T114" s="206">
        <f t="shared" si="13"/>
        <v>0</v>
      </c>
      <c r="AR114" s="24" t="s">
        <v>336</v>
      </c>
      <c r="AT114" s="24" t="s">
        <v>258</v>
      </c>
      <c r="AU114" s="24" t="s">
        <v>90</v>
      </c>
      <c r="AY114" s="24" t="s">
        <v>256</v>
      </c>
      <c r="BE114" s="207">
        <f t="shared" si="14"/>
        <v>0</v>
      </c>
      <c r="BF114" s="207">
        <f t="shared" si="15"/>
        <v>0</v>
      </c>
      <c r="BG114" s="207">
        <f t="shared" si="16"/>
        <v>0</v>
      </c>
      <c r="BH114" s="207">
        <f t="shared" si="17"/>
        <v>0</v>
      </c>
      <c r="BI114" s="207">
        <f t="shared" si="18"/>
        <v>0</v>
      </c>
      <c r="BJ114" s="24" t="s">
        <v>25</v>
      </c>
      <c r="BK114" s="207">
        <f t="shared" si="19"/>
        <v>0</v>
      </c>
      <c r="BL114" s="24" t="s">
        <v>336</v>
      </c>
      <c r="BM114" s="24" t="s">
        <v>2555</v>
      </c>
    </row>
    <row r="115" spans="2:65" s="1" customFormat="1" ht="22.5" customHeight="1">
      <c r="B115" s="42"/>
      <c r="C115" s="196" t="s">
        <v>375</v>
      </c>
      <c r="D115" s="196" t="s">
        <v>258</v>
      </c>
      <c r="E115" s="197" t="s">
        <v>2556</v>
      </c>
      <c r="F115" s="198" t="s">
        <v>2557</v>
      </c>
      <c r="G115" s="199" t="s">
        <v>453</v>
      </c>
      <c r="H115" s="200">
        <v>1</v>
      </c>
      <c r="I115" s="201"/>
      <c r="J115" s="202">
        <f t="shared" si="10"/>
        <v>0</v>
      </c>
      <c r="K115" s="198" t="s">
        <v>2558</v>
      </c>
      <c r="L115" s="62"/>
      <c r="M115" s="203" t="s">
        <v>38</v>
      </c>
      <c r="N115" s="204" t="s">
        <v>52</v>
      </c>
      <c r="O115" s="43"/>
      <c r="P115" s="205">
        <f t="shared" si="11"/>
        <v>0</v>
      </c>
      <c r="Q115" s="205">
        <v>3E-05</v>
      </c>
      <c r="R115" s="205">
        <f t="shared" si="12"/>
        <v>3E-05</v>
      </c>
      <c r="S115" s="205">
        <v>0</v>
      </c>
      <c r="T115" s="206">
        <f t="shared" si="13"/>
        <v>0</v>
      </c>
      <c r="AR115" s="24" t="s">
        <v>336</v>
      </c>
      <c r="AT115" s="24" t="s">
        <v>258</v>
      </c>
      <c r="AU115" s="24" t="s">
        <v>90</v>
      </c>
      <c r="AY115" s="24" t="s">
        <v>256</v>
      </c>
      <c r="BE115" s="207">
        <f t="shared" si="14"/>
        <v>0</v>
      </c>
      <c r="BF115" s="207">
        <f t="shared" si="15"/>
        <v>0</v>
      </c>
      <c r="BG115" s="207">
        <f t="shared" si="16"/>
        <v>0</v>
      </c>
      <c r="BH115" s="207">
        <f t="shared" si="17"/>
        <v>0</v>
      </c>
      <c r="BI115" s="207">
        <f t="shared" si="18"/>
        <v>0</v>
      </c>
      <c r="BJ115" s="24" t="s">
        <v>25</v>
      </c>
      <c r="BK115" s="207">
        <f t="shared" si="19"/>
        <v>0</v>
      </c>
      <c r="BL115" s="24" t="s">
        <v>336</v>
      </c>
      <c r="BM115" s="24" t="s">
        <v>2559</v>
      </c>
    </row>
    <row r="116" spans="2:65" s="1" customFormat="1" ht="22.5" customHeight="1">
      <c r="B116" s="42"/>
      <c r="C116" s="196" t="s">
        <v>380</v>
      </c>
      <c r="D116" s="196" t="s">
        <v>258</v>
      </c>
      <c r="E116" s="197" t="s">
        <v>2560</v>
      </c>
      <c r="F116" s="198" t="s">
        <v>2561</v>
      </c>
      <c r="G116" s="199" t="s">
        <v>453</v>
      </c>
      <c r="H116" s="200">
        <v>4</v>
      </c>
      <c r="I116" s="201"/>
      <c r="J116" s="202">
        <f t="shared" si="10"/>
        <v>0</v>
      </c>
      <c r="K116" s="198" t="s">
        <v>261</v>
      </c>
      <c r="L116" s="62"/>
      <c r="M116" s="203" t="s">
        <v>38</v>
      </c>
      <c r="N116" s="204" t="s">
        <v>52</v>
      </c>
      <c r="O116" s="43"/>
      <c r="P116" s="205">
        <f t="shared" si="11"/>
        <v>0</v>
      </c>
      <c r="Q116" s="205">
        <v>0.0005</v>
      </c>
      <c r="R116" s="205">
        <f t="shared" si="12"/>
        <v>0.002</v>
      </c>
      <c r="S116" s="205">
        <v>0</v>
      </c>
      <c r="T116" s="206">
        <f t="shared" si="13"/>
        <v>0</v>
      </c>
      <c r="AR116" s="24" t="s">
        <v>336</v>
      </c>
      <c r="AT116" s="24" t="s">
        <v>258</v>
      </c>
      <c r="AU116" s="24" t="s">
        <v>90</v>
      </c>
      <c r="AY116" s="24" t="s">
        <v>256</v>
      </c>
      <c r="BE116" s="207">
        <f t="shared" si="14"/>
        <v>0</v>
      </c>
      <c r="BF116" s="207">
        <f t="shared" si="15"/>
        <v>0</v>
      </c>
      <c r="BG116" s="207">
        <f t="shared" si="16"/>
        <v>0</v>
      </c>
      <c r="BH116" s="207">
        <f t="shared" si="17"/>
        <v>0</v>
      </c>
      <c r="BI116" s="207">
        <f t="shared" si="18"/>
        <v>0</v>
      </c>
      <c r="BJ116" s="24" t="s">
        <v>25</v>
      </c>
      <c r="BK116" s="207">
        <f t="shared" si="19"/>
        <v>0</v>
      </c>
      <c r="BL116" s="24" t="s">
        <v>336</v>
      </c>
      <c r="BM116" s="24" t="s">
        <v>2562</v>
      </c>
    </row>
    <row r="117" spans="2:65" s="1" customFormat="1" ht="22.5" customHeight="1">
      <c r="B117" s="42"/>
      <c r="C117" s="196" t="s">
        <v>386</v>
      </c>
      <c r="D117" s="196" t="s">
        <v>258</v>
      </c>
      <c r="E117" s="197" t="s">
        <v>2563</v>
      </c>
      <c r="F117" s="198" t="s">
        <v>2564</v>
      </c>
      <c r="G117" s="199" t="s">
        <v>453</v>
      </c>
      <c r="H117" s="200">
        <v>1</v>
      </c>
      <c r="I117" s="201"/>
      <c r="J117" s="202">
        <f t="shared" si="10"/>
        <v>0</v>
      </c>
      <c r="K117" s="198" t="s">
        <v>261</v>
      </c>
      <c r="L117" s="62"/>
      <c r="M117" s="203" t="s">
        <v>38</v>
      </c>
      <c r="N117" s="204" t="s">
        <v>52</v>
      </c>
      <c r="O117" s="43"/>
      <c r="P117" s="205">
        <f t="shared" si="11"/>
        <v>0</v>
      </c>
      <c r="Q117" s="205">
        <v>0.00024</v>
      </c>
      <c r="R117" s="205">
        <f t="shared" si="12"/>
        <v>0.00024</v>
      </c>
      <c r="S117" s="205">
        <v>0</v>
      </c>
      <c r="T117" s="206">
        <f t="shared" si="13"/>
        <v>0</v>
      </c>
      <c r="AR117" s="24" t="s">
        <v>336</v>
      </c>
      <c r="AT117" s="24" t="s">
        <v>258</v>
      </c>
      <c r="AU117" s="24" t="s">
        <v>90</v>
      </c>
      <c r="AY117" s="24" t="s">
        <v>256</v>
      </c>
      <c r="BE117" s="207">
        <f t="shared" si="14"/>
        <v>0</v>
      </c>
      <c r="BF117" s="207">
        <f t="shared" si="15"/>
        <v>0</v>
      </c>
      <c r="BG117" s="207">
        <f t="shared" si="16"/>
        <v>0</v>
      </c>
      <c r="BH117" s="207">
        <f t="shared" si="17"/>
        <v>0</v>
      </c>
      <c r="BI117" s="207">
        <f t="shared" si="18"/>
        <v>0</v>
      </c>
      <c r="BJ117" s="24" t="s">
        <v>25</v>
      </c>
      <c r="BK117" s="207">
        <f t="shared" si="19"/>
        <v>0</v>
      </c>
      <c r="BL117" s="24" t="s">
        <v>336</v>
      </c>
      <c r="BM117" s="24" t="s">
        <v>2565</v>
      </c>
    </row>
    <row r="118" spans="2:65" s="1" customFormat="1" ht="31.5" customHeight="1">
      <c r="B118" s="42"/>
      <c r="C118" s="196" t="s">
        <v>391</v>
      </c>
      <c r="D118" s="196" t="s">
        <v>258</v>
      </c>
      <c r="E118" s="197" t="s">
        <v>2566</v>
      </c>
      <c r="F118" s="198" t="s">
        <v>2567</v>
      </c>
      <c r="G118" s="199" t="s">
        <v>453</v>
      </c>
      <c r="H118" s="200">
        <v>6</v>
      </c>
      <c r="I118" s="201"/>
      <c r="J118" s="202">
        <f t="shared" si="10"/>
        <v>0</v>
      </c>
      <c r="K118" s="198" t="s">
        <v>261</v>
      </c>
      <c r="L118" s="62"/>
      <c r="M118" s="203" t="s">
        <v>38</v>
      </c>
      <c r="N118" s="204" t="s">
        <v>52</v>
      </c>
      <c r="O118" s="43"/>
      <c r="P118" s="205">
        <f t="shared" si="11"/>
        <v>0</v>
      </c>
      <c r="Q118" s="205">
        <v>2E-05</v>
      </c>
      <c r="R118" s="205">
        <f t="shared" si="12"/>
        <v>0.00012000000000000002</v>
      </c>
      <c r="S118" s="205">
        <v>0</v>
      </c>
      <c r="T118" s="206">
        <f t="shared" si="13"/>
        <v>0</v>
      </c>
      <c r="AR118" s="24" t="s">
        <v>336</v>
      </c>
      <c r="AT118" s="24" t="s">
        <v>258</v>
      </c>
      <c r="AU118" s="24" t="s">
        <v>90</v>
      </c>
      <c r="AY118" s="24" t="s">
        <v>256</v>
      </c>
      <c r="BE118" s="207">
        <f t="shared" si="14"/>
        <v>0</v>
      </c>
      <c r="BF118" s="207">
        <f t="shared" si="15"/>
        <v>0</v>
      </c>
      <c r="BG118" s="207">
        <f t="shared" si="16"/>
        <v>0</v>
      </c>
      <c r="BH118" s="207">
        <f t="shared" si="17"/>
        <v>0</v>
      </c>
      <c r="BI118" s="207">
        <f t="shared" si="18"/>
        <v>0</v>
      </c>
      <c r="BJ118" s="24" t="s">
        <v>25</v>
      </c>
      <c r="BK118" s="207">
        <f t="shared" si="19"/>
        <v>0</v>
      </c>
      <c r="BL118" s="24" t="s">
        <v>336</v>
      </c>
      <c r="BM118" s="24" t="s">
        <v>2568</v>
      </c>
    </row>
    <row r="119" spans="2:65" s="1" customFormat="1" ht="31.5" customHeight="1">
      <c r="B119" s="42"/>
      <c r="C119" s="196" t="s">
        <v>397</v>
      </c>
      <c r="D119" s="196" t="s">
        <v>258</v>
      </c>
      <c r="E119" s="197" t="s">
        <v>2569</v>
      </c>
      <c r="F119" s="198" t="s">
        <v>2570</v>
      </c>
      <c r="G119" s="199" t="s">
        <v>372</v>
      </c>
      <c r="H119" s="200">
        <v>26</v>
      </c>
      <c r="I119" s="201"/>
      <c r="J119" s="202">
        <f t="shared" si="10"/>
        <v>0</v>
      </c>
      <c r="K119" s="198" t="s">
        <v>261</v>
      </c>
      <c r="L119" s="62"/>
      <c r="M119" s="203" t="s">
        <v>38</v>
      </c>
      <c r="N119" s="204" t="s">
        <v>52</v>
      </c>
      <c r="O119" s="43"/>
      <c r="P119" s="205">
        <f t="shared" si="11"/>
        <v>0</v>
      </c>
      <c r="Q119" s="205">
        <v>0.00019</v>
      </c>
      <c r="R119" s="205">
        <f t="shared" si="12"/>
        <v>0.00494</v>
      </c>
      <c r="S119" s="205">
        <v>0</v>
      </c>
      <c r="T119" s="206">
        <f t="shared" si="13"/>
        <v>0</v>
      </c>
      <c r="AR119" s="24" t="s">
        <v>336</v>
      </c>
      <c r="AT119" s="24" t="s">
        <v>258</v>
      </c>
      <c r="AU119" s="24" t="s">
        <v>90</v>
      </c>
      <c r="AY119" s="24" t="s">
        <v>256</v>
      </c>
      <c r="BE119" s="207">
        <f t="shared" si="14"/>
        <v>0</v>
      </c>
      <c r="BF119" s="207">
        <f t="shared" si="15"/>
        <v>0</v>
      </c>
      <c r="BG119" s="207">
        <f t="shared" si="16"/>
        <v>0</v>
      </c>
      <c r="BH119" s="207">
        <f t="shared" si="17"/>
        <v>0</v>
      </c>
      <c r="BI119" s="207">
        <f t="shared" si="18"/>
        <v>0</v>
      </c>
      <c r="BJ119" s="24" t="s">
        <v>25</v>
      </c>
      <c r="BK119" s="207">
        <f t="shared" si="19"/>
        <v>0</v>
      </c>
      <c r="BL119" s="24" t="s">
        <v>336</v>
      </c>
      <c r="BM119" s="24" t="s">
        <v>2571</v>
      </c>
    </row>
    <row r="120" spans="2:65" s="1" customFormat="1" ht="31.5" customHeight="1">
      <c r="B120" s="42"/>
      <c r="C120" s="196" t="s">
        <v>403</v>
      </c>
      <c r="D120" s="196" t="s">
        <v>258</v>
      </c>
      <c r="E120" s="197" t="s">
        <v>2572</v>
      </c>
      <c r="F120" s="198" t="s">
        <v>2573</v>
      </c>
      <c r="G120" s="199" t="s">
        <v>372</v>
      </c>
      <c r="H120" s="200">
        <v>26</v>
      </c>
      <c r="I120" s="201"/>
      <c r="J120" s="202">
        <f t="shared" si="10"/>
        <v>0</v>
      </c>
      <c r="K120" s="198" t="s">
        <v>261</v>
      </c>
      <c r="L120" s="62"/>
      <c r="M120" s="203" t="s">
        <v>38</v>
      </c>
      <c r="N120" s="204" t="s">
        <v>52</v>
      </c>
      <c r="O120" s="43"/>
      <c r="P120" s="205">
        <f t="shared" si="11"/>
        <v>0</v>
      </c>
      <c r="Q120" s="205">
        <v>1E-05</v>
      </c>
      <c r="R120" s="205">
        <f t="shared" si="12"/>
        <v>0.00026000000000000003</v>
      </c>
      <c r="S120" s="205">
        <v>0</v>
      </c>
      <c r="T120" s="206">
        <f t="shared" si="13"/>
        <v>0</v>
      </c>
      <c r="AR120" s="24" t="s">
        <v>336</v>
      </c>
      <c r="AT120" s="24" t="s">
        <v>258</v>
      </c>
      <c r="AU120" s="24" t="s">
        <v>90</v>
      </c>
      <c r="AY120" s="24" t="s">
        <v>256</v>
      </c>
      <c r="BE120" s="207">
        <f t="shared" si="14"/>
        <v>0</v>
      </c>
      <c r="BF120" s="207">
        <f t="shared" si="15"/>
        <v>0</v>
      </c>
      <c r="BG120" s="207">
        <f t="shared" si="16"/>
        <v>0</v>
      </c>
      <c r="BH120" s="207">
        <f t="shared" si="17"/>
        <v>0</v>
      </c>
      <c r="BI120" s="207">
        <f t="shared" si="18"/>
        <v>0</v>
      </c>
      <c r="BJ120" s="24" t="s">
        <v>25</v>
      </c>
      <c r="BK120" s="207">
        <f t="shared" si="19"/>
        <v>0</v>
      </c>
      <c r="BL120" s="24" t="s">
        <v>336</v>
      </c>
      <c r="BM120" s="24" t="s">
        <v>2574</v>
      </c>
    </row>
    <row r="121" spans="2:65" s="1" customFormat="1" ht="31.5" customHeight="1">
      <c r="B121" s="42"/>
      <c r="C121" s="196" t="s">
        <v>408</v>
      </c>
      <c r="D121" s="196" t="s">
        <v>258</v>
      </c>
      <c r="E121" s="197" t="s">
        <v>2575</v>
      </c>
      <c r="F121" s="198" t="s">
        <v>2576</v>
      </c>
      <c r="G121" s="199" t="s">
        <v>327</v>
      </c>
      <c r="H121" s="200">
        <v>0.04</v>
      </c>
      <c r="I121" s="201"/>
      <c r="J121" s="202">
        <f t="shared" si="10"/>
        <v>0</v>
      </c>
      <c r="K121" s="198" t="s">
        <v>261</v>
      </c>
      <c r="L121" s="62"/>
      <c r="M121" s="203" t="s">
        <v>38</v>
      </c>
      <c r="N121" s="204" t="s">
        <v>52</v>
      </c>
      <c r="O121" s="43"/>
      <c r="P121" s="205">
        <f t="shared" si="11"/>
        <v>0</v>
      </c>
      <c r="Q121" s="205">
        <v>0</v>
      </c>
      <c r="R121" s="205">
        <f t="shared" si="12"/>
        <v>0</v>
      </c>
      <c r="S121" s="205">
        <v>0</v>
      </c>
      <c r="T121" s="206">
        <f t="shared" si="13"/>
        <v>0</v>
      </c>
      <c r="AR121" s="24" t="s">
        <v>336</v>
      </c>
      <c r="AT121" s="24" t="s">
        <v>258</v>
      </c>
      <c r="AU121" s="24" t="s">
        <v>90</v>
      </c>
      <c r="AY121" s="24" t="s">
        <v>256</v>
      </c>
      <c r="BE121" s="207">
        <f t="shared" si="14"/>
        <v>0</v>
      </c>
      <c r="BF121" s="207">
        <f t="shared" si="15"/>
        <v>0</v>
      </c>
      <c r="BG121" s="207">
        <f t="shared" si="16"/>
        <v>0</v>
      </c>
      <c r="BH121" s="207">
        <f t="shared" si="17"/>
        <v>0</v>
      </c>
      <c r="BI121" s="207">
        <f t="shared" si="18"/>
        <v>0</v>
      </c>
      <c r="BJ121" s="24" t="s">
        <v>25</v>
      </c>
      <c r="BK121" s="207">
        <f t="shared" si="19"/>
        <v>0</v>
      </c>
      <c r="BL121" s="24" t="s">
        <v>336</v>
      </c>
      <c r="BM121" s="24" t="s">
        <v>2577</v>
      </c>
    </row>
    <row r="122" spans="2:65" s="1" customFormat="1" ht="44.25" customHeight="1">
      <c r="B122" s="42"/>
      <c r="C122" s="196" t="s">
        <v>413</v>
      </c>
      <c r="D122" s="196" t="s">
        <v>258</v>
      </c>
      <c r="E122" s="197" t="s">
        <v>2578</v>
      </c>
      <c r="F122" s="198" t="s">
        <v>2579</v>
      </c>
      <c r="G122" s="199" t="s">
        <v>327</v>
      </c>
      <c r="H122" s="200">
        <v>0.04</v>
      </c>
      <c r="I122" s="201"/>
      <c r="J122" s="202">
        <f t="shared" si="10"/>
        <v>0</v>
      </c>
      <c r="K122" s="198" t="s">
        <v>261</v>
      </c>
      <c r="L122" s="62"/>
      <c r="M122" s="203" t="s">
        <v>38</v>
      </c>
      <c r="N122" s="204" t="s">
        <v>52</v>
      </c>
      <c r="O122" s="43"/>
      <c r="P122" s="205">
        <f t="shared" si="11"/>
        <v>0</v>
      </c>
      <c r="Q122" s="205">
        <v>0</v>
      </c>
      <c r="R122" s="205">
        <f t="shared" si="12"/>
        <v>0</v>
      </c>
      <c r="S122" s="205">
        <v>0</v>
      </c>
      <c r="T122" s="206">
        <f t="shared" si="13"/>
        <v>0</v>
      </c>
      <c r="AR122" s="24" t="s">
        <v>336</v>
      </c>
      <c r="AT122" s="24" t="s">
        <v>258</v>
      </c>
      <c r="AU122" s="24" t="s">
        <v>90</v>
      </c>
      <c r="AY122" s="24" t="s">
        <v>256</v>
      </c>
      <c r="BE122" s="207">
        <f t="shared" si="14"/>
        <v>0</v>
      </c>
      <c r="BF122" s="207">
        <f t="shared" si="15"/>
        <v>0</v>
      </c>
      <c r="BG122" s="207">
        <f t="shared" si="16"/>
        <v>0</v>
      </c>
      <c r="BH122" s="207">
        <f t="shared" si="17"/>
        <v>0</v>
      </c>
      <c r="BI122" s="207">
        <f t="shared" si="18"/>
        <v>0</v>
      </c>
      <c r="BJ122" s="24" t="s">
        <v>25</v>
      </c>
      <c r="BK122" s="207">
        <f t="shared" si="19"/>
        <v>0</v>
      </c>
      <c r="BL122" s="24" t="s">
        <v>336</v>
      </c>
      <c r="BM122" s="24" t="s">
        <v>2580</v>
      </c>
    </row>
    <row r="123" spans="2:63" s="10" customFormat="1" ht="29.85" customHeight="1">
      <c r="B123" s="179"/>
      <c r="C123" s="180"/>
      <c r="D123" s="193" t="s">
        <v>80</v>
      </c>
      <c r="E123" s="194" t="s">
        <v>2581</v>
      </c>
      <c r="F123" s="194" t="s">
        <v>2582</v>
      </c>
      <c r="G123" s="180"/>
      <c r="H123" s="180"/>
      <c r="I123" s="183"/>
      <c r="J123" s="195">
        <f>BK123</f>
        <v>0</v>
      </c>
      <c r="K123" s="180"/>
      <c r="L123" s="185"/>
      <c r="M123" s="186"/>
      <c r="N123" s="187"/>
      <c r="O123" s="187"/>
      <c r="P123" s="188">
        <f>SUM(P124:P150)</f>
        <v>0</v>
      </c>
      <c r="Q123" s="187"/>
      <c r="R123" s="188">
        <f>SUM(R124:R150)</f>
        <v>0.7349000000000001</v>
      </c>
      <c r="S123" s="187"/>
      <c r="T123" s="189">
        <f>SUM(T124:T150)</f>
        <v>0.7125</v>
      </c>
      <c r="AR123" s="190" t="s">
        <v>90</v>
      </c>
      <c r="AT123" s="191" t="s">
        <v>80</v>
      </c>
      <c r="AU123" s="191" t="s">
        <v>25</v>
      </c>
      <c r="AY123" s="190" t="s">
        <v>256</v>
      </c>
      <c r="BK123" s="192">
        <f>SUM(BK124:BK150)</f>
        <v>0</v>
      </c>
    </row>
    <row r="124" spans="2:65" s="1" customFormat="1" ht="22.5" customHeight="1">
      <c r="B124" s="42"/>
      <c r="C124" s="196" t="s">
        <v>418</v>
      </c>
      <c r="D124" s="196" t="s">
        <v>258</v>
      </c>
      <c r="E124" s="197" t="s">
        <v>2583</v>
      </c>
      <c r="F124" s="198" t="s">
        <v>2584</v>
      </c>
      <c r="G124" s="199" t="s">
        <v>453</v>
      </c>
      <c r="H124" s="200">
        <v>2</v>
      </c>
      <c r="I124" s="201"/>
      <c r="J124" s="202">
        <f aca="true" t="shared" si="20" ref="J124:J150">ROUND(I124*H124,2)</f>
        <v>0</v>
      </c>
      <c r="K124" s="198" t="s">
        <v>261</v>
      </c>
      <c r="L124" s="62"/>
      <c r="M124" s="203" t="s">
        <v>38</v>
      </c>
      <c r="N124" s="204" t="s">
        <v>52</v>
      </c>
      <c r="O124" s="43"/>
      <c r="P124" s="205">
        <f aca="true" t="shared" si="21" ref="P124:P150">O124*H124</f>
        <v>0</v>
      </c>
      <c r="Q124" s="205">
        <v>0.00017</v>
      </c>
      <c r="R124" s="205">
        <f aca="true" t="shared" si="22" ref="R124:R150">Q124*H124</f>
        <v>0.00034</v>
      </c>
      <c r="S124" s="205">
        <v>0.35625</v>
      </c>
      <c r="T124" s="206">
        <f aca="true" t="shared" si="23" ref="T124:T150">S124*H124</f>
        <v>0.7125</v>
      </c>
      <c r="AR124" s="24" t="s">
        <v>336</v>
      </c>
      <c r="AT124" s="24" t="s">
        <v>258</v>
      </c>
      <c r="AU124" s="24" t="s">
        <v>90</v>
      </c>
      <c r="AY124" s="24" t="s">
        <v>256</v>
      </c>
      <c r="BE124" s="207">
        <f aca="true" t="shared" si="24" ref="BE124:BE150">IF(N124="základní",J124,0)</f>
        <v>0</v>
      </c>
      <c r="BF124" s="207">
        <f aca="true" t="shared" si="25" ref="BF124:BF150">IF(N124="snížená",J124,0)</f>
        <v>0</v>
      </c>
      <c r="BG124" s="207">
        <f aca="true" t="shared" si="26" ref="BG124:BG150">IF(N124="zákl. přenesená",J124,0)</f>
        <v>0</v>
      </c>
      <c r="BH124" s="207">
        <f aca="true" t="shared" si="27" ref="BH124:BH150">IF(N124="sníž. přenesená",J124,0)</f>
        <v>0</v>
      </c>
      <c r="BI124" s="207">
        <f aca="true" t="shared" si="28" ref="BI124:BI150">IF(N124="nulová",J124,0)</f>
        <v>0</v>
      </c>
      <c r="BJ124" s="24" t="s">
        <v>25</v>
      </c>
      <c r="BK124" s="207">
        <f aca="true" t="shared" si="29" ref="BK124:BK150">ROUND(I124*H124,2)</f>
        <v>0</v>
      </c>
      <c r="BL124" s="24" t="s">
        <v>336</v>
      </c>
      <c r="BM124" s="24" t="s">
        <v>2585</v>
      </c>
    </row>
    <row r="125" spans="2:65" s="1" customFormat="1" ht="31.5" customHeight="1">
      <c r="B125" s="42"/>
      <c r="C125" s="196" t="s">
        <v>424</v>
      </c>
      <c r="D125" s="196" t="s">
        <v>258</v>
      </c>
      <c r="E125" s="197" t="s">
        <v>2586</v>
      </c>
      <c r="F125" s="198" t="s">
        <v>2587</v>
      </c>
      <c r="G125" s="199" t="s">
        <v>1037</v>
      </c>
      <c r="H125" s="200">
        <v>2</v>
      </c>
      <c r="I125" s="201"/>
      <c r="J125" s="202">
        <f t="shared" si="20"/>
        <v>0</v>
      </c>
      <c r="K125" s="198" t="s">
        <v>261</v>
      </c>
      <c r="L125" s="62"/>
      <c r="M125" s="203" t="s">
        <v>38</v>
      </c>
      <c r="N125" s="204" t="s">
        <v>52</v>
      </c>
      <c r="O125" s="43"/>
      <c r="P125" s="205">
        <f t="shared" si="21"/>
        <v>0</v>
      </c>
      <c r="Q125" s="205">
        <v>0.00255</v>
      </c>
      <c r="R125" s="205">
        <f t="shared" si="22"/>
        <v>0.0051</v>
      </c>
      <c r="S125" s="205">
        <v>0</v>
      </c>
      <c r="T125" s="206">
        <f t="shared" si="23"/>
        <v>0</v>
      </c>
      <c r="AR125" s="24" t="s">
        <v>336</v>
      </c>
      <c r="AT125" s="24" t="s">
        <v>258</v>
      </c>
      <c r="AU125" s="24" t="s">
        <v>90</v>
      </c>
      <c r="AY125" s="24" t="s">
        <v>256</v>
      </c>
      <c r="BE125" s="207">
        <f t="shared" si="24"/>
        <v>0</v>
      </c>
      <c r="BF125" s="207">
        <f t="shared" si="25"/>
        <v>0</v>
      </c>
      <c r="BG125" s="207">
        <f t="shared" si="26"/>
        <v>0</v>
      </c>
      <c r="BH125" s="207">
        <f t="shared" si="27"/>
        <v>0</v>
      </c>
      <c r="BI125" s="207">
        <f t="shared" si="28"/>
        <v>0</v>
      </c>
      <c r="BJ125" s="24" t="s">
        <v>25</v>
      </c>
      <c r="BK125" s="207">
        <f t="shared" si="29"/>
        <v>0</v>
      </c>
      <c r="BL125" s="24" t="s">
        <v>336</v>
      </c>
      <c r="BM125" s="24" t="s">
        <v>2588</v>
      </c>
    </row>
    <row r="126" spans="2:65" s="1" customFormat="1" ht="22.5" customHeight="1">
      <c r="B126" s="42"/>
      <c r="C126" s="196" t="s">
        <v>429</v>
      </c>
      <c r="D126" s="196" t="s">
        <v>258</v>
      </c>
      <c r="E126" s="197" t="s">
        <v>2589</v>
      </c>
      <c r="F126" s="198" t="s">
        <v>2590</v>
      </c>
      <c r="G126" s="199" t="s">
        <v>2591</v>
      </c>
      <c r="H126" s="200">
        <v>30</v>
      </c>
      <c r="I126" s="201"/>
      <c r="J126" s="202">
        <f t="shared" si="20"/>
        <v>0</v>
      </c>
      <c r="K126" s="198" t="s">
        <v>38</v>
      </c>
      <c r="L126" s="62"/>
      <c r="M126" s="203" t="s">
        <v>38</v>
      </c>
      <c r="N126" s="204" t="s">
        <v>52</v>
      </c>
      <c r="O126" s="43"/>
      <c r="P126" s="205">
        <f t="shared" si="21"/>
        <v>0</v>
      </c>
      <c r="Q126" s="205">
        <v>0.00947</v>
      </c>
      <c r="R126" s="205">
        <f t="shared" si="22"/>
        <v>0.28409999999999996</v>
      </c>
      <c r="S126" s="205">
        <v>0</v>
      </c>
      <c r="T126" s="206">
        <f t="shared" si="23"/>
        <v>0</v>
      </c>
      <c r="AR126" s="24" t="s">
        <v>336</v>
      </c>
      <c r="AT126" s="24" t="s">
        <v>258</v>
      </c>
      <c r="AU126" s="24" t="s">
        <v>90</v>
      </c>
      <c r="AY126" s="24" t="s">
        <v>256</v>
      </c>
      <c r="BE126" s="207">
        <f t="shared" si="24"/>
        <v>0</v>
      </c>
      <c r="BF126" s="207">
        <f t="shared" si="25"/>
        <v>0</v>
      </c>
      <c r="BG126" s="207">
        <f t="shared" si="26"/>
        <v>0</v>
      </c>
      <c r="BH126" s="207">
        <f t="shared" si="27"/>
        <v>0</v>
      </c>
      <c r="BI126" s="207">
        <f t="shared" si="28"/>
        <v>0</v>
      </c>
      <c r="BJ126" s="24" t="s">
        <v>25</v>
      </c>
      <c r="BK126" s="207">
        <f t="shared" si="29"/>
        <v>0</v>
      </c>
      <c r="BL126" s="24" t="s">
        <v>336</v>
      </c>
      <c r="BM126" s="24" t="s">
        <v>2592</v>
      </c>
    </row>
    <row r="127" spans="2:65" s="1" customFormat="1" ht="22.5" customHeight="1">
      <c r="B127" s="42"/>
      <c r="C127" s="196" t="s">
        <v>433</v>
      </c>
      <c r="D127" s="196" t="s">
        <v>258</v>
      </c>
      <c r="E127" s="197" t="s">
        <v>2593</v>
      </c>
      <c r="F127" s="198" t="s">
        <v>2594</v>
      </c>
      <c r="G127" s="199" t="s">
        <v>1037</v>
      </c>
      <c r="H127" s="200">
        <v>1</v>
      </c>
      <c r="I127" s="201"/>
      <c r="J127" s="202">
        <f t="shared" si="20"/>
        <v>0</v>
      </c>
      <c r="K127" s="198" t="s">
        <v>38</v>
      </c>
      <c r="L127" s="62"/>
      <c r="M127" s="203" t="s">
        <v>38</v>
      </c>
      <c r="N127" s="204" t="s">
        <v>52</v>
      </c>
      <c r="O127" s="43"/>
      <c r="P127" s="205">
        <f t="shared" si="21"/>
        <v>0</v>
      </c>
      <c r="Q127" s="205">
        <v>0.00947</v>
      </c>
      <c r="R127" s="205">
        <f t="shared" si="22"/>
        <v>0.00947</v>
      </c>
      <c r="S127" s="205">
        <v>0</v>
      </c>
      <c r="T127" s="206">
        <f t="shared" si="23"/>
        <v>0</v>
      </c>
      <c r="AR127" s="24" t="s">
        <v>336</v>
      </c>
      <c r="AT127" s="24" t="s">
        <v>258</v>
      </c>
      <c r="AU127" s="24" t="s">
        <v>90</v>
      </c>
      <c r="AY127" s="24" t="s">
        <v>256</v>
      </c>
      <c r="BE127" s="207">
        <f t="shared" si="24"/>
        <v>0</v>
      </c>
      <c r="BF127" s="207">
        <f t="shared" si="25"/>
        <v>0</v>
      </c>
      <c r="BG127" s="207">
        <f t="shared" si="26"/>
        <v>0</v>
      </c>
      <c r="BH127" s="207">
        <f t="shared" si="27"/>
        <v>0</v>
      </c>
      <c r="BI127" s="207">
        <f t="shared" si="28"/>
        <v>0</v>
      </c>
      <c r="BJ127" s="24" t="s">
        <v>25</v>
      </c>
      <c r="BK127" s="207">
        <f t="shared" si="29"/>
        <v>0</v>
      </c>
      <c r="BL127" s="24" t="s">
        <v>336</v>
      </c>
      <c r="BM127" s="24" t="s">
        <v>2595</v>
      </c>
    </row>
    <row r="128" spans="2:65" s="1" customFormat="1" ht="22.5" customHeight="1">
      <c r="B128" s="42"/>
      <c r="C128" s="261" t="s">
        <v>438</v>
      </c>
      <c r="D128" s="261" t="s">
        <v>337</v>
      </c>
      <c r="E128" s="262" t="s">
        <v>2596</v>
      </c>
      <c r="F128" s="263" t="s">
        <v>2597</v>
      </c>
      <c r="G128" s="264" t="s">
        <v>759</v>
      </c>
      <c r="H128" s="265">
        <v>2</v>
      </c>
      <c r="I128" s="266"/>
      <c r="J128" s="267">
        <f t="shared" si="20"/>
        <v>0</v>
      </c>
      <c r="K128" s="263" t="s">
        <v>38</v>
      </c>
      <c r="L128" s="268"/>
      <c r="M128" s="269" t="s">
        <v>38</v>
      </c>
      <c r="N128" s="270" t="s">
        <v>52</v>
      </c>
      <c r="O128" s="43"/>
      <c r="P128" s="205">
        <f t="shared" si="21"/>
        <v>0</v>
      </c>
      <c r="Q128" s="205">
        <v>0.072</v>
      </c>
      <c r="R128" s="205">
        <f t="shared" si="22"/>
        <v>0.144</v>
      </c>
      <c r="S128" s="205">
        <v>0</v>
      </c>
      <c r="T128" s="206">
        <f t="shared" si="23"/>
        <v>0</v>
      </c>
      <c r="AR128" s="24" t="s">
        <v>424</v>
      </c>
      <c r="AT128" s="24" t="s">
        <v>337</v>
      </c>
      <c r="AU128" s="24" t="s">
        <v>90</v>
      </c>
      <c r="AY128" s="24" t="s">
        <v>256</v>
      </c>
      <c r="BE128" s="207">
        <f t="shared" si="24"/>
        <v>0</v>
      </c>
      <c r="BF128" s="207">
        <f t="shared" si="25"/>
        <v>0</v>
      </c>
      <c r="BG128" s="207">
        <f t="shared" si="26"/>
        <v>0</v>
      </c>
      <c r="BH128" s="207">
        <f t="shared" si="27"/>
        <v>0</v>
      </c>
      <c r="BI128" s="207">
        <f t="shared" si="28"/>
        <v>0</v>
      </c>
      <c r="BJ128" s="24" t="s">
        <v>25</v>
      </c>
      <c r="BK128" s="207">
        <f t="shared" si="29"/>
        <v>0</v>
      </c>
      <c r="BL128" s="24" t="s">
        <v>336</v>
      </c>
      <c r="BM128" s="24" t="s">
        <v>2598</v>
      </c>
    </row>
    <row r="129" spans="2:65" s="1" customFormat="1" ht="22.5" customHeight="1">
      <c r="B129" s="42"/>
      <c r="C129" s="261" t="s">
        <v>444</v>
      </c>
      <c r="D129" s="261" t="s">
        <v>337</v>
      </c>
      <c r="E129" s="262" t="s">
        <v>2599</v>
      </c>
      <c r="F129" s="263" t="s">
        <v>2600</v>
      </c>
      <c r="G129" s="264" t="s">
        <v>759</v>
      </c>
      <c r="H129" s="265">
        <v>2</v>
      </c>
      <c r="I129" s="266"/>
      <c r="J129" s="267">
        <f t="shared" si="20"/>
        <v>0</v>
      </c>
      <c r="K129" s="263" t="s">
        <v>38</v>
      </c>
      <c r="L129" s="268"/>
      <c r="M129" s="269" t="s">
        <v>38</v>
      </c>
      <c r="N129" s="270" t="s">
        <v>52</v>
      </c>
      <c r="O129" s="43"/>
      <c r="P129" s="205">
        <f t="shared" si="21"/>
        <v>0</v>
      </c>
      <c r="Q129" s="205">
        <v>0.005</v>
      </c>
      <c r="R129" s="205">
        <f t="shared" si="22"/>
        <v>0.01</v>
      </c>
      <c r="S129" s="205">
        <v>0</v>
      </c>
      <c r="T129" s="206">
        <f t="shared" si="23"/>
        <v>0</v>
      </c>
      <c r="AR129" s="24" t="s">
        <v>424</v>
      </c>
      <c r="AT129" s="24" t="s">
        <v>337</v>
      </c>
      <c r="AU129" s="24" t="s">
        <v>90</v>
      </c>
      <c r="AY129" s="24" t="s">
        <v>256</v>
      </c>
      <c r="BE129" s="207">
        <f t="shared" si="24"/>
        <v>0</v>
      </c>
      <c r="BF129" s="207">
        <f t="shared" si="25"/>
        <v>0</v>
      </c>
      <c r="BG129" s="207">
        <f t="shared" si="26"/>
        <v>0</v>
      </c>
      <c r="BH129" s="207">
        <f t="shared" si="27"/>
        <v>0</v>
      </c>
      <c r="BI129" s="207">
        <f t="shared" si="28"/>
        <v>0</v>
      </c>
      <c r="BJ129" s="24" t="s">
        <v>25</v>
      </c>
      <c r="BK129" s="207">
        <f t="shared" si="29"/>
        <v>0</v>
      </c>
      <c r="BL129" s="24" t="s">
        <v>336</v>
      </c>
      <c r="BM129" s="24" t="s">
        <v>2601</v>
      </c>
    </row>
    <row r="130" spans="2:65" s="1" customFormat="1" ht="22.5" customHeight="1">
      <c r="B130" s="42"/>
      <c r="C130" s="261" t="s">
        <v>450</v>
      </c>
      <c r="D130" s="261" t="s">
        <v>337</v>
      </c>
      <c r="E130" s="262" t="s">
        <v>2602</v>
      </c>
      <c r="F130" s="263" t="s">
        <v>2603</v>
      </c>
      <c r="G130" s="264" t="s">
        <v>759</v>
      </c>
      <c r="H130" s="265">
        <v>2</v>
      </c>
      <c r="I130" s="266"/>
      <c r="J130" s="267">
        <f t="shared" si="20"/>
        <v>0</v>
      </c>
      <c r="K130" s="263" t="s">
        <v>38</v>
      </c>
      <c r="L130" s="268"/>
      <c r="M130" s="269" t="s">
        <v>38</v>
      </c>
      <c r="N130" s="270" t="s">
        <v>52</v>
      </c>
      <c r="O130" s="43"/>
      <c r="P130" s="205">
        <f t="shared" si="21"/>
        <v>0</v>
      </c>
      <c r="Q130" s="205">
        <v>0.005</v>
      </c>
      <c r="R130" s="205">
        <f t="shared" si="22"/>
        <v>0.01</v>
      </c>
      <c r="S130" s="205">
        <v>0</v>
      </c>
      <c r="T130" s="206">
        <f t="shared" si="23"/>
        <v>0</v>
      </c>
      <c r="AR130" s="24" t="s">
        <v>424</v>
      </c>
      <c r="AT130" s="24" t="s">
        <v>337</v>
      </c>
      <c r="AU130" s="24" t="s">
        <v>90</v>
      </c>
      <c r="AY130" s="24" t="s">
        <v>256</v>
      </c>
      <c r="BE130" s="207">
        <f t="shared" si="24"/>
        <v>0</v>
      </c>
      <c r="BF130" s="207">
        <f t="shared" si="25"/>
        <v>0</v>
      </c>
      <c r="BG130" s="207">
        <f t="shared" si="26"/>
        <v>0</v>
      </c>
      <c r="BH130" s="207">
        <f t="shared" si="27"/>
        <v>0</v>
      </c>
      <c r="BI130" s="207">
        <f t="shared" si="28"/>
        <v>0</v>
      </c>
      <c r="BJ130" s="24" t="s">
        <v>25</v>
      </c>
      <c r="BK130" s="207">
        <f t="shared" si="29"/>
        <v>0</v>
      </c>
      <c r="BL130" s="24" t="s">
        <v>336</v>
      </c>
      <c r="BM130" s="24" t="s">
        <v>2604</v>
      </c>
    </row>
    <row r="131" spans="2:65" s="1" customFormat="1" ht="22.5" customHeight="1">
      <c r="B131" s="42"/>
      <c r="C131" s="261" t="s">
        <v>457</v>
      </c>
      <c r="D131" s="261" t="s">
        <v>337</v>
      </c>
      <c r="E131" s="262" t="s">
        <v>2605</v>
      </c>
      <c r="F131" s="263" t="s">
        <v>2606</v>
      </c>
      <c r="G131" s="264" t="s">
        <v>759</v>
      </c>
      <c r="H131" s="265">
        <v>2</v>
      </c>
      <c r="I131" s="266"/>
      <c r="J131" s="267">
        <f t="shared" si="20"/>
        <v>0</v>
      </c>
      <c r="K131" s="263" t="s">
        <v>38</v>
      </c>
      <c r="L131" s="268"/>
      <c r="M131" s="269" t="s">
        <v>38</v>
      </c>
      <c r="N131" s="270" t="s">
        <v>52</v>
      </c>
      <c r="O131" s="43"/>
      <c r="P131" s="205">
        <f t="shared" si="21"/>
        <v>0</v>
      </c>
      <c r="Q131" s="205">
        <v>0.005</v>
      </c>
      <c r="R131" s="205">
        <f t="shared" si="22"/>
        <v>0.01</v>
      </c>
      <c r="S131" s="205">
        <v>0</v>
      </c>
      <c r="T131" s="206">
        <f t="shared" si="23"/>
        <v>0</v>
      </c>
      <c r="AR131" s="24" t="s">
        <v>424</v>
      </c>
      <c r="AT131" s="24" t="s">
        <v>337</v>
      </c>
      <c r="AU131" s="24" t="s">
        <v>90</v>
      </c>
      <c r="AY131" s="24" t="s">
        <v>256</v>
      </c>
      <c r="BE131" s="207">
        <f t="shared" si="24"/>
        <v>0</v>
      </c>
      <c r="BF131" s="207">
        <f t="shared" si="25"/>
        <v>0</v>
      </c>
      <c r="BG131" s="207">
        <f t="shared" si="26"/>
        <v>0</v>
      </c>
      <c r="BH131" s="207">
        <f t="shared" si="27"/>
        <v>0</v>
      </c>
      <c r="BI131" s="207">
        <f t="shared" si="28"/>
        <v>0</v>
      </c>
      <c r="BJ131" s="24" t="s">
        <v>25</v>
      </c>
      <c r="BK131" s="207">
        <f t="shared" si="29"/>
        <v>0</v>
      </c>
      <c r="BL131" s="24" t="s">
        <v>336</v>
      </c>
      <c r="BM131" s="24" t="s">
        <v>2607</v>
      </c>
    </row>
    <row r="132" spans="2:65" s="1" customFormat="1" ht="22.5" customHeight="1">
      <c r="B132" s="42"/>
      <c r="C132" s="261" t="s">
        <v>462</v>
      </c>
      <c r="D132" s="261" t="s">
        <v>337</v>
      </c>
      <c r="E132" s="262" t="s">
        <v>2608</v>
      </c>
      <c r="F132" s="263" t="s">
        <v>2609</v>
      </c>
      <c r="G132" s="264" t="s">
        <v>759</v>
      </c>
      <c r="H132" s="265">
        <v>2</v>
      </c>
      <c r="I132" s="266"/>
      <c r="J132" s="267">
        <f t="shared" si="20"/>
        <v>0</v>
      </c>
      <c r="K132" s="263" t="s">
        <v>38</v>
      </c>
      <c r="L132" s="268"/>
      <c r="M132" s="269" t="s">
        <v>38</v>
      </c>
      <c r="N132" s="270" t="s">
        <v>52</v>
      </c>
      <c r="O132" s="43"/>
      <c r="P132" s="205">
        <f t="shared" si="21"/>
        <v>0</v>
      </c>
      <c r="Q132" s="205">
        <v>0.005</v>
      </c>
      <c r="R132" s="205">
        <f t="shared" si="22"/>
        <v>0.01</v>
      </c>
      <c r="S132" s="205">
        <v>0</v>
      </c>
      <c r="T132" s="206">
        <f t="shared" si="23"/>
        <v>0</v>
      </c>
      <c r="AR132" s="24" t="s">
        <v>424</v>
      </c>
      <c r="AT132" s="24" t="s">
        <v>337</v>
      </c>
      <c r="AU132" s="24" t="s">
        <v>90</v>
      </c>
      <c r="AY132" s="24" t="s">
        <v>256</v>
      </c>
      <c r="BE132" s="207">
        <f t="shared" si="24"/>
        <v>0</v>
      </c>
      <c r="BF132" s="207">
        <f t="shared" si="25"/>
        <v>0</v>
      </c>
      <c r="BG132" s="207">
        <f t="shared" si="26"/>
        <v>0</v>
      </c>
      <c r="BH132" s="207">
        <f t="shared" si="27"/>
        <v>0</v>
      </c>
      <c r="BI132" s="207">
        <f t="shared" si="28"/>
        <v>0</v>
      </c>
      <c r="BJ132" s="24" t="s">
        <v>25</v>
      </c>
      <c r="BK132" s="207">
        <f t="shared" si="29"/>
        <v>0</v>
      </c>
      <c r="BL132" s="24" t="s">
        <v>336</v>
      </c>
      <c r="BM132" s="24" t="s">
        <v>2610</v>
      </c>
    </row>
    <row r="133" spans="2:65" s="1" customFormat="1" ht="22.5" customHeight="1">
      <c r="B133" s="42"/>
      <c r="C133" s="261" t="s">
        <v>468</v>
      </c>
      <c r="D133" s="261" t="s">
        <v>337</v>
      </c>
      <c r="E133" s="262" t="s">
        <v>2611</v>
      </c>
      <c r="F133" s="263" t="s">
        <v>2612</v>
      </c>
      <c r="G133" s="264" t="s">
        <v>759</v>
      </c>
      <c r="H133" s="265">
        <v>1</v>
      </c>
      <c r="I133" s="266"/>
      <c r="J133" s="267">
        <f t="shared" si="20"/>
        <v>0</v>
      </c>
      <c r="K133" s="263" t="s">
        <v>38</v>
      </c>
      <c r="L133" s="268"/>
      <c r="M133" s="269" t="s">
        <v>38</v>
      </c>
      <c r="N133" s="270" t="s">
        <v>52</v>
      </c>
      <c r="O133" s="43"/>
      <c r="P133" s="205">
        <f t="shared" si="21"/>
        <v>0</v>
      </c>
      <c r="Q133" s="205">
        <v>0.005</v>
      </c>
      <c r="R133" s="205">
        <f t="shared" si="22"/>
        <v>0.005</v>
      </c>
      <c r="S133" s="205">
        <v>0</v>
      </c>
      <c r="T133" s="206">
        <f t="shared" si="23"/>
        <v>0</v>
      </c>
      <c r="AR133" s="24" t="s">
        <v>424</v>
      </c>
      <c r="AT133" s="24" t="s">
        <v>337</v>
      </c>
      <c r="AU133" s="24" t="s">
        <v>90</v>
      </c>
      <c r="AY133" s="24" t="s">
        <v>256</v>
      </c>
      <c r="BE133" s="207">
        <f t="shared" si="24"/>
        <v>0</v>
      </c>
      <c r="BF133" s="207">
        <f t="shared" si="25"/>
        <v>0</v>
      </c>
      <c r="BG133" s="207">
        <f t="shared" si="26"/>
        <v>0</v>
      </c>
      <c r="BH133" s="207">
        <f t="shared" si="27"/>
        <v>0</v>
      </c>
      <c r="BI133" s="207">
        <f t="shared" si="28"/>
        <v>0</v>
      </c>
      <c r="BJ133" s="24" t="s">
        <v>25</v>
      </c>
      <c r="BK133" s="207">
        <f t="shared" si="29"/>
        <v>0</v>
      </c>
      <c r="BL133" s="24" t="s">
        <v>336</v>
      </c>
      <c r="BM133" s="24" t="s">
        <v>2613</v>
      </c>
    </row>
    <row r="134" spans="2:65" s="1" customFormat="1" ht="22.5" customHeight="1">
      <c r="B134" s="42"/>
      <c r="C134" s="261" t="s">
        <v>474</v>
      </c>
      <c r="D134" s="261" t="s">
        <v>337</v>
      </c>
      <c r="E134" s="262" t="s">
        <v>2614</v>
      </c>
      <c r="F134" s="263" t="s">
        <v>2615</v>
      </c>
      <c r="G134" s="264" t="s">
        <v>759</v>
      </c>
      <c r="H134" s="265">
        <v>1</v>
      </c>
      <c r="I134" s="266"/>
      <c r="J134" s="267">
        <f t="shared" si="20"/>
        <v>0</v>
      </c>
      <c r="K134" s="263" t="s">
        <v>38</v>
      </c>
      <c r="L134" s="268"/>
      <c r="M134" s="269" t="s">
        <v>38</v>
      </c>
      <c r="N134" s="270" t="s">
        <v>52</v>
      </c>
      <c r="O134" s="43"/>
      <c r="P134" s="205">
        <f t="shared" si="21"/>
        <v>0</v>
      </c>
      <c r="Q134" s="205">
        <v>0.01</v>
      </c>
      <c r="R134" s="205">
        <f t="shared" si="22"/>
        <v>0.01</v>
      </c>
      <c r="S134" s="205">
        <v>0</v>
      </c>
      <c r="T134" s="206">
        <f t="shared" si="23"/>
        <v>0</v>
      </c>
      <c r="AR134" s="24" t="s">
        <v>424</v>
      </c>
      <c r="AT134" s="24" t="s">
        <v>337</v>
      </c>
      <c r="AU134" s="24" t="s">
        <v>90</v>
      </c>
      <c r="AY134" s="24" t="s">
        <v>256</v>
      </c>
      <c r="BE134" s="207">
        <f t="shared" si="24"/>
        <v>0</v>
      </c>
      <c r="BF134" s="207">
        <f t="shared" si="25"/>
        <v>0</v>
      </c>
      <c r="BG134" s="207">
        <f t="shared" si="26"/>
        <v>0</v>
      </c>
      <c r="BH134" s="207">
        <f t="shared" si="27"/>
        <v>0</v>
      </c>
      <c r="BI134" s="207">
        <f t="shared" si="28"/>
        <v>0</v>
      </c>
      <c r="BJ134" s="24" t="s">
        <v>25</v>
      </c>
      <c r="BK134" s="207">
        <f t="shared" si="29"/>
        <v>0</v>
      </c>
      <c r="BL134" s="24" t="s">
        <v>336</v>
      </c>
      <c r="BM134" s="24" t="s">
        <v>2616</v>
      </c>
    </row>
    <row r="135" spans="2:65" s="1" customFormat="1" ht="22.5" customHeight="1">
      <c r="B135" s="42"/>
      <c r="C135" s="261" t="s">
        <v>478</v>
      </c>
      <c r="D135" s="261" t="s">
        <v>337</v>
      </c>
      <c r="E135" s="262" t="s">
        <v>2617</v>
      </c>
      <c r="F135" s="263" t="s">
        <v>2618</v>
      </c>
      <c r="G135" s="264" t="s">
        <v>759</v>
      </c>
      <c r="H135" s="265">
        <v>1</v>
      </c>
      <c r="I135" s="266"/>
      <c r="J135" s="267">
        <f t="shared" si="20"/>
        <v>0</v>
      </c>
      <c r="K135" s="263" t="s">
        <v>38</v>
      </c>
      <c r="L135" s="268"/>
      <c r="M135" s="269" t="s">
        <v>38</v>
      </c>
      <c r="N135" s="270" t="s">
        <v>52</v>
      </c>
      <c r="O135" s="43"/>
      <c r="P135" s="205">
        <f t="shared" si="21"/>
        <v>0</v>
      </c>
      <c r="Q135" s="205">
        <v>0.01</v>
      </c>
      <c r="R135" s="205">
        <f t="shared" si="22"/>
        <v>0.01</v>
      </c>
      <c r="S135" s="205">
        <v>0</v>
      </c>
      <c r="T135" s="206">
        <f t="shared" si="23"/>
        <v>0</v>
      </c>
      <c r="AR135" s="24" t="s">
        <v>424</v>
      </c>
      <c r="AT135" s="24" t="s">
        <v>337</v>
      </c>
      <c r="AU135" s="24" t="s">
        <v>90</v>
      </c>
      <c r="AY135" s="24" t="s">
        <v>256</v>
      </c>
      <c r="BE135" s="207">
        <f t="shared" si="24"/>
        <v>0</v>
      </c>
      <c r="BF135" s="207">
        <f t="shared" si="25"/>
        <v>0</v>
      </c>
      <c r="BG135" s="207">
        <f t="shared" si="26"/>
        <v>0</v>
      </c>
      <c r="BH135" s="207">
        <f t="shared" si="27"/>
        <v>0</v>
      </c>
      <c r="BI135" s="207">
        <f t="shared" si="28"/>
        <v>0</v>
      </c>
      <c r="BJ135" s="24" t="s">
        <v>25</v>
      </c>
      <c r="BK135" s="207">
        <f t="shared" si="29"/>
        <v>0</v>
      </c>
      <c r="BL135" s="24" t="s">
        <v>336</v>
      </c>
      <c r="BM135" s="24" t="s">
        <v>2619</v>
      </c>
    </row>
    <row r="136" spans="2:65" s="1" customFormat="1" ht="31.5" customHeight="1">
      <c r="B136" s="42"/>
      <c r="C136" s="261" t="s">
        <v>482</v>
      </c>
      <c r="D136" s="261" t="s">
        <v>337</v>
      </c>
      <c r="E136" s="262" t="s">
        <v>2620</v>
      </c>
      <c r="F136" s="263" t="s">
        <v>2621</v>
      </c>
      <c r="G136" s="264" t="s">
        <v>759</v>
      </c>
      <c r="H136" s="265">
        <v>1</v>
      </c>
      <c r="I136" s="266"/>
      <c r="J136" s="267">
        <f t="shared" si="20"/>
        <v>0</v>
      </c>
      <c r="K136" s="263" t="s">
        <v>38</v>
      </c>
      <c r="L136" s="268"/>
      <c r="M136" s="269" t="s">
        <v>38</v>
      </c>
      <c r="N136" s="270" t="s">
        <v>52</v>
      </c>
      <c r="O136" s="43"/>
      <c r="P136" s="205">
        <f t="shared" si="21"/>
        <v>0</v>
      </c>
      <c r="Q136" s="205">
        <v>0.01</v>
      </c>
      <c r="R136" s="205">
        <f t="shared" si="22"/>
        <v>0.01</v>
      </c>
      <c r="S136" s="205">
        <v>0</v>
      </c>
      <c r="T136" s="206">
        <f t="shared" si="23"/>
        <v>0</v>
      </c>
      <c r="AR136" s="24" t="s">
        <v>424</v>
      </c>
      <c r="AT136" s="24" t="s">
        <v>337</v>
      </c>
      <c r="AU136" s="24" t="s">
        <v>90</v>
      </c>
      <c r="AY136" s="24" t="s">
        <v>256</v>
      </c>
      <c r="BE136" s="207">
        <f t="shared" si="24"/>
        <v>0</v>
      </c>
      <c r="BF136" s="207">
        <f t="shared" si="25"/>
        <v>0</v>
      </c>
      <c r="BG136" s="207">
        <f t="shared" si="26"/>
        <v>0</v>
      </c>
      <c r="BH136" s="207">
        <f t="shared" si="27"/>
        <v>0</v>
      </c>
      <c r="BI136" s="207">
        <f t="shared" si="28"/>
        <v>0</v>
      </c>
      <c r="BJ136" s="24" t="s">
        <v>25</v>
      </c>
      <c r="BK136" s="207">
        <f t="shared" si="29"/>
        <v>0</v>
      </c>
      <c r="BL136" s="24" t="s">
        <v>336</v>
      </c>
      <c r="BM136" s="24" t="s">
        <v>2622</v>
      </c>
    </row>
    <row r="137" spans="2:65" s="1" customFormat="1" ht="31.5" customHeight="1">
      <c r="B137" s="42"/>
      <c r="C137" s="261" t="s">
        <v>486</v>
      </c>
      <c r="D137" s="261" t="s">
        <v>337</v>
      </c>
      <c r="E137" s="262" t="s">
        <v>2623</v>
      </c>
      <c r="F137" s="263" t="s">
        <v>2624</v>
      </c>
      <c r="G137" s="264" t="s">
        <v>759</v>
      </c>
      <c r="H137" s="265">
        <v>2</v>
      </c>
      <c r="I137" s="266"/>
      <c r="J137" s="267">
        <f t="shared" si="20"/>
        <v>0</v>
      </c>
      <c r="K137" s="263" t="s">
        <v>38</v>
      </c>
      <c r="L137" s="268"/>
      <c r="M137" s="269" t="s">
        <v>38</v>
      </c>
      <c r="N137" s="270" t="s">
        <v>52</v>
      </c>
      <c r="O137" s="43"/>
      <c r="P137" s="205">
        <f t="shared" si="21"/>
        <v>0</v>
      </c>
      <c r="Q137" s="205">
        <v>0.01</v>
      </c>
      <c r="R137" s="205">
        <f t="shared" si="22"/>
        <v>0.02</v>
      </c>
      <c r="S137" s="205">
        <v>0</v>
      </c>
      <c r="T137" s="206">
        <f t="shared" si="23"/>
        <v>0</v>
      </c>
      <c r="AR137" s="24" t="s">
        <v>424</v>
      </c>
      <c r="AT137" s="24" t="s">
        <v>337</v>
      </c>
      <c r="AU137" s="24" t="s">
        <v>90</v>
      </c>
      <c r="AY137" s="24" t="s">
        <v>256</v>
      </c>
      <c r="BE137" s="207">
        <f t="shared" si="24"/>
        <v>0</v>
      </c>
      <c r="BF137" s="207">
        <f t="shared" si="25"/>
        <v>0</v>
      </c>
      <c r="BG137" s="207">
        <f t="shared" si="26"/>
        <v>0</v>
      </c>
      <c r="BH137" s="207">
        <f t="shared" si="27"/>
        <v>0</v>
      </c>
      <c r="BI137" s="207">
        <f t="shared" si="28"/>
        <v>0</v>
      </c>
      <c r="BJ137" s="24" t="s">
        <v>25</v>
      </c>
      <c r="BK137" s="207">
        <f t="shared" si="29"/>
        <v>0</v>
      </c>
      <c r="BL137" s="24" t="s">
        <v>336</v>
      </c>
      <c r="BM137" s="24" t="s">
        <v>2625</v>
      </c>
    </row>
    <row r="138" spans="2:65" s="1" customFormat="1" ht="22.5" customHeight="1">
      <c r="B138" s="42"/>
      <c r="C138" s="261" t="s">
        <v>491</v>
      </c>
      <c r="D138" s="261" t="s">
        <v>337</v>
      </c>
      <c r="E138" s="262" t="s">
        <v>2626</v>
      </c>
      <c r="F138" s="263" t="s">
        <v>2627</v>
      </c>
      <c r="G138" s="264" t="s">
        <v>759</v>
      </c>
      <c r="H138" s="265">
        <v>1</v>
      </c>
      <c r="I138" s="266"/>
      <c r="J138" s="267">
        <f t="shared" si="20"/>
        <v>0</v>
      </c>
      <c r="K138" s="263" t="s">
        <v>38</v>
      </c>
      <c r="L138" s="268"/>
      <c r="M138" s="269" t="s">
        <v>38</v>
      </c>
      <c r="N138" s="270" t="s">
        <v>52</v>
      </c>
      <c r="O138" s="43"/>
      <c r="P138" s="205">
        <f t="shared" si="21"/>
        <v>0</v>
      </c>
      <c r="Q138" s="205">
        <v>0.01</v>
      </c>
      <c r="R138" s="205">
        <f t="shared" si="22"/>
        <v>0.01</v>
      </c>
      <c r="S138" s="205">
        <v>0</v>
      </c>
      <c r="T138" s="206">
        <f t="shared" si="23"/>
        <v>0</v>
      </c>
      <c r="AR138" s="24" t="s">
        <v>424</v>
      </c>
      <c r="AT138" s="24" t="s">
        <v>337</v>
      </c>
      <c r="AU138" s="24" t="s">
        <v>90</v>
      </c>
      <c r="AY138" s="24" t="s">
        <v>256</v>
      </c>
      <c r="BE138" s="207">
        <f t="shared" si="24"/>
        <v>0</v>
      </c>
      <c r="BF138" s="207">
        <f t="shared" si="25"/>
        <v>0</v>
      </c>
      <c r="BG138" s="207">
        <f t="shared" si="26"/>
        <v>0</v>
      </c>
      <c r="BH138" s="207">
        <f t="shared" si="27"/>
        <v>0</v>
      </c>
      <c r="BI138" s="207">
        <f t="shared" si="28"/>
        <v>0</v>
      </c>
      <c r="BJ138" s="24" t="s">
        <v>25</v>
      </c>
      <c r="BK138" s="207">
        <f t="shared" si="29"/>
        <v>0</v>
      </c>
      <c r="BL138" s="24" t="s">
        <v>336</v>
      </c>
      <c r="BM138" s="24" t="s">
        <v>2628</v>
      </c>
    </row>
    <row r="139" spans="2:65" s="1" customFormat="1" ht="22.5" customHeight="1">
      <c r="B139" s="42"/>
      <c r="C139" s="261" t="s">
        <v>495</v>
      </c>
      <c r="D139" s="261" t="s">
        <v>337</v>
      </c>
      <c r="E139" s="262" t="s">
        <v>2629</v>
      </c>
      <c r="F139" s="263" t="s">
        <v>2630</v>
      </c>
      <c r="G139" s="264" t="s">
        <v>759</v>
      </c>
      <c r="H139" s="265">
        <v>1</v>
      </c>
      <c r="I139" s="266"/>
      <c r="J139" s="267">
        <f t="shared" si="20"/>
        <v>0</v>
      </c>
      <c r="K139" s="263" t="s">
        <v>38</v>
      </c>
      <c r="L139" s="268"/>
      <c r="M139" s="269" t="s">
        <v>38</v>
      </c>
      <c r="N139" s="270" t="s">
        <v>52</v>
      </c>
      <c r="O139" s="43"/>
      <c r="P139" s="205">
        <f t="shared" si="21"/>
        <v>0</v>
      </c>
      <c r="Q139" s="205">
        <v>0.01</v>
      </c>
      <c r="R139" s="205">
        <f t="shared" si="22"/>
        <v>0.01</v>
      </c>
      <c r="S139" s="205">
        <v>0</v>
      </c>
      <c r="T139" s="206">
        <f t="shared" si="23"/>
        <v>0</v>
      </c>
      <c r="AR139" s="24" t="s">
        <v>424</v>
      </c>
      <c r="AT139" s="24" t="s">
        <v>337</v>
      </c>
      <c r="AU139" s="24" t="s">
        <v>90</v>
      </c>
      <c r="AY139" s="24" t="s">
        <v>256</v>
      </c>
      <c r="BE139" s="207">
        <f t="shared" si="24"/>
        <v>0</v>
      </c>
      <c r="BF139" s="207">
        <f t="shared" si="25"/>
        <v>0</v>
      </c>
      <c r="BG139" s="207">
        <f t="shared" si="26"/>
        <v>0</v>
      </c>
      <c r="BH139" s="207">
        <f t="shared" si="27"/>
        <v>0</v>
      </c>
      <c r="BI139" s="207">
        <f t="shared" si="28"/>
        <v>0</v>
      </c>
      <c r="BJ139" s="24" t="s">
        <v>25</v>
      </c>
      <c r="BK139" s="207">
        <f t="shared" si="29"/>
        <v>0</v>
      </c>
      <c r="BL139" s="24" t="s">
        <v>336</v>
      </c>
      <c r="BM139" s="24" t="s">
        <v>2631</v>
      </c>
    </row>
    <row r="140" spans="2:65" s="1" customFormat="1" ht="22.5" customHeight="1">
      <c r="B140" s="42"/>
      <c r="C140" s="261" t="s">
        <v>499</v>
      </c>
      <c r="D140" s="261" t="s">
        <v>337</v>
      </c>
      <c r="E140" s="262" t="s">
        <v>2632</v>
      </c>
      <c r="F140" s="263" t="s">
        <v>2633</v>
      </c>
      <c r="G140" s="264" t="s">
        <v>759</v>
      </c>
      <c r="H140" s="265">
        <v>2</v>
      </c>
      <c r="I140" s="266"/>
      <c r="J140" s="267">
        <f t="shared" si="20"/>
        <v>0</v>
      </c>
      <c r="K140" s="263" t="s">
        <v>38</v>
      </c>
      <c r="L140" s="268"/>
      <c r="M140" s="269" t="s">
        <v>38</v>
      </c>
      <c r="N140" s="270" t="s">
        <v>52</v>
      </c>
      <c r="O140" s="43"/>
      <c r="P140" s="205">
        <f t="shared" si="21"/>
        <v>0</v>
      </c>
      <c r="Q140" s="205">
        <v>0.01</v>
      </c>
      <c r="R140" s="205">
        <f t="shared" si="22"/>
        <v>0.02</v>
      </c>
      <c r="S140" s="205">
        <v>0</v>
      </c>
      <c r="T140" s="206">
        <f t="shared" si="23"/>
        <v>0</v>
      </c>
      <c r="AR140" s="24" t="s">
        <v>424</v>
      </c>
      <c r="AT140" s="24" t="s">
        <v>337</v>
      </c>
      <c r="AU140" s="24" t="s">
        <v>90</v>
      </c>
      <c r="AY140" s="24" t="s">
        <v>256</v>
      </c>
      <c r="BE140" s="207">
        <f t="shared" si="24"/>
        <v>0</v>
      </c>
      <c r="BF140" s="207">
        <f t="shared" si="25"/>
        <v>0</v>
      </c>
      <c r="BG140" s="207">
        <f t="shared" si="26"/>
        <v>0</v>
      </c>
      <c r="BH140" s="207">
        <f t="shared" si="27"/>
        <v>0</v>
      </c>
      <c r="BI140" s="207">
        <f t="shared" si="28"/>
        <v>0</v>
      </c>
      <c r="BJ140" s="24" t="s">
        <v>25</v>
      </c>
      <c r="BK140" s="207">
        <f t="shared" si="29"/>
        <v>0</v>
      </c>
      <c r="BL140" s="24" t="s">
        <v>336</v>
      </c>
      <c r="BM140" s="24" t="s">
        <v>2634</v>
      </c>
    </row>
    <row r="141" spans="2:65" s="1" customFormat="1" ht="22.5" customHeight="1">
      <c r="B141" s="42"/>
      <c r="C141" s="261" t="s">
        <v>503</v>
      </c>
      <c r="D141" s="261" t="s">
        <v>337</v>
      </c>
      <c r="E141" s="262" t="s">
        <v>2635</v>
      </c>
      <c r="F141" s="263" t="s">
        <v>2636</v>
      </c>
      <c r="G141" s="264" t="s">
        <v>759</v>
      </c>
      <c r="H141" s="265">
        <v>4</v>
      </c>
      <c r="I141" s="266"/>
      <c r="J141" s="267">
        <f t="shared" si="20"/>
        <v>0</v>
      </c>
      <c r="K141" s="263" t="s">
        <v>38</v>
      </c>
      <c r="L141" s="268"/>
      <c r="M141" s="269" t="s">
        <v>38</v>
      </c>
      <c r="N141" s="270" t="s">
        <v>52</v>
      </c>
      <c r="O141" s="43"/>
      <c r="P141" s="205">
        <f t="shared" si="21"/>
        <v>0</v>
      </c>
      <c r="Q141" s="205">
        <v>0.01</v>
      </c>
      <c r="R141" s="205">
        <f t="shared" si="22"/>
        <v>0.04</v>
      </c>
      <c r="S141" s="205">
        <v>0</v>
      </c>
      <c r="T141" s="206">
        <f t="shared" si="23"/>
        <v>0</v>
      </c>
      <c r="AR141" s="24" t="s">
        <v>424</v>
      </c>
      <c r="AT141" s="24" t="s">
        <v>337</v>
      </c>
      <c r="AU141" s="24" t="s">
        <v>90</v>
      </c>
      <c r="AY141" s="24" t="s">
        <v>256</v>
      </c>
      <c r="BE141" s="207">
        <f t="shared" si="24"/>
        <v>0</v>
      </c>
      <c r="BF141" s="207">
        <f t="shared" si="25"/>
        <v>0</v>
      </c>
      <c r="BG141" s="207">
        <f t="shared" si="26"/>
        <v>0</v>
      </c>
      <c r="BH141" s="207">
        <f t="shared" si="27"/>
        <v>0</v>
      </c>
      <c r="BI141" s="207">
        <f t="shared" si="28"/>
        <v>0</v>
      </c>
      <c r="BJ141" s="24" t="s">
        <v>25</v>
      </c>
      <c r="BK141" s="207">
        <f t="shared" si="29"/>
        <v>0</v>
      </c>
      <c r="BL141" s="24" t="s">
        <v>336</v>
      </c>
      <c r="BM141" s="24" t="s">
        <v>2637</v>
      </c>
    </row>
    <row r="142" spans="2:65" s="1" customFormat="1" ht="22.5" customHeight="1">
      <c r="B142" s="42"/>
      <c r="C142" s="261" t="s">
        <v>508</v>
      </c>
      <c r="D142" s="261" t="s">
        <v>337</v>
      </c>
      <c r="E142" s="262" t="s">
        <v>2638</v>
      </c>
      <c r="F142" s="263" t="s">
        <v>2639</v>
      </c>
      <c r="G142" s="264" t="s">
        <v>759</v>
      </c>
      <c r="H142" s="265">
        <v>4</v>
      </c>
      <c r="I142" s="266"/>
      <c r="J142" s="267">
        <f t="shared" si="20"/>
        <v>0</v>
      </c>
      <c r="K142" s="263" t="s">
        <v>38</v>
      </c>
      <c r="L142" s="268"/>
      <c r="M142" s="269" t="s">
        <v>38</v>
      </c>
      <c r="N142" s="270" t="s">
        <v>52</v>
      </c>
      <c r="O142" s="43"/>
      <c r="P142" s="205">
        <f t="shared" si="21"/>
        <v>0</v>
      </c>
      <c r="Q142" s="205">
        <v>0.01</v>
      </c>
      <c r="R142" s="205">
        <f t="shared" si="22"/>
        <v>0.04</v>
      </c>
      <c r="S142" s="205">
        <v>0</v>
      </c>
      <c r="T142" s="206">
        <f t="shared" si="23"/>
        <v>0</v>
      </c>
      <c r="AR142" s="24" t="s">
        <v>424</v>
      </c>
      <c r="AT142" s="24" t="s">
        <v>337</v>
      </c>
      <c r="AU142" s="24" t="s">
        <v>90</v>
      </c>
      <c r="AY142" s="24" t="s">
        <v>256</v>
      </c>
      <c r="BE142" s="207">
        <f t="shared" si="24"/>
        <v>0</v>
      </c>
      <c r="BF142" s="207">
        <f t="shared" si="25"/>
        <v>0</v>
      </c>
      <c r="BG142" s="207">
        <f t="shared" si="26"/>
        <v>0</v>
      </c>
      <c r="BH142" s="207">
        <f t="shared" si="27"/>
        <v>0</v>
      </c>
      <c r="BI142" s="207">
        <f t="shared" si="28"/>
        <v>0</v>
      </c>
      <c r="BJ142" s="24" t="s">
        <v>25</v>
      </c>
      <c r="BK142" s="207">
        <f t="shared" si="29"/>
        <v>0</v>
      </c>
      <c r="BL142" s="24" t="s">
        <v>336</v>
      </c>
      <c r="BM142" s="24" t="s">
        <v>2640</v>
      </c>
    </row>
    <row r="143" spans="2:65" s="1" customFormat="1" ht="22.5" customHeight="1">
      <c r="B143" s="42"/>
      <c r="C143" s="196" t="s">
        <v>514</v>
      </c>
      <c r="D143" s="196" t="s">
        <v>258</v>
      </c>
      <c r="E143" s="197" t="s">
        <v>2641</v>
      </c>
      <c r="F143" s="198" t="s">
        <v>2642</v>
      </c>
      <c r="G143" s="199" t="s">
        <v>1037</v>
      </c>
      <c r="H143" s="200">
        <v>4</v>
      </c>
      <c r="I143" s="201"/>
      <c r="J143" s="202">
        <f t="shared" si="20"/>
        <v>0</v>
      </c>
      <c r="K143" s="198" t="s">
        <v>38</v>
      </c>
      <c r="L143" s="62"/>
      <c r="M143" s="203" t="s">
        <v>38</v>
      </c>
      <c r="N143" s="204" t="s">
        <v>52</v>
      </c>
      <c r="O143" s="43"/>
      <c r="P143" s="205">
        <f t="shared" si="21"/>
        <v>0</v>
      </c>
      <c r="Q143" s="205">
        <v>0.00947</v>
      </c>
      <c r="R143" s="205">
        <f t="shared" si="22"/>
        <v>0.03788</v>
      </c>
      <c r="S143" s="205">
        <v>0</v>
      </c>
      <c r="T143" s="206">
        <f t="shared" si="23"/>
        <v>0</v>
      </c>
      <c r="AR143" s="24" t="s">
        <v>336</v>
      </c>
      <c r="AT143" s="24" t="s">
        <v>258</v>
      </c>
      <c r="AU143" s="24" t="s">
        <v>90</v>
      </c>
      <c r="AY143" s="24" t="s">
        <v>256</v>
      </c>
      <c r="BE143" s="207">
        <f t="shared" si="24"/>
        <v>0</v>
      </c>
      <c r="BF143" s="207">
        <f t="shared" si="25"/>
        <v>0</v>
      </c>
      <c r="BG143" s="207">
        <f t="shared" si="26"/>
        <v>0</v>
      </c>
      <c r="BH143" s="207">
        <f t="shared" si="27"/>
        <v>0</v>
      </c>
      <c r="BI143" s="207">
        <f t="shared" si="28"/>
        <v>0</v>
      </c>
      <c r="BJ143" s="24" t="s">
        <v>25</v>
      </c>
      <c r="BK143" s="207">
        <f t="shared" si="29"/>
        <v>0</v>
      </c>
      <c r="BL143" s="24" t="s">
        <v>336</v>
      </c>
      <c r="BM143" s="24" t="s">
        <v>2643</v>
      </c>
    </row>
    <row r="144" spans="2:65" s="1" customFormat="1" ht="22.5" customHeight="1">
      <c r="B144" s="42"/>
      <c r="C144" s="196" t="s">
        <v>519</v>
      </c>
      <c r="D144" s="196" t="s">
        <v>258</v>
      </c>
      <c r="E144" s="197" t="s">
        <v>2644</v>
      </c>
      <c r="F144" s="198" t="s">
        <v>2645</v>
      </c>
      <c r="G144" s="199" t="s">
        <v>1037</v>
      </c>
      <c r="H144" s="200">
        <v>1</v>
      </c>
      <c r="I144" s="201"/>
      <c r="J144" s="202">
        <f t="shared" si="20"/>
        <v>0</v>
      </c>
      <c r="K144" s="198" t="s">
        <v>38</v>
      </c>
      <c r="L144" s="62"/>
      <c r="M144" s="203" t="s">
        <v>38</v>
      </c>
      <c r="N144" s="204" t="s">
        <v>52</v>
      </c>
      <c r="O144" s="43"/>
      <c r="P144" s="205">
        <f t="shared" si="21"/>
        <v>0</v>
      </c>
      <c r="Q144" s="205">
        <v>0.00947</v>
      </c>
      <c r="R144" s="205">
        <f t="shared" si="22"/>
        <v>0.00947</v>
      </c>
      <c r="S144" s="205">
        <v>0</v>
      </c>
      <c r="T144" s="206">
        <f t="shared" si="23"/>
        <v>0</v>
      </c>
      <c r="AR144" s="24" t="s">
        <v>336</v>
      </c>
      <c r="AT144" s="24" t="s">
        <v>258</v>
      </c>
      <c r="AU144" s="24" t="s">
        <v>90</v>
      </c>
      <c r="AY144" s="24" t="s">
        <v>256</v>
      </c>
      <c r="BE144" s="207">
        <f t="shared" si="24"/>
        <v>0</v>
      </c>
      <c r="BF144" s="207">
        <f t="shared" si="25"/>
        <v>0</v>
      </c>
      <c r="BG144" s="207">
        <f t="shared" si="26"/>
        <v>0</v>
      </c>
      <c r="BH144" s="207">
        <f t="shared" si="27"/>
        <v>0</v>
      </c>
      <c r="BI144" s="207">
        <f t="shared" si="28"/>
        <v>0</v>
      </c>
      <c r="BJ144" s="24" t="s">
        <v>25</v>
      </c>
      <c r="BK144" s="207">
        <f t="shared" si="29"/>
        <v>0</v>
      </c>
      <c r="BL144" s="24" t="s">
        <v>336</v>
      </c>
      <c r="BM144" s="24" t="s">
        <v>2646</v>
      </c>
    </row>
    <row r="145" spans="2:65" s="1" customFormat="1" ht="22.5" customHeight="1">
      <c r="B145" s="42"/>
      <c r="C145" s="196" t="s">
        <v>523</v>
      </c>
      <c r="D145" s="196" t="s">
        <v>258</v>
      </c>
      <c r="E145" s="197" t="s">
        <v>2647</v>
      </c>
      <c r="F145" s="198" t="s">
        <v>2648</v>
      </c>
      <c r="G145" s="199" t="s">
        <v>1037</v>
      </c>
      <c r="H145" s="200">
        <v>2</v>
      </c>
      <c r="I145" s="201"/>
      <c r="J145" s="202">
        <f t="shared" si="20"/>
        <v>0</v>
      </c>
      <c r="K145" s="198" t="s">
        <v>38</v>
      </c>
      <c r="L145" s="62"/>
      <c r="M145" s="203" t="s">
        <v>38</v>
      </c>
      <c r="N145" s="204" t="s">
        <v>52</v>
      </c>
      <c r="O145" s="43"/>
      <c r="P145" s="205">
        <f t="shared" si="21"/>
        <v>0</v>
      </c>
      <c r="Q145" s="205">
        <v>0.00947</v>
      </c>
      <c r="R145" s="205">
        <f t="shared" si="22"/>
        <v>0.01894</v>
      </c>
      <c r="S145" s="205">
        <v>0</v>
      </c>
      <c r="T145" s="206">
        <f t="shared" si="23"/>
        <v>0</v>
      </c>
      <c r="AR145" s="24" t="s">
        <v>336</v>
      </c>
      <c r="AT145" s="24" t="s">
        <v>258</v>
      </c>
      <c r="AU145" s="24" t="s">
        <v>90</v>
      </c>
      <c r="AY145" s="24" t="s">
        <v>256</v>
      </c>
      <c r="BE145" s="207">
        <f t="shared" si="24"/>
        <v>0</v>
      </c>
      <c r="BF145" s="207">
        <f t="shared" si="25"/>
        <v>0</v>
      </c>
      <c r="BG145" s="207">
        <f t="shared" si="26"/>
        <v>0</v>
      </c>
      <c r="BH145" s="207">
        <f t="shared" si="27"/>
        <v>0</v>
      </c>
      <c r="BI145" s="207">
        <f t="shared" si="28"/>
        <v>0</v>
      </c>
      <c r="BJ145" s="24" t="s">
        <v>25</v>
      </c>
      <c r="BK145" s="207">
        <f t="shared" si="29"/>
        <v>0</v>
      </c>
      <c r="BL145" s="24" t="s">
        <v>336</v>
      </c>
      <c r="BM145" s="24" t="s">
        <v>2649</v>
      </c>
    </row>
    <row r="146" spans="2:65" s="1" customFormat="1" ht="22.5" customHeight="1">
      <c r="B146" s="42"/>
      <c r="C146" s="196" t="s">
        <v>528</v>
      </c>
      <c r="D146" s="196" t="s">
        <v>258</v>
      </c>
      <c r="E146" s="197" t="s">
        <v>2650</v>
      </c>
      <c r="F146" s="198" t="s">
        <v>2651</v>
      </c>
      <c r="G146" s="199" t="s">
        <v>372</v>
      </c>
      <c r="H146" s="200">
        <v>20</v>
      </c>
      <c r="I146" s="201"/>
      <c r="J146" s="202">
        <f t="shared" si="20"/>
        <v>0</v>
      </c>
      <c r="K146" s="198" t="s">
        <v>261</v>
      </c>
      <c r="L146" s="62"/>
      <c r="M146" s="203" t="s">
        <v>38</v>
      </c>
      <c r="N146" s="204" t="s">
        <v>52</v>
      </c>
      <c r="O146" s="43"/>
      <c r="P146" s="205">
        <f t="shared" si="21"/>
        <v>0</v>
      </c>
      <c r="Q146" s="205">
        <v>0.00053</v>
      </c>
      <c r="R146" s="205">
        <f t="shared" si="22"/>
        <v>0.0106</v>
      </c>
      <c r="S146" s="205">
        <v>0</v>
      </c>
      <c r="T146" s="206">
        <f t="shared" si="23"/>
        <v>0</v>
      </c>
      <c r="AR146" s="24" t="s">
        <v>336</v>
      </c>
      <c r="AT146" s="24" t="s">
        <v>258</v>
      </c>
      <c r="AU146" s="24" t="s">
        <v>90</v>
      </c>
      <c r="AY146" s="24" t="s">
        <v>256</v>
      </c>
      <c r="BE146" s="207">
        <f t="shared" si="24"/>
        <v>0</v>
      </c>
      <c r="BF146" s="207">
        <f t="shared" si="25"/>
        <v>0</v>
      </c>
      <c r="BG146" s="207">
        <f t="shared" si="26"/>
        <v>0</v>
      </c>
      <c r="BH146" s="207">
        <f t="shared" si="27"/>
        <v>0</v>
      </c>
      <c r="BI146" s="207">
        <f t="shared" si="28"/>
        <v>0</v>
      </c>
      <c r="BJ146" s="24" t="s">
        <v>25</v>
      </c>
      <c r="BK146" s="207">
        <f t="shared" si="29"/>
        <v>0</v>
      </c>
      <c r="BL146" s="24" t="s">
        <v>336</v>
      </c>
      <c r="BM146" s="24" t="s">
        <v>2652</v>
      </c>
    </row>
    <row r="147" spans="2:65" s="1" customFormat="1" ht="22.5" customHeight="1">
      <c r="B147" s="42"/>
      <c r="C147" s="196" t="s">
        <v>535</v>
      </c>
      <c r="D147" s="196" t="s">
        <v>258</v>
      </c>
      <c r="E147" s="197" t="s">
        <v>2653</v>
      </c>
      <c r="F147" s="198" t="s">
        <v>2654</v>
      </c>
      <c r="G147" s="199" t="s">
        <v>453</v>
      </c>
      <c r="H147" s="200">
        <v>2</v>
      </c>
      <c r="I147" s="201"/>
      <c r="J147" s="202">
        <f t="shared" si="20"/>
        <v>0</v>
      </c>
      <c r="K147" s="198" t="s">
        <v>261</v>
      </c>
      <c r="L147" s="62"/>
      <c r="M147" s="203" t="s">
        <v>38</v>
      </c>
      <c r="N147" s="204" t="s">
        <v>52</v>
      </c>
      <c r="O147" s="43"/>
      <c r="P147" s="205">
        <f t="shared" si="21"/>
        <v>0</v>
      </c>
      <c r="Q147" s="205">
        <v>0</v>
      </c>
      <c r="R147" s="205">
        <f t="shared" si="22"/>
        <v>0</v>
      </c>
      <c r="S147" s="205">
        <v>0</v>
      </c>
      <c r="T147" s="206">
        <f t="shared" si="23"/>
        <v>0</v>
      </c>
      <c r="AR147" s="24" t="s">
        <v>336</v>
      </c>
      <c r="AT147" s="24" t="s">
        <v>258</v>
      </c>
      <c r="AU147" s="24" t="s">
        <v>90</v>
      </c>
      <c r="AY147" s="24" t="s">
        <v>256</v>
      </c>
      <c r="BE147" s="207">
        <f t="shared" si="24"/>
        <v>0</v>
      </c>
      <c r="BF147" s="207">
        <f t="shared" si="25"/>
        <v>0</v>
      </c>
      <c r="BG147" s="207">
        <f t="shared" si="26"/>
        <v>0</v>
      </c>
      <c r="BH147" s="207">
        <f t="shared" si="27"/>
        <v>0</v>
      </c>
      <c r="BI147" s="207">
        <f t="shared" si="28"/>
        <v>0</v>
      </c>
      <c r="BJ147" s="24" t="s">
        <v>25</v>
      </c>
      <c r="BK147" s="207">
        <f t="shared" si="29"/>
        <v>0</v>
      </c>
      <c r="BL147" s="24" t="s">
        <v>336</v>
      </c>
      <c r="BM147" s="24" t="s">
        <v>2655</v>
      </c>
    </row>
    <row r="148" spans="2:65" s="1" customFormat="1" ht="31.5" customHeight="1">
      <c r="B148" s="42"/>
      <c r="C148" s="196" t="s">
        <v>543</v>
      </c>
      <c r="D148" s="196" t="s">
        <v>258</v>
      </c>
      <c r="E148" s="197" t="s">
        <v>2656</v>
      </c>
      <c r="F148" s="198" t="s">
        <v>2657</v>
      </c>
      <c r="G148" s="199" t="s">
        <v>327</v>
      </c>
      <c r="H148" s="200">
        <v>1</v>
      </c>
      <c r="I148" s="201"/>
      <c r="J148" s="202">
        <f t="shared" si="20"/>
        <v>0</v>
      </c>
      <c r="K148" s="198" t="s">
        <v>261</v>
      </c>
      <c r="L148" s="62"/>
      <c r="M148" s="203" t="s">
        <v>38</v>
      </c>
      <c r="N148" s="204" t="s">
        <v>52</v>
      </c>
      <c r="O148" s="43"/>
      <c r="P148" s="205">
        <f t="shared" si="21"/>
        <v>0</v>
      </c>
      <c r="Q148" s="205">
        <v>0</v>
      </c>
      <c r="R148" s="205">
        <f t="shared" si="22"/>
        <v>0</v>
      </c>
      <c r="S148" s="205">
        <v>0</v>
      </c>
      <c r="T148" s="206">
        <f t="shared" si="23"/>
        <v>0</v>
      </c>
      <c r="AR148" s="24" t="s">
        <v>336</v>
      </c>
      <c r="AT148" s="24" t="s">
        <v>258</v>
      </c>
      <c r="AU148" s="24" t="s">
        <v>90</v>
      </c>
      <c r="AY148" s="24" t="s">
        <v>256</v>
      </c>
      <c r="BE148" s="207">
        <f t="shared" si="24"/>
        <v>0</v>
      </c>
      <c r="BF148" s="207">
        <f t="shared" si="25"/>
        <v>0</v>
      </c>
      <c r="BG148" s="207">
        <f t="shared" si="26"/>
        <v>0</v>
      </c>
      <c r="BH148" s="207">
        <f t="shared" si="27"/>
        <v>0</v>
      </c>
      <c r="BI148" s="207">
        <f t="shared" si="28"/>
        <v>0</v>
      </c>
      <c r="BJ148" s="24" t="s">
        <v>25</v>
      </c>
      <c r="BK148" s="207">
        <f t="shared" si="29"/>
        <v>0</v>
      </c>
      <c r="BL148" s="24" t="s">
        <v>336</v>
      </c>
      <c r="BM148" s="24" t="s">
        <v>2658</v>
      </c>
    </row>
    <row r="149" spans="2:65" s="1" customFormat="1" ht="22.5" customHeight="1">
      <c r="B149" s="42"/>
      <c r="C149" s="196" t="s">
        <v>548</v>
      </c>
      <c r="D149" s="196" t="s">
        <v>258</v>
      </c>
      <c r="E149" s="197" t="s">
        <v>2659</v>
      </c>
      <c r="F149" s="198" t="s">
        <v>2660</v>
      </c>
      <c r="G149" s="199" t="s">
        <v>327</v>
      </c>
      <c r="H149" s="200">
        <v>0.735</v>
      </c>
      <c r="I149" s="201"/>
      <c r="J149" s="202">
        <f t="shared" si="20"/>
        <v>0</v>
      </c>
      <c r="K149" s="198" t="s">
        <v>261</v>
      </c>
      <c r="L149" s="62"/>
      <c r="M149" s="203" t="s">
        <v>38</v>
      </c>
      <c r="N149" s="204" t="s">
        <v>52</v>
      </c>
      <c r="O149" s="43"/>
      <c r="P149" s="205">
        <f t="shared" si="21"/>
        <v>0</v>
      </c>
      <c r="Q149" s="205">
        <v>0</v>
      </c>
      <c r="R149" s="205">
        <f t="shared" si="22"/>
        <v>0</v>
      </c>
      <c r="S149" s="205">
        <v>0</v>
      </c>
      <c r="T149" s="206">
        <f t="shared" si="23"/>
        <v>0</v>
      </c>
      <c r="AR149" s="24" t="s">
        <v>336</v>
      </c>
      <c r="AT149" s="24" t="s">
        <v>258</v>
      </c>
      <c r="AU149" s="24" t="s">
        <v>90</v>
      </c>
      <c r="AY149" s="24" t="s">
        <v>256</v>
      </c>
      <c r="BE149" s="207">
        <f t="shared" si="24"/>
        <v>0</v>
      </c>
      <c r="BF149" s="207">
        <f t="shared" si="25"/>
        <v>0</v>
      </c>
      <c r="BG149" s="207">
        <f t="shared" si="26"/>
        <v>0</v>
      </c>
      <c r="BH149" s="207">
        <f t="shared" si="27"/>
        <v>0</v>
      </c>
      <c r="BI149" s="207">
        <f t="shared" si="28"/>
        <v>0</v>
      </c>
      <c r="BJ149" s="24" t="s">
        <v>25</v>
      </c>
      <c r="BK149" s="207">
        <f t="shared" si="29"/>
        <v>0</v>
      </c>
      <c r="BL149" s="24" t="s">
        <v>336</v>
      </c>
      <c r="BM149" s="24" t="s">
        <v>2661</v>
      </c>
    </row>
    <row r="150" spans="2:65" s="1" customFormat="1" ht="22.5" customHeight="1">
      <c r="B150" s="42"/>
      <c r="C150" s="196" t="s">
        <v>554</v>
      </c>
      <c r="D150" s="196" t="s">
        <v>258</v>
      </c>
      <c r="E150" s="197" t="s">
        <v>2662</v>
      </c>
      <c r="F150" s="198" t="s">
        <v>2663</v>
      </c>
      <c r="G150" s="199" t="s">
        <v>327</v>
      </c>
      <c r="H150" s="200">
        <v>0.735</v>
      </c>
      <c r="I150" s="201"/>
      <c r="J150" s="202">
        <f t="shared" si="20"/>
        <v>0</v>
      </c>
      <c r="K150" s="198" t="s">
        <v>261</v>
      </c>
      <c r="L150" s="62"/>
      <c r="M150" s="203" t="s">
        <v>38</v>
      </c>
      <c r="N150" s="204" t="s">
        <v>52</v>
      </c>
      <c r="O150" s="43"/>
      <c r="P150" s="205">
        <f t="shared" si="21"/>
        <v>0</v>
      </c>
      <c r="Q150" s="205">
        <v>0</v>
      </c>
      <c r="R150" s="205">
        <f t="shared" si="22"/>
        <v>0</v>
      </c>
      <c r="S150" s="205">
        <v>0</v>
      </c>
      <c r="T150" s="206">
        <f t="shared" si="23"/>
        <v>0</v>
      </c>
      <c r="AR150" s="24" t="s">
        <v>336</v>
      </c>
      <c r="AT150" s="24" t="s">
        <v>258</v>
      </c>
      <c r="AU150" s="24" t="s">
        <v>90</v>
      </c>
      <c r="AY150" s="24" t="s">
        <v>256</v>
      </c>
      <c r="BE150" s="207">
        <f t="shared" si="24"/>
        <v>0</v>
      </c>
      <c r="BF150" s="207">
        <f t="shared" si="25"/>
        <v>0</v>
      </c>
      <c r="BG150" s="207">
        <f t="shared" si="26"/>
        <v>0</v>
      </c>
      <c r="BH150" s="207">
        <f t="shared" si="27"/>
        <v>0</v>
      </c>
      <c r="BI150" s="207">
        <f t="shared" si="28"/>
        <v>0</v>
      </c>
      <c r="BJ150" s="24" t="s">
        <v>25</v>
      </c>
      <c r="BK150" s="207">
        <f t="shared" si="29"/>
        <v>0</v>
      </c>
      <c r="BL150" s="24" t="s">
        <v>336</v>
      </c>
      <c r="BM150" s="24" t="s">
        <v>2664</v>
      </c>
    </row>
    <row r="151" spans="2:63" s="10" customFormat="1" ht="29.85" customHeight="1">
      <c r="B151" s="179"/>
      <c r="C151" s="180"/>
      <c r="D151" s="193" t="s">
        <v>80</v>
      </c>
      <c r="E151" s="194" t="s">
        <v>2665</v>
      </c>
      <c r="F151" s="194" t="s">
        <v>2666</v>
      </c>
      <c r="G151" s="180"/>
      <c r="H151" s="180"/>
      <c r="I151" s="183"/>
      <c r="J151" s="195">
        <f>BK151</f>
        <v>0</v>
      </c>
      <c r="K151" s="180"/>
      <c r="L151" s="185"/>
      <c r="M151" s="186"/>
      <c r="N151" s="187"/>
      <c r="O151" s="187"/>
      <c r="P151" s="188">
        <f>SUM(P152:P175)</f>
        <v>0</v>
      </c>
      <c r="Q151" s="187"/>
      <c r="R151" s="188">
        <f>SUM(R152:R175)</f>
        <v>0.35256</v>
      </c>
      <c r="S151" s="187"/>
      <c r="T151" s="189">
        <f>SUM(T152:T175)</f>
        <v>0.99642</v>
      </c>
      <c r="AR151" s="190" t="s">
        <v>90</v>
      </c>
      <c r="AT151" s="191" t="s">
        <v>80</v>
      </c>
      <c r="AU151" s="191" t="s">
        <v>25</v>
      </c>
      <c r="AY151" s="190" t="s">
        <v>256</v>
      </c>
      <c r="BK151" s="192">
        <f>SUM(BK152:BK175)</f>
        <v>0</v>
      </c>
    </row>
    <row r="152" spans="2:65" s="1" customFormat="1" ht="22.5" customHeight="1">
      <c r="B152" s="42"/>
      <c r="C152" s="196" t="s">
        <v>560</v>
      </c>
      <c r="D152" s="196" t="s">
        <v>258</v>
      </c>
      <c r="E152" s="197" t="s">
        <v>2667</v>
      </c>
      <c r="F152" s="198" t="s">
        <v>2668</v>
      </c>
      <c r="G152" s="199" t="s">
        <v>372</v>
      </c>
      <c r="H152" s="200">
        <v>4</v>
      </c>
      <c r="I152" s="201"/>
      <c r="J152" s="202">
        <f aca="true" t="shared" si="30" ref="J152:J175">ROUND(I152*H152,2)</f>
        <v>0</v>
      </c>
      <c r="K152" s="198" t="s">
        <v>261</v>
      </c>
      <c r="L152" s="62"/>
      <c r="M152" s="203" t="s">
        <v>38</v>
      </c>
      <c r="N152" s="204" t="s">
        <v>52</v>
      </c>
      <c r="O152" s="43"/>
      <c r="P152" s="205">
        <f aca="true" t="shared" si="31" ref="P152:P175">O152*H152</f>
        <v>0</v>
      </c>
      <c r="Q152" s="205">
        <v>0</v>
      </c>
      <c r="R152" s="205">
        <f aca="true" t="shared" si="32" ref="R152:R175">Q152*H152</f>
        <v>0</v>
      </c>
      <c r="S152" s="205">
        <v>0.09358</v>
      </c>
      <c r="T152" s="206">
        <f aca="true" t="shared" si="33" ref="T152:T175">S152*H152</f>
        <v>0.37432</v>
      </c>
      <c r="AR152" s="24" t="s">
        <v>336</v>
      </c>
      <c r="AT152" s="24" t="s">
        <v>258</v>
      </c>
      <c r="AU152" s="24" t="s">
        <v>90</v>
      </c>
      <c r="AY152" s="24" t="s">
        <v>256</v>
      </c>
      <c r="BE152" s="207">
        <f aca="true" t="shared" si="34" ref="BE152:BE175">IF(N152="základní",J152,0)</f>
        <v>0</v>
      </c>
      <c r="BF152" s="207">
        <f aca="true" t="shared" si="35" ref="BF152:BF175">IF(N152="snížená",J152,0)</f>
        <v>0</v>
      </c>
      <c r="BG152" s="207">
        <f aca="true" t="shared" si="36" ref="BG152:BG175">IF(N152="zákl. přenesená",J152,0)</f>
        <v>0</v>
      </c>
      <c r="BH152" s="207">
        <f aca="true" t="shared" si="37" ref="BH152:BH175">IF(N152="sníž. přenesená",J152,0)</f>
        <v>0</v>
      </c>
      <c r="BI152" s="207">
        <f aca="true" t="shared" si="38" ref="BI152:BI175">IF(N152="nulová",J152,0)</f>
        <v>0</v>
      </c>
      <c r="BJ152" s="24" t="s">
        <v>25</v>
      </c>
      <c r="BK152" s="207">
        <f aca="true" t="shared" si="39" ref="BK152:BK175">ROUND(I152*H152,2)</f>
        <v>0</v>
      </c>
      <c r="BL152" s="24" t="s">
        <v>336</v>
      </c>
      <c r="BM152" s="24" t="s">
        <v>2669</v>
      </c>
    </row>
    <row r="153" spans="2:65" s="1" customFormat="1" ht="22.5" customHeight="1">
      <c r="B153" s="42"/>
      <c r="C153" s="196" t="s">
        <v>564</v>
      </c>
      <c r="D153" s="196" t="s">
        <v>258</v>
      </c>
      <c r="E153" s="197" t="s">
        <v>2670</v>
      </c>
      <c r="F153" s="198" t="s">
        <v>2671</v>
      </c>
      <c r="G153" s="199" t="s">
        <v>453</v>
      </c>
      <c r="H153" s="200">
        <v>2</v>
      </c>
      <c r="I153" s="201"/>
      <c r="J153" s="202">
        <f t="shared" si="30"/>
        <v>0</v>
      </c>
      <c r="K153" s="198" t="s">
        <v>261</v>
      </c>
      <c r="L153" s="62"/>
      <c r="M153" s="203" t="s">
        <v>38</v>
      </c>
      <c r="N153" s="204" t="s">
        <v>52</v>
      </c>
      <c r="O153" s="43"/>
      <c r="P153" s="205">
        <f t="shared" si="31"/>
        <v>0</v>
      </c>
      <c r="Q153" s="205">
        <v>0.00059</v>
      </c>
      <c r="R153" s="205">
        <f t="shared" si="32"/>
        <v>0.00118</v>
      </c>
      <c r="S153" s="205">
        <v>0</v>
      </c>
      <c r="T153" s="206">
        <f t="shared" si="33"/>
        <v>0</v>
      </c>
      <c r="AR153" s="24" t="s">
        <v>336</v>
      </c>
      <c r="AT153" s="24" t="s">
        <v>258</v>
      </c>
      <c r="AU153" s="24" t="s">
        <v>90</v>
      </c>
      <c r="AY153" s="24" t="s">
        <v>256</v>
      </c>
      <c r="BE153" s="207">
        <f t="shared" si="34"/>
        <v>0</v>
      </c>
      <c r="BF153" s="207">
        <f t="shared" si="35"/>
        <v>0</v>
      </c>
      <c r="BG153" s="207">
        <f t="shared" si="36"/>
        <v>0</v>
      </c>
      <c r="BH153" s="207">
        <f t="shared" si="37"/>
        <v>0</v>
      </c>
      <c r="BI153" s="207">
        <f t="shared" si="38"/>
        <v>0</v>
      </c>
      <c r="BJ153" s="24" t="s">
        <v>25</v>
      </c>
      <c r="BK153" s="207">
        <f t="shared" si="39"/>
        <v>0</v>
      </c>
      <c r="BL153" s="24" t="s">
        <v>336</v>
      </c>
      <c r="BM153" s="24" t="s">
        <v>2672</v>
      </c>
    </row>
    <row r="154" spans="2:65" s="1" customFormat="1" ht="22.5" customHeight="1">
      <c r="B154" s="42"/>
      <c r="C154" s="196" t="s">
        <v>582</v>
      </c>
      <c r="D154" s="196" t="s">
        <v>258</v>
      </c>
      <c r="E154" s="197" t="s">
        <v>2673</v>
      </c>
      <c r="F154" s="198" t="s">
        <v>2674</v>
      </c>
      <c r="G154" s="199" t="s">
        <v>453</v>
      </c>
      <c r="H154" s="200">
        <v>2</v>
      </c>
      <c r="I154" s="201"/>
      <c r="J154" s="202">
        <f t="shared" si="30"/>
        <v>0</v>
      </c>
      <c r="K154" s="198" t="s">
        <v>261</v>
      </c>
      <c r="L154" s="62"/>
      <c r="M154" s="203" t="s">
        <v>38</v>
      </c>
      <c r="N154" s="204" t="s">
        <v>52</v>
      </c>
      <c r="O154" s="43"/>
      <c r="P154" s="205">
        <f t="shared" si="31"/>
        <v>0</v>
      </c>
      <c r="Q154" s="205">
        <v>0.00067</v>
      </c>
      <c r="R154" s="205">
        <f t="shared" si="32"/>
        <v>0.00134</v>
      </c>
      <c r="S154" s="205">
        <v>0</v>
      </c>
      <c r="T154" s="206">
        <f t="shared" si="33"/>
        <v>0</v>
      </c>
      <c r="AR154" s="24" t="s">
        <v>336</v>
      </c>
      <c r="AT154" s="24" t="s">
        <v>258</v>
      </c>
      <c r="AU154" s="24" t="s">
        <v>90</v>
      </c>
      <c r="AY154" s="24" t="s">
        <v>256</v>
      </c>
      <c r="BE154" s="207">
        <f t="shared" si="34"/>
        <v>0</v>
      </c>
      <c r="BF154" s="207">
        <f t="shared" si="35"/>
        <v>0</v>
      </c>
      <c r="BG154" s="207">
        <f t="shared" si="36"/>
        <v>0</v>
      </c>
      <c r="BH154" s="207">
        <f t="shared" si="37"/>
        <v>0</v>
      </c>
      <c r="BI154" s="207">
        <f t="shared" si="38"/>
        <v>0</v>
      </c>
      <c r="BJ154" s="24" t="s">
        <v>25</v>
      </c>
      <c r="BK154" s="207">
        <f t="shared" si="39"/>
        <v>0</v>
      </c>
      <c r="BL154" s="24" t="s">
        <v>336</v>
      </c>
      <c r="BM154" s="24" t="s">
        <v>2675</v>
      </c>
    </row>
    <row r="155" spans="2:65" s="1" customFormat="1" ht="22.5" customHeight="1">
      <c r="B155" s="42"/>
      <c r="C155" s="196" t="s">
        <v>596</v>
      </c>
      <c r="D155" s="196" t="s">
        <v>258</v>
      </c>
      <c r="E155" s="197" t="s">
        <v>2676</v>
      </c>
      <c r="F155" s="198" t="s">
        <v>2677</v>
      </c>
      <c r="G155" s="199" t="s">
        <v>453</v>
      </c>
      <c r="H155" s="200">
        <v>6</v>
      </c>
      <c r="I155" s="201"/>
      <c r="J155" s="202">
        <f t="shared" si="30"/>
        <v>0</v>
      </c>
      <c r="K155" s="198" t="s">
        <v>261</v>
      </c>
      <c r="L155" s="62"/>
      <c r="M155" s="203" t="s">
        <v>38</v>
      </c>
      <c r="N155" s="204" t="s">
        <v>52</v>
      </c>
      <c r="O155" s="43"/>
      <c r="P155" s="205">
        <f t="shared" si="31"/>
        <v>0</v>
      </c>
      <c r="Q155" s="205">
        <v>0.00078</v>
      </c>
      <c r="R155" s="205">
        <f t="shared" si="32"/>
        <v>0.00468</v>
      </c>
      <c r="S155" s="205">
        <v>0</v>
      </c>
      <c r="T155" s="206">
        <f t="shared" si="33"/>
        <v>0</v>
      </c>
      <c r="AR155" s="24" t="s">
        <v>336</v>
      </c>
      <c r="AT155" s="24" t="s">
        <v>258</v>
      </c>
      <c r="AU155" s="24" t="s">
        <v>90</v>
      </c>
      <c r="AY155" s="24" t="s">
        <v>256</v>
      </c>
      <c r="BE155" s="207">
        <f t="shared" si="34"/>
        <v>0</v>
      </c>
      <c r="BF155" s="207">
        <f t="shared" si="35"/>
        <v>0</v>
      </c>
      <c r="BG155" s="207">
        <f t="shared" si="36"/>
        <v>0</v>
      </c>
      <c r="BH155" s="207">
        <f t="shared" si="37"/>
        <v>0</v>
      </c>
      <c r="BI155" s="207">
        <f t="shared" si="38"/>
        <v>0</v>
      </c>
      <c r="BJ155" s="24" t="s">
        <v>25</v>
      </c>
      <c r="BK155" s="207">
        <f t="shared" si="39"/>
        <v>0</v>
      </c>
      <c r="BL155" s="24" t="s">
        <v>336</v>
      </c>
      <c r="BM155" s="24" t="s">
        <v>2678</v>
      </c>
    </row>
    <row r="156" spans="2:65" s="1" customFormat="1" ht="22.5" customHeight="1">
      <c r="B156" s="42"/>
      <c r="C156" s="196" t="s">
        <v>600</v>
      </c>
      <c r="D156" s="196" t="s">
        <v>258</v>
      </c>
      <c r="E156" s="197" t="s">
        <v>2679</v>
      </c>
      <c r="F156" s="198" t="s">
        <v>2680</v>
      </c>
      <c r="G156" s="199" t="s">
        <v>453</v>
      </c>
      <c r="H156" s="200">
        <v>2</v>
      </c>
      <c r="I156" s="201"/>
      <c r="J156" s="202">
        <f t="shared" si="30"/>
        <v>0</v>
      </c>
      <c r="K156" s="198" t="s">
        <v>261</v>
      </c>
      <c r="L156" s="62"/>
      <c r="M156" s="203" t="s">
        <v>38</v>
      </c>
      <c r="N156" s="204" t="s">
        <v>52</v>
      </c>
      <c r="O156" s="43"/>
      <c r="P156" s="205">
        <f t="shared" si="31"/>
        <v>0</v>
      </c>
      <c r="Q156" s="205">
        <v>0.0017</v>
      </c>
      <c r="R156" s="205">
        <f t="shared" si="32"/>
        <v>0.0034</v>
      </c>
      <c r="S156" s="205">
        <v>0</v>
      </c>
      <c r="T156" s="206">
        <f t="shared" si="33"/>
        <v>0</v>
      </c>
      <c r="AR156" s="24" t="s">
        <v>336</v>
      </c>
      <c r="AT156" s="24" t="s">
        <v>258</v>
      </c>
      <c r="AU156" s="24" t="s">
        <v>90</v>
      </c>
      <c r="AY156" s="24" t="s">
        <v>256</v>
      </c>
      <c r="BE156" s="207">
        <f t="shared" si="34"/>
        <v>0</v>
      </c>
      <c r="BF156" s="207">
        <f t="shared" si="35"/>
        <v>0</v>
      </c>
      <c r="BG156" s="207">
        <f t="shared" si="36"/>
        <v>0</v>
      </c>
      <c r="BH156" s="207">
        <f t="shared" si="37"/>
        <v>0</v>
      </c>
      <c r="BI156" s="207">
        <f t="shared" si="38"/>
        <v>0</v>
      </c>
      <c r="BJ156" s="24" t="s">
        <v>25</v>
      </c>
      <c r="BK156" s="207">
        <f t="shared" si="39"/>
        <v>0</v>
      </c>
      <c r="BL156" s="24" t="s">
        <v>336</v>
      </c>
      <c r="BM156" s="24" t="s">
        <v>2681</v>
      </c>
    </row>
    <row r="157" spans="2:65" s="1" customFormat="1" ht="31.5" customHeight="1">
      <c r="B157" s="42"/>
      <c r="C157" s="196" t="s">
        <v>606</v>
      </c>
      <c r="D157" s="196" t="s">
        <v>258</v>
      </c>
      <c r="E157" s="197" t="s">
        <v>2682</v>
      </c>
      <c r="F157" s="198" t="s">
        <v>2683</v>
      </c>
      <c r="G157" s="199" t="s">
        <v>453</v>
      </c>
      <c r="H157" s="200">
        <v>1</v>
      </c>
      <c r="I157" s="201"/>
      <c r="J157" s="202">
        <f t="shared" si="30"/>
        <v>0</v>
      </c>
      <c r="K157" s="198" t="s">
        <v>261</v>
      </c>
      <c r="L157" s="62"/>
      <c r="M157" s="203" t="s">
        <v>38</v>
      </c>
      <c r="N157" s="204" t="s">
        <v>52</v>
      </c>
      <c r="O157" s="43"/>
      <c r="P157" s="205">
        <f t="shared" si="31"/>
        <v>0</v>
      </c>
      <c r="Q157" s="205">
        <v>0.03447</v>
      </c>
      <c r="R157" s="205">
        <f t="shared" si="32"/>
        <v>0.03447</v>
      </c>
      <c r="S157" s="205">
        <v>0</v>
      </c>
      <c r="T157" s="206">
        <f t="shared" si="33"/>
        <v>0</v>
      </c>
      <c r="AR157" s="24" t="s">
        <v>336</v>
      </c>
      <c r="AT157" s="24" t="s">
        <v>258</v>
      </c>
      <c r="AU157" s="24" t="s">
        <v>90</v>
      </c>
      <c r="AY157" s="24" t="s">
        <v>256</v>
      </c>
      <c r="BE157" s="207">
        <f t="shared" si="34"/>
        <v>0</v>
      </c>
      <c r="BF157" s="207">
        <f t="shared" si="35"/>
        <v>0</v>
      </c>
      <c r="BG157" s="207">
        <f t="shared" si="36"/>
        <v>0</v>
      </c>
      <c r="BH157" s="207">
        <f t="shared" si="37"/>
        <v>0</v>
      </c>
      <c r="BI157" s="207">
        <f t="shared" si="38"/>
        <v>0</v>
      </c>
      <c r="BJ157" s="24" t="s">
        <v>25</v>
      </c>
      <c r="BK157" s="207">
        <f t="shared" si="39"/>
        <v>0</v>
      </c>
      <c r="BL157" s="24" t="s">
        <v>336</v>
      </c>
      <c r="BM157" s="24" t="s">
        <v>2684</v>
      </c>
    </row>
    <row r="158" spans="2:65" s="1" customFormat="1" ht="31.5" customHeight="1">
      <c r="B158" s="42"/>
      <c r="C158" s="196" t="s">
        <v>612</v>
      </c>
      <c r="D158" s="196" t="s">
        <v>258</v>
      </c>
      <c r="E158" s="197" t="s">
        <v>2685</v>
      </c>
      <c r="F158" s="198" t="s">
        <v>2686</v>
      </c>
      <c r="G158" s="199" t="s">
        <v>453</v>
      </c>
      <c r="H158" s="200">
        <v>1</v>
      </c>
      <c r="I158" s="201"/>
      <c r="J158" s="202">
        <f t="shared" si="30"/>
        <v>0</v>
      </c>
      <c r="K158" s="198" t="s">
        <v>261</v>
      </c>
      <c r="L158" s="62"/>
      <c r="M158" s="203" t="s">
        <v>38</v>
      </c>
      <c r="N158" s="204" t="s">
        <v>52</v>
      </c>
      <c r="O158" s="43"/>
      <c r="P158" s="205">
        <f t="shared" si="31"/>
        <v>0</v>
      </c>
      <c r="Q158" s="205">
        <v>0.08525</v>
      </c>
      <c r="R158" s="205">
        <f t="shared" si="32"/>
        <v>0.08525</v>
      </c>
      <c r="S158" s="205">
        <v>0</v>
      </c>
      <c r="T158" s="206">
        <f t="shared" si="33"/>
        <v>0</v>
      </c>
      <c r="AR158" s="24" t="s">
        <v>336</v>
      </c>
      <c r="AT158" s="24" t="s">
        <v>258</v>
      </c>
      <c r="AU158" s="24" t="s">
        <v>90</v>
      </c>
      <c r="AY158" s="24" t="s">
        <v>256</v>
      </c>
      <c r="BE158" s="207">
        <f t="shared" si="34"/>
        <v>0</v>
      </c>
      <c r="BF158" s="207">
        <f t="shared" si="35"/>
        <v>0</v>
      </c>
      <c r="BG158" s="207">
        <f t="shared" si="36"/>
        <v>0</v>
      </c>
      <c r="BH158" s="207">
        <f t="shared" si="37"/>
        <v>0</v>
      </c>
      <c r="BI158" s="207">
        <f t="shared" si="38"/>
        <v>0</v>
      </c>
      <c r="BJ158" s="24" t="s">
        <v>25</v>
      </c>
      <c r="BK158" s="207">
        <f t="shared" si="39"/>
        <v>0</v>
      </c>
      <c r="BL158" s="24" t="s">
        <v>336</v>
      </c>
      <c r="BM158" s="24" t="s">
        <v>2687</v>
      </c>
    </row>
    <row r="159" spans="2:65" s="1" customFormat="1" ht="22.5" customHeight="1">
      <c r="B159" s="42"/>
      <c r="C159" s="196" t="s">
        <v>617</v>
      </c>
      <c r="D159" s="196" t="s">
        <v>258</v>
      </c>
      <c r="E159" s="197" t="s">
        <v>2688</v>
      </c>
      <c r="F159" s="198" t="s">
        <v>2689</v>
      </c>
      <c r="G159" s="199" t="s">
        <v>1037</v>
      </c>
      <c r="H159" s="200">
        <v>50</v>
      </c>
      <c r="I159" s="201"/>
      <c r="J159" s="202">
        <f t="shared" si="30"/>
        <v>0</v>
      </c>
      <c r="K159" s="198" t="s">
        <v>261</v>
      </c>
      <c r="L159" s="62"/>
      <c r="M159" s="203" t="s">
        <v>38</v>
      </c>
      <c r="N159" s="204" t="s">
        <v>52</v>
      </c>
      <c r="O159" s="43"/>
      <c r="P159" s="205">
        <f t="shared" si="31"/>
        <v>0</v>
      </c>
      <c r="Q159" s="205">
        <v>0.00113</v>
      </c>
      <c r="R159" s="205">
        <f t="shared" si="32"/>
        <v>0.056499999999999995</v>
      </c>
      <c r="S159" s="205">
        <v>0</v>
      </c>
      <c r="T159" s="206">
        <f t="shared" si="33"/>
        <v>0</v>
      </c>
      <c r="AR159" s="24" t="s">
        <v>336</v>
      </c>
      <c r="AT159" s="24" t="s">
        <v>258</v>
      </c>
      <c r="AU159" s="24" t="s">
        <v>90</v>
      </c>
      <c r="AY159" s="24" t="s">
        <v>256</v>
      </c>
      <c r="BE159" s="207">
        <f t="shared" si="34"/>
        <v>0</v>
      </c>
      <c r="BF159" s="207">
        <f t="shared" si="35"/>
        <v>0</v>
      </c>
      <c r="BG159" s="207">
        <f t="shared" si="36"/>
        <v>0</v>
      </c>
      <c r="BH159" s="207">
        <f t="shared" si="37"/>
        <v>0</v>
      </c>
      <c r="BI159" s="207">
        <f t="shared" si="38"/>
        <v>0</v>
      </c>
      <c r="BJ159" s="24" t="s">
        <v>25</v>
      </c>
      <c r="BK159" s="207">
        <f t="shared" si="39"/>
        <v>0</v>
      </c>
      <c r="BL159" s="24" t="s">
        <v>336</v>
      </c>
      <c r="BM159" s="24" t="s">
        <v>2690</v>
      </c>
    </row>
    <row r="160" spans="2:65" s="1" customFormat="1" ht="44.25" customHeight="1">
      <c r="B160" s="42"/>
      <c r="C160" s="196" t="s">
        <v>621</v>
      </c>
      <c r="D160" s="196" t="s">
        <v>258</v>
      </c>
      <c r="E160" s="197" t="s">
        <v>2691</v>
      </c>
      <c r="F160" s="198" t="s">
        <v>2692</v>
      </c>
      <c r="G160" s="199" t="s">
        <v>1037</v>
      </c>
      <c r="H160" s="200">
        <v>1</v>
      </c>
      <c r="I160" s="201"/>
      <c r="J160" s="202">
        <f t="shared" si="30"/>
        <v>0</v>
      </c>
      <c r="K160" s="198" t="s">
        <v>261</v>
      </c>
      <c r="L160" s="62"/>
      <c r="M160" s="203" t="s">
        <v>38</v>
      </c>
      <c r="N160" s="204" t="s">
        <v>52</v>
      </c>
      <c r="O160" s="43"/>
      <c r="P160" s="205">
        <f t="shared" si="31"/>
        <v>0</v>
      </c>
      <c r="Q160" s="205">
        <v>0.12552</v>
      </c>
      <c r="R160" s="205">
        <f t="shared" si="32"/>
        <v>0.12552</v>
      </c>
      <c r="S160" s="205">
        <v>0</v>
      </c>
      <c r="T160" s="206">
        <f t="shared" si="33"/>
        <v>0</v>
      </c>
      <c r="AR160" s="24" t="s">
        <v>336</v>
      </c>
      <c r="AT160" s="24" t="s">
        <v>258</v>
      </c>
      <c r="AU160" s="24" t="s">
        <v>90</v>
      </c>
      <c r="AY160" s="24" t="s">
        <v>256</v>
      </c>
      <c r="BE160" s="207">
        <f t="shared" si="34"/>
        <v>0</v>
      </c>
      <c r="BF160" s="207">
        <f t="shared" si="35"/>
        <v>0</v>
      </c>
      <c r="BG160" s="207">
        <f t="shared" si="36"/>
        <v>0</v>
      </c>
      <c r="BH160" s="207">
        <f t="shared" si="37"/>
        <v>0</v>
      </c>
      <c r="BI160" s="207">
        <f t="shared" si="38"/>
        <v>0</v>
      </c>
      <c r="BJ160" s="24" t="s">
        <v>25</v>
      </c>
      <c r="BK160" s="207">
        <f t="shared" si="39"/>
        <v>0</v>
      </c>
      <c r="BL160" s="24" t="s">
        <v>336</v>
      </c>
      <c r="BM160" s="24" t="s">
        <v>2693</v>
      </c>
    </row>
    <row r="161" spans="2:65" s="1" customFormat="1" ht="22.5" customHeight="1">
      <c r="B161" s="42"/>
      <c r="C161" s="196" t="s">
        <v>629</v>
      </c>
      <c r="D161" s="196" t="s">
        <v>258</v>
      </c>
      <c r="E161" s="197" t="s">
        <v>2694</v>
      </c>
      <c r="F161" s="198" t="s">
        <v>2695</v>
      </c>
      <c r="G161" s="199" t="s">
        <v>453</v>
      </c>
      <c r="H161" s="200">
        <v>2</v>
      </c>
      <c r="I161" s="201"/>
      <c r="J161" s="202">
        <f t="shared" si="30"/>
        <v>0</v>
      </c>
      <c r="K161" s="198" t="s">
        <v>261</v>
      </c>
      <c r="L161" s="62"/>
      <c r="M161" s="203" t="s">
        <v>38</v>
      </c>
      <c r="N161" s="204" t="s">
        <v>52</v>
      </c>
      <c r="O161" s="43"/>
      <c r="P161" s="205">
        <f t="shared" si="31"/>
        <v>0</v>
      </c>
      <c r="Q161" s="205">
        <v>0</v>
      </c>
      <c r="R161" s="205">
        <f t="shared" si="32"/>
        <v>0</v>
      </c>
      <c r="S161" s="205">
        <v>0.2998</v>
      </c>
      <c r="T161" s="206">
        <f t="shared" si="33"/>
        <v>0.5996</v>
      </c>
      <c r="AR161" s="24" t="s">
        <v>336</v>
      </c>
      <c r="AT161" s="24" t="s">
        <v>258</v>
      </c>
      <c r="AU161" s="24" t="s">
        <v>90</v>
      </c>
      <c r="AY161" s="24" t="s">
        <v>256</v>
      </c>
      <c r="BE161" s="207">
        <f t="shared" si="34"/>
        <v>0</v>
      </c>
      <c r="BF161" s="207">
        <f t="shared" si="35"/>
        <v>0</v>
      </c>
      <c r="BG161" s="207">
        <f t="shared" si="36"/>
        <v>0</v>
      </c>
      <c r="BH161" s="207">
        <f t="shared" si="37"/>
        <v>0</v>
      </c>
      <c r="BI161" s="207">
        <f t="shared" si="38"/>
        <v>0</v>
      </c>
      <c r="BJ161" s="24" t="s">
        <v>25</v>
      </c>
      <c r="BK161" s="207">
        <f t="shared" si="39"/>
        <v>0</v>
      </c>
      <c r="BL161" s="24" t="s">
        <v>336</v>
      </c>
      <c r="BM161" s="24" t="s">
        <v>2696</v>
      </c>
    </row>
    <row r="162" spans="2:65" s="1" customFormat="1" ht="22.5" customHeight="1">
      <c r="B162" s="42"/>
      <c r="C162" s="196" t="s">
        <v>635</v>
      </c>
      <c r="D162" s="196" t="s">
        <v>258</v>
      </c>
      <c r="E162" s="197" t="s">
        <v>2697</v>
      </c>
      <c r="F162" s="198" t="s">
        <v>2698</v>
      </c>
      <c r="G162" s="199" t="s">
        <v>1037</v>
      </c>
      <c r="H162" s="200">
        <v>1</v>
      </c>
      <c r="I162" s="201"/>
      <c r="J162" s="202">
        <f t="shared" si="30"/>
        <v>0</v>
      </c>
      <c r="K162" s="198" t="s">
        <v>261</v>
      </c>
      <c r="L162" s="62"/>
      <c r="M162" s="203" t="s">
        <v>38</v>
      </c>
      <c r="N162" s="204" t="s">
        <v>52</v>
      </c>
      <c r="O162" s="43"/>
      <c r="P162" s="205">
        <f t="shared" si="31"/>
        <v>0</v>
      </c>
      <c r="Q162" s="205">
        <v>0.00124</v>
      </c>
      <c r="R162" s="205">
        <f t="shared" si="32"/>
        <v>0.00124</v>
      </c>
      <c r="S162" s="205">
        <v>0</v>
      </c>
      <c r="T162" s="206">
        <f t="shared" si="33"/>
        <v>0</v>
      </c>
      <c r="AR162" s="24" t="s">
        <v>336</v>
      </c>
      <c r="AT162" s="24" t="s">
        <v>258</v>
      </c>
      <c r="AU162" s="24" t="s">
        <v>90</v>
      </c>
      <c r="AY162" s="24" t="s">
        <v>256</v>
      </c>
      <c r="BE162" s="207">
        <f t="shared" si="34"/>
        <v>0</v>
      </c>
      <c r="BF162" s="207">
        <f t="shared" si="35"/>
        <v>0</v>
      </c>
      <c r="BG162" s="207">
        <f t="shared" si="36"/>
        <v>0</v>
      </c>
      <c r="BH162" s="207">
        <f t="shared" si="37"/>
        <v>0</v>
      </c>
      <c r="BI162" s="207">
        <f t="shared" si="38"/>
        <v>0</v>
      </c>
      <c r="BJ162" s="24" t="s">
        <v>25</v>
      </c>
      <c r="BK162" s="207">
        <f t="shared" si="39"/>
        <v>0</v>
      </c>
      <c r="BL162" s="24" t="s">
        <v>336</v>
      </c>
      <c r="BM162" s="24" t="s">
        <v>2699</v>
      </c>
    </row>
    <row r="163" spans="2:65" s="1" customFormat="1" ht="31.5" customHeight="1">
      <c r="B163" s="42"/>
      <c r="C163" s="196" t="s">
        <v>639</v>
      </c>
      <c r="D163" s="196" t="s">
        <v>258</v>
      </c>
      <c r="E163" s="197" t="s">
        <v>2700</v>
      </c>
      <c r="F163" s="198" t="s">
        <v>2701</v>
      </c>
      <c r="G163" s="199" t="s">
        <v>1037</v>
      </c>
      <c r="H163" s="200">
        <v>1</v>
      </c>
      <c r="I163" s="201"/>
      <c r="J163" s="202">
        <f t="shared" si="30"/>
        <v>0</v>
      </c>
      <c r="K163" s="198" t="s">
        <v>261</v>
      </c>
      <c r="L163" s="62"/>
      <c r="M163" s="203" t="s">
        <v>38</v>
      </c>
      <c r="N163" s="204" t="s">
        <v>52</v>
      </c>
      <c r="O163" s="43"/>
      <c r="P163" s="205">
        <f t="shared" si="31"/>
        <v>0</v>
      </c>
      <c r="Q163" s="205">
        <v>0.00629</v>
      </c>
      <c r="R163" s="205">
        <f t="shared" si="32"/>
        <v>0.00629</v>
      </c>
      <c r="S163" s="205">
        <v>0</v>
      </c>
      <c r="T163" s="206">
        <f t="shared" si="33"/>
        <v>0</v>
      </c>
      <c r="AR163" s="24" t="s">
        <v>336</v>
      </c>
      <c r="AT163" s="24" t="s">
        <v>258</v>
      </c>
      <c r="AU163" s="24" t="s">
        <v>90</v>
      </c>
      <c r="AY163" s="24" t="s">
        <v>256</v>
      </c>
      <c r="BE163" s="207">
        <f t="shared" si="34"/>
        <v>0</v>
      </c>
      <c r="BF163" s="207">
        <f t="shared" si="35"/>
        <v>0</v>
      </c>
      <c r="BG163" s="207">
        <f t="shared" si="36"/>
        <v>0</v>
      </c>
      <c r="BH163" s="207">
        <f t="shared" si="37"/>
        <v>0</v>
      </c>
      <c r="BI163" s="207">
        <f t="shared" si="38"/>
        <v>0</v>
      </c>
      <c r="BJ163" s="24" t="s">
        <v>25</v>
      </c>
      <c r="BK163" s="207">
        <f t="shared" si="39"/>
        <v>0</v>
      </c>
      <c r="BL163" s="24" t="s">
        <v>336</v>
      </c>
      <c r="BM163" s="24" t="s">
        <v>2702</v>
      </c>
    </row>
    <row r="164" spans="2:65" s="1" customFormat="1" ht="31.5" customHeight="1">
      <c r="B164" s="42"/>
      <c r="C164" s="196" t="s">
        <v>643</v>
      </c>
      <c r="D164" s="196" t="s">
        <v>258</v>
      </c>
      <c r="E164" s="197" t="s">
        <v>2703</v>
      </c>
      <c r="F164" s="198" t="s">
        <v>2704</v>
      </c>
      <c r="G164" s="199" t="s">
        <v>1037</v>
      </c>
      <c r="H164" s="200">
        <v>1</v>
      </c>
      <c r="I164" s="201"/>
      <c r="J164" s="202">
        <f t="shared" si="30"/>
        <v>0</v>
      </c>
      <c r="K164" s="198" t="s">
        <v>261</v>
      </c>
      <c r="L164" s="62"/>
      <c r="M164" s="203" t="s">
        <v>38</v>
      </c>
      <c r="N164" s="204" t="s">
        <v>52</v>
      </c>
      <c r="O164" s="43"/>
      <c r="P164" s="205">
        <f t="shared" si="31"/>
        <v>0</v>
      </c>
      <c r="Q164" s="205">
        <v>0.00752</v>
      </c>
      <c r="R164" s="205">
        <f t="shared" si="32"/>
        <v>0.00752</v>
      </c>
      <c r="S164" s="205">
        <v>0</v>
      </c>
      <c r="T164" s="206">
        <f t="shared" si="33"/>
        <v>0</v>
      </c>
      <c r="AR164" s="24" t="s">
        <v>336</v>
      </c>
      <c r="AT164" s="24" t="s">
        <v>258</v>
      </c>
      <c r="AU164" s="24" t="s">
        <v>90</v>
      </c>
      <c r="AY164" s="24" t="s">
        <v>256</v>
      </c>
      <c r="BE164" s="207">
        <f t="shared" si="34"/>
        <v>0</v>
      </c>
      <c r="BF164" s="207">
        <f t="shared" si="35"/>
        <v>0</v>
      </c>
      <c r="BG164" s="207">
        <f t="shared" si="36"/>
        <v>0</v>
      </c>
      <c r="BH164" s="207">
        <f t="shared" si="37"/>
        <v>0</v>
      </c>
      <c r="BI164" s="207">
        <f t="shared" si="38"/>
        <v>0</v>
      </c>
      <c r="BJ164" s="24" t="s">
        <v>25</v>
      </c>
      <c r="BK164" s="207">
        <f t="shared" si="39"/>
        <v>0</v>
      </c>
      <c r="BL164" s="24" t="s">
        <v>336</v>
      </c>
      <c r="BM164" s="24" t="s">
        <v>2705</v>
      </c>
    </row>
    <row r="165" spans="2:65" s="1" customFormat="1" ht="31.5" customHeight="1">
      <c r="B165" s="42"/>
      <c r="C165" s="196" t="s">
        <v>649</v>
      </c>
      <c r="D165" s="196" t="s">
        <v>258</v>
      </c>
      <c r="E165" s="197" t="s">
        <v>2706</v>
      </c>
      <c r="F165" s="198" t="s">
        <v>2707</v>
      </c>
      <c r="G165" s="199" t="s">
        <v>453</v>
      </c>
      <c r="H165" s="200">
        <v>1</v>
      </c>
      <c r="I165" s="201"/>
      <c r="J165" s="202">
        <f t="shared" si="30"/>
        <v>0</v>
      </c>
      <c r="K165" s="198" t="s">
        <v>261</v>
      </c>
      <c r="L165" s="62"/>
      <c r="M165" s="203" t="s">
        <v>38</v>
      </c>
      <c r="N165" s="204" t="s">
        <v>52</v>
      </c>
      <c r="O165" s="43"/>
      <c r="P165" s="205">
        <f t="shared" si="31"/>
        <v>0</v>
      </c>
      <c r="Q165" s="205">
        <v>0.00077</v>
      </c>
      <c r="R165" s="205">
        <f t="shared" si="32"/>
        <v>0.00077</v>
      </c>
      <c r="S165" s="205">
        <v>0</v>
      </c>
      <c r="T165" s="206">
        <f t="shared" si="33"/>
        <v>0</v>
      </c>
      <c r="AR165" s="24" t="s">
        <v>336</v>
      </c>
      <c r="AT165" s="24" t="s">
        <v>258</v>
      </c>
      <c r="AU165" s="24" t="s">
        <v>90</v>
      </c>
      <c r="AY165" s="24" t="s">
        <v>256</v>
      </c>
      <c r="BE165" s="207">
        <f t="shared" si="34"/>
        <v>0</v>
      </c>
      <c r="BF165" s="207">
        <f t="shared" si="35"/>
        <v>0</v>
      </c>
      <c r="BG165" s="207">
        <f t="shared" si="36"/>
        <v>0</v>
      </c>
      <c r="BH165" s="207">
        <f t="shared" si="37"/>
        <v>0</v>
      </c>
      <c r="BI165" s="207">
        <f t="shared" si="38"/>
        <v>0</v>
      </c>
      <c r="BJ165" s="24" t="s">
        <v>25</v>
      </c>
      <c r="BK165" s="207">
        <f t="shared" si="39"/>
        <v>0</v>
      </c>
      <c r="BL165" s="24" t="s">
        <v>336</v>
      </c>
      <c r="BM165" s="24" t="s">
        <v>2708</v>
      </c>
    </row>
    <row r="166" spans="2:65" s="1" customFormat="1" ht="22.5" customHeight="1">
      <c r="B166" s="42"/>
      <c r="C166" s="196" t="s">
        <v>662</v>
      </c>
      <c r="D166" s="196" t="s">
        <v>258</v>
      </c>
      <c r="E166" s="197" t="s">
        <v>2709</v>
      </c>
      <c r="F166" s="198" t="s">
        <v>2710</v>
      </c>
      <c r="G166" s="199" t="s">
        <v>453</v>
      </c>
      <c r="H166" s="200">
        <v>5</v>
      </c>
      <c r="I166" s="201"/>
      <c r="J166" s="202">
        <f t="shared" si="30"/>
        <v>0</v>
      </c>
      <c r="K166" s="198" t="s">
        <v>261</v>
      </c>
      <c r="L166" s="62"/>
      <c r="M166" s="203" t="s">
        <v>38</v>
      </c>
      <c r="N166" s="204" t="s">
        <v>52</v>
      </c>
      <c r="O166" s="43"/>
      <c r="P166" s="205">
        <f t="shared" si="31"/>
        <v>0</v>
      </c>
      <c r="Q166" s="205">
        <v>7E-05</v>
      </c>
      <c r="R166" s="205">
        <f t="shared" si="32"/>
        <v>0.00034999999999999994</v>
      </c>
      <c r="S166" s="205">
        <v>0.0045</v>
      </c>
      <c r="T166" s="206">
        <f t="shared" si="33"/>
        <v>0.0225</v>
      </c>
      <c r="AR166" s="24" t="s">
        <v>336</v>
      </c>
      <c r="AT166" s="24" t="s">
        <v>258</v>
      </c>
      <c r="AU166" s="24" t="s">
        <v>90</v>
      </c>
      <c r="AY166" s="24" t="s">
        <v>256</v>
      </c>
      <c r="BE166" s="207">
        <f t="shared" si="34"/>
        <v>0</v>
      </c>
      <c r="BF166" s="207">
        <f t="shared" si="35"/>
        <v>0</v>
      </c>
      <c r="BG166" s="207">
        <f t="shared" si="36"/>
        <v>0</v>
      </c>
      <c r="BH166" s="207">
        <f t="shared" si="37"/>
        <v>0</v>
      </c>
      <c r="BI166" s="207">
        <f t="shared" si="38"/>
        <v>0</v>
      </c>
      <c r="BJ166" s="24" t="s">
        <v>25</v>
      </c>
      <c r="BK166" s="207">
        <f t="shared" si="39"/>
        <v>0</v>
      </c>
      <c r="BL166" s="24" t="s">
        <v>336</v>
      </c>
      <c r="BM166" s="24" t="s">
        <v>2711</v>
      </c>
    </row>
    <row r="167" spans="2:65" s="1" customFormat="1" ht="44.25" customHeight="1">
      <c r="B167" s="42"/>
      <c r="C167" s="196" t="s">
        <v>666</v>
      </c>
      <c r="D167" s="196" t="s">
        <v>258</v>
      </c>
      <c r="E167" s="197" t="s">
        <v>2712</v>
      </c>
      <c r="F167" s="198" t="s">
        <v>2713</v>
      </c>
      <c r="G167" s="199" t="s">
        <v>1037</v>
      </c>
      <c r="H167" s="200">
        <v>1</v>
      </c>
      <c r="I167" s="201"/>
      <c r="J167" s="202">
        <f t="shared" si="30"/>
        <v>0</v>
      </c>
      <c r="K167" s="198" t="s">
        <v>261</v>
      </c>
      <c r="L167" s="62"/>
      <c r="M167" s="203" t="s">
        <v>38</v>
      </c>
      <c r="N167" s="204" t="s">
        <v>52</v>
      </c>
      <c r="O167" s="43"/>
      <c r="P167" s="205">
        <f t="shared" si="31"/>
        <v>0</v>
      </c>
      <c r="Q167" s="205">
        <v>0.00329</v>
      </c>
      <c r="R167" s="205">
        <f t="shared" si="32"/>
        <v>0.00329</v>
      </c>
      <c r="S167" s="205">
        <v>0</v>
      </c>
      <c r="T167" s="206">
        <f t="shared" si="33"/>
        <v>0</v>
      </c>
      <c r="AR167" s="24" t="s">
        <v>336</v>
      </c>
      <c r="AT167" s="24" t="s">
        <v>258</v>
      </c>
      <c r="AU167" s="24" t="s">
        <v>90</v>
      </c>
      <c r="AY167" s="24" t="s">
        <v>256</v>
      </c>
      <c r="BE167" s="207">
        <f t="shared" si="34"/>
        <v>0</v>
      </c>
      <c r="BF167" s="207">
        <f t="shared" si="35"/>
        <v>0</v>
      </c>
      <c r="BG167" s="207">
        <f t="shared" si="36"/>
        <v>0</v>
      </c>
      <c r="BH167" s="207">
        <f t="shared" si="37"/>
        <v>0</v>
      </c>
      <c r="BI167" s="207">
        <f t="shared" si="38"/>
        <v>0</v>
      </c>
      <c r="BJ167" s="24" t="s">
        <v>25</v>
      </c>
      <c r="BK167" s="207">
        <f t="shared" si="39"/>
        <v>0</v>
      </c>
      <c r="BL167" s="24" t="s">
        <v>336</v>
      </c>
      <c r="BM167" s="24" t="s">
        <v>2714</v>
      </c>
    </row>
    <row r="168" spans="2:65" s="1" customFormat="1" ht="22.5" customHeight="1">
      <c r="B168" s="42"/>
      <c r="C168" s="261" t="s">
        <v>672</v>
      </c>
      <c r="D168" s="261" t="s">
        <v>337</v>
      </c>
      <c r="E168" s="262" t="s">
        <v>2715</v>
      </c>
      <c r="F168" s="263" t="s">
        <v>2716</v>
      </c>
      <c r="G168" s="264" t="s">
        <v>453</v>
      </c>
      <c r="H168" s="265">
        <v>2</v>
      </c>
      <c r="I168" s="266"/>
      <c r="J168" s="267">
        <f t="shared" si="30"/>
        <v>0</v>
      </c>
      <c r="K168" s="263" t="s">
        <v>2717</v>
      </c>
      <c r="L168" s="268"/>
      <c r="M168" s="269" t="s">
        <v>38</v>
      </c>
      <c r="N168" s="270" t="s">
        <v>52</v>
      </c>
      <c r="O168" s="43"/>
      <c r="P168" s="205">
        <f t="shared" si="31"/>
        <v>0</v>
      </c>
      <c r="Q168" s="205">
        <v>0.0026</v>
      </c>
      <c r="R168" s="205">
        <f t="shared" si="32"/>
        <v>0.0052</v>
      </c>
      <c r="S168" s="205">
        <v>0</v>
      </c>
      <c r="T168" s="206">
        <f t="shared" si="33"/>
        <v>0</v>
      </c>
      <c r="AR168" s="24" t="s">
        <v>424</v>
      </c>
      <c r="AT168" s="24" t="s">
        <v>337</v>
      </c>
      <c r="AU168" s="24" t="s">
        <v>90</v>
      </c>
      <c r="AY168" s="24" t="s">
        <v>256</v>
      </c>
      <c r="BE168" s="207">
        <f t="shared" si="34"/>
        <v>0</v>
      </c>
      <c r="BF168" s="207">
        <f t="shared" si="35"/>
        <v>0</v>
      </c>
      <c r="BG168" s="207">
        <f t="shared" si="36"/>
        <v>0</v>
      </c>
      <c r="BH168" s="207">
        <f t="shared" si="37"/>
        <v>0</v>
      </c>
      <c r="BI168" s="207">
        <f t="shared" si="38"/>
        <v>0</v>
      </c>
      <c r="BJ168" s="24" t="s">
        <v>25</v>
      </c>
      <c r="BK168" s="207">
        <f t="shared" si="39"/>
        <v>0</v>
      </c>
      <c r="BL168" s="24" t="s">
        <v>336</v>
      </c>
      <c r="BM168" s="24" t="s">
        <v>2718</v>
      </c>
    </row>
    <row r="169" spans="2:65" s="1" customFormat="1" ht="22.5" customHeight="1">
      <c r="B169" s="42"/>
      <c r="C169" s="261" t="s">
        <v>677</v>
      </c>
      <c r="D169" s="261" t="s">
        <v>337</v>
      </c>
      <c r="E169" s="262" t="s">
        <v>2719</v>
      </c>
      <c r="F169" s="263" t="s">
        <v>2720</v>
      </c>
      <c r="G169" s="264" t="s">
        <v>453</v>
      </c>
      <c r="H169" s="265">
        <v>3</v>
      </c>
      <c r="I169" s="266"/>
      <c r="J169" s="267">
        <f t="shared" si="30"/>
        <v>0</v>
      </c>
      <c r="K169" s="263" t="s">
        <v>38</v>
      </c>
      <c r="L169" s="268"/>
      <c r="M169" s="269" t="s">
        <v>38</v>
      </c>
      <c r="N169" s="270" t="s">
        <v>52</v>
      </c>
      <c r="O169" s="43"/>
      <c r="P169" s="205">
        <f t="shared" si="31"/>
        <v>0</v>
      </c>
      <c r="Q169" s="205">
        <v>0.0026</v>
      </c>
      <c r="R169" s="205">
        <f t="shared" si="32"/>
        <v>0.0078</v>
      </c>
      <c r="S169" s="205">
        <v>0</v>
      </c>
      <c r="T169" s="206">
        <f t="shared" si="33"/>
        <v>0</v>
      </c>
      <c r="AR169" s="24" t="s">
        <v>424</v>
      </c>
      <c r="AT169" s="24" t="s">
        <v>337</v>
      </c>
      <c r="AU169" s="24" t="s">
        <v>90</v>
      </c>
      <c r="AY169" s="24" t="s">
        <v>256</v>
      </c>
      <c r="BE169" s="207">
        <f t="shared" si="34"/>
        <v>0</v>
      </c>
      <c r="BF169" s="207">
        <f t="shared" si="35"/>
        <v>0</v>
      </c>
      <c r="BG169" s="207">
        <f t="shared" si="36"/>
        <v>0</v>
      </c>
      <c r="BH169" s="207">
        <f t="shared" si="37"/>
        <v>0</v>
      </c>
      <c r="BI169" s="207">
        <f t="shared" si="38"/>
        <v>0</v>
      </c>
      <c r="BJ169" s="24" t="s">
        <v>25</v>
      </c>
      <c r="BK169" s="207">
        <f t="shared" si="39"/>
        <v>0</v>
      </c>
      <c r="BL169" s="24" t="s">
        <v>336</v>
      </c>
      <c r="BM169" s="24" t="s">
        <v>2721</v>
      </c>
    </row>
    <row r="170" spans="2:65" s="1" customFormat="1" ht="22.5" customHeight="1">
      <c r="B170" s="42"/>
      <c r="C170" s="261" t="s">
        <v>682</v>
      </c>
      <c r="D170" s="261" t="s">
        <v>337</v>
      </c>
      <c r="E170" s="262" t="s">
        <v>2722</v>
      </c>
      <c r="F170" s="263" t="s">
        <v>2723</v>
      </c>
      <c r="G170" s="264" t="s">
        <v>453</v>
      </c>
      <c r="H170" s="265">
        <v>1</v>
      </c>
      <c r="I170" s="266"/>
      <c r="J170" s="267">
        <f t="shared" si="30"/>
        <v>0</v>
      </c>
      <c r="K170" s="263" t="s">
        <v>38</v>
      </c>
      <c r="L170" s="268"/>
      <c r="M170" s="269" t="s">
        <v>38</v>
      </c>
      <c r="N170" s="270" t="s">
        <v>52</v>
      </c>
      <c r="O170" s="43"/>
      <c r="P170" s="205">
        <f t="shared" si="31"/>
        <v>0</v>
      </c>
      <c r="Q170" s="205">
        <v>0.0026</v>
      </c>
      <c r="R170" s="205">
        <f t="shared" si="32"/>
        <v>0.0026</v>
      </c>
      <c r="S170" s="205">
        <v>0</v>
      </c>
      <c r="T170" s="206">
        <f t="shared" si="33"/>
        <v>0</v>
      </c>
      <c r="AR170" s="24" t="s">
        <v>424</v>
      </c>
      <c r="AT170" s="24" t="s">
        <v>337</v>
      </c>
      <c r="AU170" s="24" t="s">
        <v>90</v>
      </c>
      <c r="AY170" s="24" t="s">
        <v>256</v>
      </c>
      <c r="BE170" s="207">
        <f t="shared" si="34"/>
        <v>0</v>
      </c>
      <c r="BF170" s="207">
        <f t="shared" si="35"/>
        <v>0</v>
      </c>
      <c r="BG170" s="207">
        <f t="shared" si="36"/>
        <v>0</v>
      </c>
      <c r="BH170" s="207">
        <f t="shared" si="37"/>
        <v>0</v>
      </c>
      <c r="BI170" s="207">
        <f t="shared" si="38"/>
        <v>0</v>
      </c>
      <c r="BJ170" s="24" t="s">
        <v>25</v>
      </c>
      <c r="BK170" s="207">
        <f t="shared" si="39"/>
        <v>0</v>
      </c>
      <c r="BL170" s="24" t="s">
        <v>336</v>
      </c>
      <c r="BM170" s="24" t="s">
        <v>2724</v>
      </c>
    </row>
    <row r="171" spans="2:65" s="1" customFormat="1" ht="31.5" customHeight="1">
      <c r="B171" s="42"/>
      <c r="C171" s="196" t="s">
        <v>686</v>
      </c>
      <c r="D171" s="196" t="s">
        <v>258</v>
      </c>
      <c r="E171" s="197" t="s">
        <v>2725</v>
      </c>
      <c r="F171" s="198" t="s">
        <v>2726</v>
      </c>
      <c r="G171" s="199" t="s">
        <v>1037</v>
      </c>
      <c r="H171" s="200">
        <v>4</v>
      </c>
      <c r="I171" s="201"/>
      <c r="J171" s="202">
        <f t="shared" si="30"/>
        <v>0</v>
      </c>
      <c r="K171" s="198" t="s">
        <v>261</v>
      </c>
      <c r="L171" s="62"/>
      <c r="M171" s="203" t="s">
        <v>38</v>
      </c>
      <c r="N171" s="204" t="s">
        <v>52</v>
      </c>
      <c r="O171" s="43"/>
      <c r="P171" s="205">
        <f t="shared" si="31"/>
        <v>0</v>
      </c>
      <c r="Q171" s="205">
        <v>0.00069</v>
      </c>
      <c r="R171" s="205">
        <f t="shared" si="32"/>
        <v>0.00276</v>
      </c>
      <c r="S171" s="205">
        <v>0</v>
      </c>
      <c r="T171" s="206">
        <f t="shared" si="33"/>
        <v>0</v>
      </c>
      <c r="AR171" s="24" t="s">
        <v>336</v>
      </c>
      <c r="AT171" s="24" t="s">
        <v>258</v>
      </c>
      <c r="AU171" s="24" t="s">
        <v>90</v>
      </c>
      <c r="AY171" s="24" t="s">
        <v>256</v>
      </c>
      <c r="BE171" s="207">
        <f t="shared" si="34"/>
        <v>0</v>
      </c>
      <c r="BF171" s="207">
        <f t="shared" si="35"/>
        <v>0</v>
      </c>
      <c r="BG171" s="207">
        <f t="shared" si="36"/>
        <v>0</v>
      </c>
      <c r="BH171" s="207">
        <f t="shared" si="37"/>
        <v>0</v>
      </c>
      <c r="BI171" s="207">
        <f t="shared" si="38"/>
        <v>0</v>
      </c>
      <c r="BJ171" s="24" t="s">
        <v>25</v>
      </c>
      <c r="BK171" s="207">
        <f t="shared" si="39"/>
        <v>0</v>
      </c>
      <c r="BL171" s="24" t="s">
        <v>336</v>
      </c>
      <c r="BM171" s="24" t="s">
        <v>2727</v>
      </c>
    </row>
    <row r="172" spans="2:65" s="1" customFormat="1" ht="31.5" customHeight="1">
      <c r="B172" s="42"/>
      <c r="C172" s="196" t="s">
        <v>690</v>
      </c>
      <c r="D172" s="196" t="s">
        <v>258</v>
      </c>
      <c r="E172" s="197" t="s">
        <v>2728</v>
      </c>
      <c r="F172" s="198" t="s">
        <v>2729</v>
      </c>
      <c r="G172" s="199" t="s">
        <v>1037</v>
      </c>
      <c r="H172" s="200">
        <v>2</v>
      </c>
      <c r="I172" s="201"/>
      <c r="J172" s="202">
        <f t="shared" si="30"/>
        <v>0</v>
      </c>
      <c r="K172" s="198" t="s">
        <v>261</v>
      </c>
      <c r="L172" s="62"/>
      <c r="M172" s="203" t="s">
        <v>38</v>
      </c>
      <c r="N172" s="204" t="s">
        <v>52</v>
      </c>
      <c r="O172" s="43"/>
      <c r="P172" s="205">
        <f t="shared" si="31"/>
        <v>0</v>
      </c>
      <c r="Q172" s="205">
        <v>0.0012</v>
      </c>
      <c r="R172" s="205">
        <f t="shared" si="32"/>
        <v>0.0024</v>
      </c>
      <c r="S172" s="205">
        <v>0</v>
      </c>
      <c r="T172" s="206">
        <f t="shared" si="33"/>
        <v>0</v>
      </c>
      <c r="AR172" s="24" t="s">
        <v>336</v>
      </c>
      <c r="AT172" s="24" t="s">
        <v>258</v>
      </c>
      <c r="AU172" s="24" t="s">
        <v>90</v>
      </c>
      <c r="AY172" s="24" t="s">
        <v>256</v>
      </c>
      <c r="BE172" s="207">
        <f t="shared" si="34"/>
        <v>0</v>
      </c>
      <c r="BF172" s="207">
        <f t="shared" si="35"/>
        <v>0</v>
      </c>
      <c r="BG172" s="207">
        <f t="shared" si="36"/>
        <v>0</v>
      </c>
      <c r="BH172" s="207">
        <f t="shared" si="37"/>
        <v>0</v>
      </c>
      <c r="BI172" s="207">
        <f t="shared" si="38"/>
        <v>0</v>
      </c>
      <c r="BJ172" s="24" t="s">
        <v>25</v>
      </c>
      <c r="BK172" s="207">
        <f t="shared" si="39"/>
        <v>0</v>
      </c>
      <c r="BL172" s="24" t="s">
        <v>336</v>
      </c>
      <c r="BM172" s="24" t="s">
        <v>2730</v>
      </c>
    </row>
    <row r="173" spans="2:65" s="1" customFormat="1" ht="31.5" customHeight="1">
      <c r="B173" s="42"/>
      <c r="C173" s="196" t="s">
        <v>694</v>
      </c>
      <c r="D173" s="196" t="s">
        <v>258</v>
      </c>
      <c r="E173" s="197" t="s">
        <v>2731</v>
      </c>
      <c r="F173" s="198" t="s">
        <v>2732</v>
      </c>
      <c r="G173" s="199" t="s">
        <v>327</v>
      </c>
      <c r="H173" s="200">
        <v>0.5</v>
      </c>
      <c r="I173" s="201"/>
      <c r="J173" s="202">
        <f t="shared" si="30"/>
        <v>0</v>
      </c>
      <c r="K173" s="198" t="s">
        <v>261</v>
      </c>
      <c r="L173" s="62"/>
      <c r="M173" s="203" t="s">
        <v>38</v>
      </c>
      <c r="N173" s="204" t="s">
        <v>52</v>
      </c>
      <c r="O173" s="43"/>
      <c r="P173" s="205">
        <f t="shared" si="31"/>
        <v>0</v>
      </c>
      <c r="Q173" s="205">
        <v>0</v>
      </c>
      <c r="R173" s="205">
        <f t="shared" si="32"/>
        <v>0</v>
      </c>
      <c r="S173" s="205">
        <v>0</v>
      </c>
      <c r="T173" s="206">
        <f t="shared" si="33"/>
        <v>0</v>
      </c>
      <c r="AR173" s="24" t="s">
        <v>336</v>
      </c>
      <c r="AT173" s="24" t="s">
        <v>258</v>
      </c>
      <c r="AU173" s="24" t="s">
        <v>90</v>
      </c>
      <c r="AY173" s="24" t="s">
        <v>256</v>
      </c>
      <c r="BE173" s="207">
        <f t="shared" si="34"/>
        <v>0</v>
      </c>
      <c r="BF173" s="207">
        <f t="shared" si="35"/>
        <v>0</v>
      </c>
      <c r="BG173" s="207">
        <f t="shared" si="36"/>
        <v>0</v>
      </c>
      <c r="BH173" s="207">
        <f t="shared" si="37"/>
        <v>0</v>
      </c>
      <c r="BI173" s="207">
        <f t="shared" si="38"/>
        <v>0</v>
      </c>
      <c r="BJ173" s="24" t="s">
        <v>25</v>
      </c>
      <c r="BK173" s="207">
        <f t="shared" si="39"/>
        <v>0</v>
      </c>
      <c r="BL173" s="24" t="s">
        <v>336</v>
      </c>
      <c r="BM173" s="24" t="s">
        <v>2733</v>
      </c>
    </row>
    <row r="174" spans="2:65" s="1" customFormat="1" ht="31.5" customHeight="1">
      <c r="B174" s="42"/>
      <c r="C174" s="196" t="s">
        <v>700</v>
      </c>
      <c r="D174" s="196" t="s">
        <v>258</v>
      </c>
      <c r="E174" s="197" t="s">
        <v>2734</v>
      </c>
      <c r="F174" s="198" t="s">
        <v>2735</v>
      </c>
      <c r="G174" s="199" t="s">
        <v>327</v>
      </c>
      <c r="H174" s="200">
        <v>0.353</v>
      </c>
      <c r="I174" s="201"/>
      <c r="J174" s="202">
        <f t="shared" si="30"/>
        <v>0</v>
      </c>
      <c r="K174" s="198" t="s">
        <v>261</v>
      </c>
      <c r="L174" s="62"/>
      <c r="M174" s="203" t="s">
        <v>38</v>
      </c>
      <c r="N174" s="204" t="s">
        <v>52</v>
      </c>
      <c r="O174" s="43"/>
      <c r="P174" s="205">
        <f t="shared" si="31"/>
        <v>0</v>
      </c>
      <c r="Q174" s="205">
        <v>0</v>
      </c>
      <c r="R174" s="205">
        <f t="shared" si="32"/>
        <v>0</v>
      </c>
      <c r="S174" s="205">
        <v>0</v>
      </c>
      <c r="T174" s="206">
        <f t="shared" si="33"/>
        <v>0</v>
      </c>
      <c r="AR174" s="24" t="s">
        <v>336</v>
      </c>
      <c r="AT174" s="24" t="s">
        <v>258</v>
      </c>
      <c r="AU174" s="24" t="s">
        <v>90</v>
      </c>
      <c r="AY174" s="24" t="s">
        <v>256</v>
      </c>
      <c r="BE174" s="207">
        <f t="shared" si="34"/>
        <v>0</v>
      </c>
      <c r="BF174" s="207">
        <f t="shared" si="35"/>
        <v>0</v>
      </c>
      <c r="BG174" s="207">
        <f t="shared" si="36"/>
        <v>0</v>
      </c>
      <c r="BH174" s="207">
        <f t="shared" si="37"/>
        <v>0</v>
      </c>
      <c r="BI174" s="207">
        <f t="shared" si="38"/>
        <v>0</v>
      </c>
      <c r="BJ174" s="24" t="s">
        <v>25</v>
      </c>
      <c r="BK174" s="207">
        <f t="shared" si="39"/>
        <v>0</v>
      </c>
      <c r="BL174" s="24" t="s">
        <v>336</v>
      </c>
      <c r="BM174" s="24" t="s">
        <v>2736</v>
      </c>
    </row>
    <row r="175" spans="2:65" s="1" customFormat="1" ht="31.5" customHeight="1">
      <c r="B175" s="42"/>
      <c r="C175" s="196" t="s">
        <v>705</v>
      </c>
      <c r="D175" s="196" t="s">
        <v>258</v>
      </c>
      <c r="E175" s="197" t="s">
        <v>2737</v>
      </c>
      <c r="F175" s="198" t="s">
        <v>2738</v>
      </c>
      <c r="G175" s="199" t="s">
        <v>327</v>
      </c>
      <c r="H175" s="200">
        <v>0.353</v>
      </c>
      <c r="I175" s="201"/>
      <c r="J175" s="202">
        <f t="shared" si="30"/>
        <v>0</v>
      </c>
      <c r="K175" s="198" t="s">
        <v>261</v>
      </c>
      <c r="L175" s="62"/>
      <c r="M175" s="203" t="s">
        <v>38</v>
      </c>
      <c r="N175" s="204" t="s">
        <v>52</v>
      </c>
      <c r="O175" s="43"/>
      <c r="P175" s="205">
        <f t="shared" si="31"/>
        <v>0</v>
      </c>
      <c r="Q175" s="205">
        <v>0</v>
      </c>
      <c r="R175" s="205">
        <f t="shared" si="32"/>
        <v>0</v>
      </c>
      <c r="S175" s="205">
        <v>0</v>
      </c>
      <c r="T175" s="206">
        <f t="shared" si="33"/>
        <v>0</v>
      </c>
      <c r="AR175" s="24" t="s">
        <v>336</v>
      </c>
      <c r="AT175" s="24" t="s">
        <v>258</v>
      </c>
      <c r="AU175" s="24" t="s">
        <v>90</v>
      </c>
      <c r="AY175" s="24" t="s">
        <v>256</v>
      </c>
      <c r="BE175" s="207">
        <f t="shared" si="34"/>
        <v>0</v>
      </c>
      <c r="BF175" s="207">
        <f t="shared" si="35"/>
        <v>0</v>
      </c>
      <c r="BG175" s="207">
        <f t="shared" si="36"/>
        <v>0</v>
      </c>
      <c r="BH175" s="207">
        <f t="shared" si="37"/>
        <v>0</v>
      </c>
      <c r="BI175" s="207">
        <f t="shared" si="38"/>
        <v>0</v>
      </c>
      <c r="BJ175" s="24" t="s">
        <v>25</v>
      </c>
      <c r="BK175" s="207">
        <f t="shared" si="39"/>
        <v>0</v>
      </c>
      <c r="BL175" s="24" t="s">
        <v>336</v>
      </c>
      <c r="BM175" s="24" t="s">
        <v>2739</v>
      </c>
    </row>
    <row r="176" spans="2:63" s="10" customFormat="1" ht="29.85" customHeight="1">
      <c r="B176" s="179"/>
      <c r="C176" s="180"/>
      <c r="D176" s="193" t="s">
        <v>80</v>
      </c>
      <c r="E176" s="194" t="s">
        <v>2740</v>
      </c>
      <c r="F176" s="194" t="s">
        <v>2741</v>
      </c>
      <c r="G176" s="180"/>
      <c r="H176" s="180"/>
      <c r="I176" s="183"/>
      <c r="J176" s="195">
        <f>BK176</f>
        <v>0</v>
      </c>
      <c r="K176" s="180"/>
      <c r="L176" s="185"/>
      <c r="M176" s="186"/>
      <c r="N176" s="187"/>
      <c r="O176" s="187"/>
      <c r="P176" s="188">
        <f>SUM(P177:P198)</f>
        <v>0</v>
      </c>
      <c r="Q176" s="187"/>
      <c r="R176" s="188">
        <f>SUM(R177:R198)</f>
        <v>0.46944</v>
      </c>
      <c r="S176" s="187"/>
      <c r="T176" s="189">
        <f>SUM(T177:T198)</f>
        <v>0.2236</v>
      </c>
      <c r="AR176" s="190" t="s">
        <v>90</v>
      </c>
      <c r="AT176" s="191" t="s">
        <v>80</v>
      </c>
      <c r="AU176" s="191" t="s">
        <v>25</v>
      </c>
      <c r="AY176" s="190" t="s">
        <v>256</v>
      </c>
      <c r="BK176" s="192">
        <f>SUM(BK177:BK198)</f>
        <v>0</v>
      </c>
    </row>
    <row r="177" spans="2:65" s="1" customFormat="1" ht="22.5" customHeight="1">
      <c r="B177" s="42"/>
      <c r="C177" s="196" t="s">
        <v>709</v>
      </c>
      <c r="D177" s="196" t="s">
        <v>258</v>
      </c>
      <c r="E177" s="197" t="s">
        <v>2742</v>
      </c>
      <c r="F177" s="198" t="s">
        <v>2743</v>
      </c>
      <c r="G177" s="199" t="s">
        <v>372</v>
      </c>
      <c r="H177" s="200">
        <v>20</v>
      </c>
      <c r="I177" s="201"/>
      <c r="J177" s="202">
        <f>ROUND(I177*H177,2)</f>
        <v>0</v>
      </c>
      <c r="K177" s="198" t="s">
        <v>261</v>
      </c>
      <c r="L177" s="62"/>
      <c r="M177" s="203" t="s">
        <v>38</v>
      </c>
      <c r="N177" s="204" t="s">
        <v>52</v>
      </c>
      <c r="O177" s="43"/>
      <c r="P177" s="205">
        <f>O177*H177</f>
        <v>0</v>
      </c>
      <c r="Q177" s="205">
        <v>2E-05</v>
      </c>
      <c r="R177" s="205">
        <f>Q177*H177</f>
        <v>0.0004</v>
      </c>
      <c r="S177" s="205">
        <v>0.0032</v>
      </c>
      <c r="T177" s="206">
        <f>S177*H177</f>
        <v>0.064</v>
      </c>
      <c r="AR177" s="24" t="s">
        <v>336</v>
      </c>
      <c r="AT177" s="24" t="s">
        <v>258</v>
      </c>
      <c r="AU177" s="24" t="s">
        <v>90</v>
      </c>
      <c r="AY177" s="24" t="s">
        <v>256</v>
      </c>
      <c r="BE177" s="207">
        <f>IF(N177="základní",J177,0)</f>
        <v>0</v>
      </c>
      <c r="BF177" s="207">
        <f>IF(N177="snížená",J177,0)</f>
        <v>0</v>
      </c>
      <c r="BG177" s="207">
        <f>IF(N177="zákl. přenesená",J177,0)</f>
        <v>0</v>
      </c>
      <c r="BH177" s="207">
        <f>IF(N177="sníž. přenesená",J177,0)</f>
        <v>0</v>
      </c>
      <c r="BI177" s="207">
        <f>IF(N177="nulová",J177,0)</f>
        <v>0</v>
      </c>
      <c r="BJ177" s="24" t="s">
        <v>25</v>
      </c>
      <c r="BK177" s="207">
        <f>ROUND(I177*H177,2)</f>
        <v>0</v>
      </c>
      <c r="BL177" s="24" t="s">
        <v>336</v>
      </c>
      <c r="BM177" s="24" t="s">
        <v>2744</v>
      </c>
    </row>
    <row r="178" spans="2:65" s="1" customFormat="1" ht="22.5" customHeight="1">
      <c r="B178" s="42"/>
      <c r="C178" s="196" t="s">
        <v>713</v>
      </c>
      <c r="D178" s="196" t="s">
        <v>258</v>
      </c>
      <c r="E178" s="197" t="s">
        <v>2745</v>
      </c>
      <c r="F178" s="198" t="s">
        <v>2746</v>
      </c>
      <c r="G178" s="199" t="s">
        <v>372</v>
      </c>
      <c r="H178" s="200">
        <v>30</v>
      </c>
      <c r="I178" s="201"/>
      <c r="J178" s="202">
        <f>ROUND(I178*H178,2)</f>
        <v>0</v>
      </c>
      <c r="K178" s="198" t="s">
        <v>261</v>
      </c>
      <c r="L178" s="62"/>
      <c r="M178" s="203" t="s">
        <v>38</v>
      </c>
      <c r="N178" s="204" t="s">
        <v>52</v>
      </c>
      <c r="O178" s="43"/>
      <c r="P178" s="205">
        <f>O178*H178</f>
        <v>0</v>
      </c>
      <c r="Q178" s="205">
        <v>5E-05</v>
      </c>
      <c r="R178" s="205">
        <f>Q178*H178</f>
        <v>0.0015</v>
      </c>
      <c r="S178" s="205">
        <v>0.00532</v>
      </c>
      <c r="T178" s="206">
        <f>S178*H178</f>
        <v>0.1596</v>
      </c>
      <c r="AR178" s="24" t="s">
        <v>336</v>
      </c>
      <c r="AT178" s="24" t="s">
        <v>258</v>
      </c>
      <c r="AU178" s="24" t="s">
        <v>90</v>
      </c>
      <c r="AY178" s="24" t="s">
        <v>256</v>
      </c>
      <c r="BE178" s="207">
        <f>IF(N178="základní",J178,0)</f>
        <v>0</v>
      </c>
      <c r="BF178" s="207">
        <f>IF(N178="snížená",J178,0)</f>
        <v>0</v>
      </c>
      <c r="BG178" s="207">
        <f>IF(N178="zákl. přenesená",J178,0)</f>
        <v>0</v>
      </c>
      <c r="BH178" s="207">
        <f>IF(N178="sníž. přenesená",J178,0)</f>
        <v>0</v>
      </c>
      <c r="BI178" s="207">
        <f>IF(N178="nulová",J178,0)</f>
        <v>0</v>
      </c>
      <c r="BJ178" s="24" t="s">
        <v>25</v>
      </c>
      <c r="BK178" s="207">
        <f>ROUND(I178*H178,2)</f>
        <v>0</v>
      </c>
      <c r="BL178" s="24" t="s">
        <v>336</v>
      </c>
      <c r="BM178" s="24" t="s">
        <v>2747</v>
      </c>
    </row>
    <row r="179" spans="2:65" s="1" customFormat="1" ht="22.5" customHeight="1">
      <c r="B179" s="42"/>
      <c r="C179" s="196" t="s">
        <v>719</v>
      </c>
      <c r="D179" s="196" t="s">
        <v>258</v>
      </c>
      <c r="E179" s="197" t="s">
        <v>2748</v>
      </c>
      <c r="F179" s="198" t="s">
        <v>2749</v>
      </c>
      <c r="G179" s="199" t="s">
        <v>372</v>
      </c>
      <c r="H179" s="200">
        <v>21</v>
      </c>
      <c r="I179" s="201"/>
      <c r="J179" s="202">
        <f>ROUND(I179*H179,2)</f>
        <v>0</v>
      </c>
      <c r="K179" s="198" t="s">
        <v>261</v>
      </c>
      <c r="L179" s="62"/>
      <c r="M179" s="203" t="s">
        <v>38</v>
      </c>
      <c r="N179" s="204" t="s">
        <v>52</v>
      </c>
      <c r="O179" s="43"/>
      <c r="P179" s="205">
        <f>O179*H179</f>
        <v>0</v>
      </c>
      <c r="Q179" s="205">
        <v>0.00189</v>
      </c>
      <c r="R179" s="205">
        <f>Q179*H179</f>
        <v>0.039689999999999996</v>
      </c>
      <c r="S179" s="205">
        <v>0</v>
      </c>
      <c r="T179" s="206">
        <f>S179*H179</f>
        <v>0</v>
      </c>
      <c r="AR179" s="24" t="s">
        <v>336</v>
      </c>
      <c r="AT179" s="24" t="s">
        <v>258</v>
      </c>
      <c r="AU179" s="24" t="s">
        <v>90</v>
      </c>
      <c r="AY179" s="24" t="s">
        <v>256</v>
      </c>
      <c r="BE179" s="207">
        <f>IF(N179="základní",J179,0)</f>
        <v>0</v>
      </c>
      <c r="BF179" s="207">
        <f>IF(N179="snížená",J179,0)</f>
        <v>0</v>
      </c>
      <c r="BG179" s="207">
        <f>IF(N179="zákl. přenesená",J179,0)</f>
        <v>0</v>
      </c>
      <c r="BH179" s="207">
        <f>IF(N179="sníž. přenesená",J179,0)</f>
        <v>0</v>
      </c>
      <c r="BI179" s="207">
        <f>IF(N179="nulová",J179,0)</f>
        <v>0</v>
      </c>
      <c r="BJ179" s="24" t="s">
        <v>25</v>
      </c>
      <c r="BK179" s="207">
        <f>ROUND(I179*H179,2)</f>
        <v>0</v>
      </c>
      <c r="BL179" s="24" t="s">
        <v>336</v>
      </c>
      <c r="BM179" s="24" t="s">
        <v>2750</v>
      </c>
    </row>
    <row r="180" spans="2:51" s="11" customFormat="1" ht="13.5">
      <c r="B180" s="208"/>
      <c r="C180" s="209"/>
      <c r="D180" s="222" t="s">
        <v>264</v>
      </c>
      <c r="E180" s="271" t="s">
        <v>38</v>
      </c>
      <c r="F180" s="248" t="s">
        <v>2751</v>
      </c>
      <c r="G180" s="209"/>
      <c r="H180" s="249">
        <v>21</v>
      </c>
      <c r="I180" s="214"/>
      <c r="J180" s="209"/>
      <c r="K180" s="209"/>
      <c r="L180" s="215"/>
      <c r="M180" s="216"/>
      <c r="N180" s="217"/>
      <c r="O180" s="217"/>
      <c r="P180" s="217"/>
      <c r="Q180" s="217"/>
      <c r="R180" s="217"/>
      <c r="S180" s="217"/>
      <c r="T180" s="218"/>
      <c r="AT180" s="219" t="s">
        <v>264</v>
      </c>
      <c r="AU180" s="219" t="s">
        <v>90</v>
      </c>
      <c r="AV180" s="11" t="s">
        <v>90</v>
      </c>
      <c r="AW180" s="11" t="s">
        <v>45</v>
      </c>
      <c r="AX180" s="11" t="s">
        <v>25</v>
      </c>
      <c r="AY180" s="219" t="s">
        <v>256</v>
      </c>
    </row>
    <row r="181" spans="2:65" s="1" customFormat="1" ht="22.5" customHeight="1">
      <c r="B181" s="42"/>
      <c r="C181" s="196" t="s">
        <v>724</v>
      </c>
      <c r="D181" s="196" t="s">
        <v>258</v>
      </c>
      <c r="E181" s="197" t="s">
        <v>2752</v>
      </c>
      <c r="F181" s="198" t="s">
        <v>2753</v>
      </c>
      <c r="G181" s="199" t="s">
        <v>372</v>
      </c>
      <c r="H181" s="200">
        <v>31</v>
      </c>
      <c r="I181" s="201"/>
      <c r="J181" s="202">
        <f>ROUND(I181*H181,2)</f>
        <v>0</v>
      </c>
      <c r="K181" s="198" t="s">
        <v>261</v>
      </c>
      <c r="L181" s="62"/>
      <c r="M181" s="203" t="s">
        <v>38</v>
      </c>
      <c r="N181" s="204" t="s">
        <v>52</v>
      </c>
      <c r="O181" s="43"/>
      <c r="P181" s="205">
        <f>O181*H181</f>
        <v>0</v>
      </c>
      <c r="Q181" s="205">
        <v>0.00284</v>
      </c>
      <c r="R181" s="205">
        <f>Q181*H181</f>
        <v>0.08804000000000001</v>
      </c>
      <c r="S181" s="205">
        <v>0</v>
      </c>
      <c r="T181" s="206">
        <f>S181*H181</f>
        <v>0</v>
      </c>
      <c r="AR181" s="24" t="s">
        <v>336</v>
      </c>
      <c r="AT181" s="24" t="s">
        <v>258</v>
      </c>
      <c r="AU181" s="24" t="s">
        <v>90</v>
      </c>
      <c r="AY181" s="24" t="s">
        <v>256</v>
      </c>
      <c r="BE181" s="207">
        <f>IF(N181="základní",J181,0)</f>
        <v>0</v>
      </c>
      <c r="BF181" s="207">
        <f>IF(N181="snížená",J181,0)</f>
        <v>0</v>
      </c>
      <c r="BG181" s="207">
        <f>IF(N181="zákl. přenesená",J181,0)</f>
        <v>0</v>
      </c>
      <c r="BH181" s="207">
        <f>IF(N181="sníž. přenesená",J181,0)</f>
        <v>0</v>
      </c>
      <c r="BI181" s="207">
        <f>IF(N181="nulová",J181,0)</f>
        <v>0</v>
      </c>
      <c r="BJ181" s="24" t="s">
        <v>25</v>
      </c>
      <c r="BK181" s="207">
        <f>ROUND(I181*H181,2)</f>
        <v>0</v>
      </c>
      <c r="BL181" s="24" t="s">
        <v>336</v>
      </c>
      <c r="BM181" s="24" t="s">
        <v>2754</v>
      </c>
    </row>
    <row r="182" spans="2:51" s="11" customFormat="1" ht="13.5">
      <c r="B182" s="208"/>
      <c r="C182" s="209"/>
      <c r="D182" s="222" t="s">
        <v>264</v>
      </c>
      <c r="E182" s="271" t="s">
        <v>38</v>
      </c>
      <c r="F182" s="248" t="s">
        <v>2755</v>
      </c>
      <c r="G182" s="209"/>
      <c r="H182" s="249">
        <v>31</v>
      </c>
      <c r="I182" s="214"/>
      <c r="J182" s="209"/>
      <c r="K182" s="209"/>
      <c r="L182" s="215"/>
      <c r="M182" s="216"/>
      <c r="N182" s="217"/>
      <c r="O182" s="217"/>
      <c r="P182" s="217"/>
      <c r="Q182" s="217"/>
      <c r="R182" s="217"/>
      <c r="S182" s="217"/>
      <c r="T182" s="218"/>
      <c r="AT182" s="219" t="s">
        <v>264</v>
      </c>
      <c r="AU182" s="219" t="s">
        <v>90</v>
      </c>
      <c r="AV182" s="11" t="s">
        <v>90</v>
      </c>
      <c r="AW182" s="11" t="s">
        <v>45</v>
      </c>
      <c r="AX182" s="11" t="s">
        <v>25</v>
      </c>
      <c r="AY182" s="219" t="s">
        <v>256</v>
      </c>
    </row>
    <row r="183" spans="2:65" s="1" customFormat="1" ht="22.5" customHeight="1">
      <c r="B183" s="42"/>
      <c r="C183" s="196" t="s">
        <v>729</v>
      </c>
      <c r="D183" s="196" t="s">
        <v>258</v>
      </c>
      <c r="E183" s="197" t="s">
        <v>2756</v>
      </c>
      <c r="F183" s="198" t="s">
        <v>2757</v>
      </c>
      <c r="G183" s="199" t="s">
        <v>372</v>
      </c>
      <c r="H183" s="200">
        <v>50</v>
      </c>
      <c r="I183" s="201"/>
      <c r="J183" s="202">
        <f>ROUND(I183*H183,2)</f>
        <v>0</v>
      </c>
      <c r="K183" s="198" t="s">
        <v>261</v>
      </c>
      <c r="L183" s="62"/>
      <c r="M183" s="203" t="s">
        <v>38</v>
      </c>
      <c r="N183" s="204" t="s">
        <v>52</v>
      </c>
      <c r="O183" s="43"/>
      <c r="P183" s="205">
        <f>O183*H183</f>
        <v>0</v>
      </c>
      <c r="Q183" s="205">
        <v>0.00367</v>
      </c>
      <c r="R183" s="205">
        <f>Q183*H183</f>
        <v>0.1835</v>
      </c>
      <c r="S183" s="205">
        <v>0</v>
      </c>
      <c r="T183" s="206">
        <f>S183*H183</f>
        <v>0</v>
      </c>
      <c r="AR183" s="24" t="s">
        <v>336</v>
      </c>
      <c r="AT183" s="24" t="s">
        <v>258</v>
      </c>
      <c r="AU183" s="24" t="s">
        <v>90</v>
      </c>
      <c r="AY183" s="24" t="s">
        <v>256</v>
      </c>
      <c r="BE183" s="207">
        <f>IF(N183="základní",J183,0)</f>
        <v>0</v>
      </c>
      <c r="BF183" s="207">
        <f>IF(N183="snížená",J183,0)</f>
        <v>0</v>
      </c>
      <c r="BG183" s="207">
        <f>IF(N183="zákl. přenesená",J183,0)</f>
        <v>0</v>
      </c>
      <c r="BH183" s="207">
        <f>IF(N183="sníž. přenesená",J183,0)</f>
        <v>0</v>
      </c>
      <c r="BI183" s="207">
        <f>IF(N183="nulová",J183,0)</f>
        <v>0</v>
      </c>
      <c r="BJ183" s="24" t="s">
        <v>25</v>
      </c>
      <c r="BK183" s="207">
        <f>ROUND(I183*H183,2)</f>
        <v>0</v>
      </c>
      <c r="BL183" s="24" t="s">
        <v>336</v>
      </c>
      <c r="BM183" s="24" t="s">
        <v>2758</v>
      </c>
    </row>
    <row r="184" spans="2:51" s="11" customFormat="1" ht="13.5">
      <c r="B184" s="208"/>
      <c r="C184" s="209"/>
      <c r="D184" s="222" t="s">
        <v>264</v>
      </c>
      <c r="E184" s="271" t="s">
        <v>38</v>
      </c>
      <c r="F184" s="248" t="s">
        <v>2759</v>
      </c>
      <c r="G184" s="209"/>
      <c r="H184" s="249">
        <v>50</v>
      </c>
      <c r="I184" s="214"/>
      <c r="J184" s="209"/>
      <c r="K184" s="209"/>
      <c r="L184" s="215"/>
      <c r="M184" s="216"/>
      <c r="N184" s="217"/>
      <c r="O184" s="217"/>
      <c r="P184" s="217"/>
      <c r="Q184" s="217"/>
      <c r="R184" s="217"/>
      <c r="S184" s="217"/>
      <c r="T184" s="218"/>
      <c r="AT184" s="219" t="s">
        <v>264</v>
      </c>
      <c r="AU184" s="219" t="s">
        <v>90</v>
      </c>
      <c r="AV184" s="11" t="s">
        <v>90</v>
      </c>
      <c r="AW184" s="11" t="s">
        <v>45</v>
      </c>
      <c r="AX184" s="11" t="s">
        <v>25</v>
      </c>
      <c r="AY184" s="219" t="s">
        <v>256</v>
      </c>
    </row>
    <row r="185" spans="2:65" s="1" customFormat="1" ht="22.5" customHeight="1">
      <c r="B185" s="42"/>
      <c r="C185" s="196" t="s">
        <v>733</v>
      </c>
      <c r="D185" s="196" t="s">
        <v>258</v>
      </c>
      <c r="E185" s="197" t="s">
        <v>2760</v>
      </c>
      <c r="F185" s="198" t="s">
        <v>2761</v>
      </c>
      <c r="G185" s="199" t="s">
        <v>372</v>
      </c>
      <c r="H185" s="200">
        <v>21</v>
      </c>
      <c r="I185" s="201"/>
      <c r="J185" s="202">
        <f>ROUND(I185*H185,2)</f>
        <v>0</v>
      </c>
      <c r="K185" s="198" t="s">
        <v>261</v>
      </c>
      <c r="L185" s="62"/>
      <c r="M185" s="203" t="s">
        <v>38</v>
      </c>
      <c r="N185" s="204" t="s">
        <v>52</v>
      </c>
      <c r="O185" s="43"/>
      <c r="P185" s="205">
        <f>O185*H185</f>
        <v>0</v>
      </c>
      <c r="Q185" s="205">
        <v>0.00587</v>
      </c>
      <c r="R185" s="205">
        <f>Q185*H185</f>
        <v>0.12327</v>
      </c>
      <c r="S185" s="205">
        <v>0</v>
      </c>
      <c r="T185" s="206">
        <f>S185*H185</f>
        <v>0</v>
      </c>
      <c r="AR185" s="24" t="s">
        <v>336</v>
      </c>
      <c r="AT185" s="24" t="s">
        <v>258</v>
      </c>
      <c r="AU185" s="24" t="s">
        <v>90</v>
      </c>
      <c r="AY185" s="24" t="s">
        <v>256</v>
      </c>
      <c r="BE185" s="207">
        <f>IF(N185="základní",J185,0)</f>
        <v>0</v>
      </c>
      <c r="BF185" s="207">
        <f>IF(N185="snížená",J185,0)</f>
        <v>0</v>
      </c>
      <c r="BG185" s="207">
        <f>IF(N185="zákl. přenesená",J185,0)</f>
        <v>0</v>
      </c>
      <c r="BH185" s="207">
        <f>IF(N185="sníž. přenesená",J185,0)</f>
        <v>0</v>
      </c>
      <c r="BI185" s="207">
        <f>IF(N185="nulová",J185,0)</f>
        <v>0</v>
      </c>
      <c r="BJ185" s="24" t="s">
        <v>25</v>
      </c>
      <c r="BK185" s="207">
        <f>ROUND(I185*H185,2)</f>
        <v>0</v>
      </c>
      <c r="BL185" s="24" t="s">
        <v>336</v>
      </c>
      <c r="BM185" s="24" t="s">
        <v>2762</v>
      </c>
    </row>
    <row r="186" spans="2:51" s="11" customFormat="1" ht="13.5">
      <c r="B186" s="208"/>
      <c r="C186" s="209"/>
      <c r="D186" s="222" t="s">
        <v>264</v>
      </c>
      <c r="E186" s="271" t="s">
        <v>38</v>
      </c>
      <c r="F186" s="248" t="s">
        <v>2763</v>
      </c>
      <c r="G186" s="209"/>
      <c r="H186" s="249">
        <v>21</v>
      </c>
      <c r="I186" s="214"/>
      <c r="J186" s="209"/>
      <c r="K186" s="209"/>
      <c r="L186" s="215"/>
      <c r="M186" s="216"/>
      <c r="N186" s="217"/>
      <c r="O186" s="217"/>
      <c r="P186" s="217"/>
      <c r="Q186" s="217"/>
      <c r="R186" s="217"/>
      <c r="S186" s="217"/>
      <c r="T186" s="218"/>
      <c r="AT186" s="219" t="s">
        <v>264</v>
      </c>
      <c r="AU186" s="219" t="s">
        <v>90</v>
      </c>
      <c r="AV186" s="11" t="s">
        <v>90</v>
      </c>
      <c r="AW186" s="11" t="s">
        <v>45</v>
      </c>
      <c r="AX186" s="11" t="s">
        <v>25</v>
      </c>
      <c r="AY186" s="219" t="s">
        <v>256</v>
      </c>
    </row>
    <row r="187" spans="2:65" s="1" customFormat="1" ht="31.5" customHeight="1">
      <c r="B187" s="42"/>
      <c r="C187" s="196" t="s">
        <v>738</v>
      </c>
      <c r="D187" s="196" t="s">
        <v>258</v>
      </c>
      <c r="E187" s="197" t="s">
        <v>2764</v>
      </c>
      <c r="F187" s="198" t="s">
        <v>2765</v>
      </c>
      <c r="G187" s="199" t="s">
        <v>453</v>
      </c>
      <c r="H187" s="200">
        <v>4</v>
      </c>
      <c r="I187" s="201"/>
      <c r="J187" s="202">
        <f>ROUND(I187*H187,2)</f>
        <v>0</v>
      </c>
      <c r="K187" s="198" t="s">
        <v>261</v>
      </c>
      <c r="L187" s="62"/>
      <c r="M187" s="203" t="s">
        <v>38</v>
      </c>
      <c r="N187" s="204" t="s">
        <v>52</v>
      </c>
      <c r="O187" s="43"/>
      <c r="P187" s="205">
        <f>O187*H187</f>
        <v>0</v>
      </c>
      <c r="Q187" s="205">
        <v>0</v>
      </c>
      <c r="R187" s="205">
        <f>Q187*H187</f>
        <v>0</v>
      </c>
      <c r="S187" s="205">
        <v>0</v>
      </c>
      <c r="T187" s="206">
        <f>S187*H187</f>
        <v>0</v>
      </c>
      <c r="AR187" s="24" t="s">
        <v>336</v>
      </c>
      <c r="AT187" s="24" t="s">
        <v>258</v>
      </c>
      <c r="AU187" s="24" t="s">
        <v>90</v>
      </c>
      <c r="AY187" s="24" t="s">
        <v>256</v>
      </c>
      <c r="BE187" s="207">
        <f>IF(N187="základní",J187,0)</f>
        <v>0</v>
      </c>
      <c r="BF187" s="207">
        <f>IF(N187="snížená",J187,0)</f>
        <v>0</v>
      </c>
      <c r="BG187" s="207">
        <f>IF(N187="zákl. přenesená",J187,0)</f>
        <v>0</v>
      </c>
      <c r="BH187" s="207">
        <f>IF(N187="sníž. přenesená",J187,0)</f>
        <v>0</v>
      </c>
      <c r="BI187" s="207">
        <f>IF(N187="nulová",J187,0)</f>
        <v>0</v>
      </c>
      <c r="BJ187" s="24" t="s">
        <v>25</v>
      </c>
      <c r="BK187" s="207">
        <f>ROUND(I187*H187,2)</f>
        <v>0</v>
      </c>
      <c r="BL187" s="24" t="s">
        <v>336</v>
      </c>
      <c r="BM187" s="24" t="s">
        <v>2766</v>
      </c>
    </row>
    <row r="188" spans="2:65" s="1" customFormat="1" ht="31.5" customHeight="1">
      <c r="B188" s="42"/>
      <c r="C188" s="196" t="s">
        <v>742</v>
      </c>
      <c r="D188" s="196" t="s">
        <v>258</v>
      </c>
      <c r="E188" s="197" t="s">
        <v>2767</v>
      </c>
      <c r="F188" s="198" t="s">
        <v>2768</v>
      </c>
      <c r="G188" s="199" t="s">
        <v>453</v>
      </c>
      <c r="H188" s="200">
        <v>6</v>
      </c>
      <c r="I188" s="201"/>
      <c r="J188" s="202">
        <f>ROUND(I188*H188,2)</f>
        <v>0</v>
      </c>
      <c r="K188" s="198" t="s">
        <v>261</v>
      </c>
      <c r="L188" s="62"/>
      <c r="M188" s="203" t="s">
        <v>38</v>
      </c>
      <c r="N188" s="204" t="s">
        <v>52</v>
      </c>
      <c r="O188" s="43"/>
      <c r="P188" s="205">
        <f>O188*H188</f>
        <v>0</v>
      </c>
      <c r="Q188" s="205">
        <v>0</v>
      </c>
      <c r="R188" s="205">
        <f>Q188*H188</f>
        <v>0</v>
      </c>
      <c r="S188" s="205">
        <v>0</v>
      </c>
      <c r="T188" s="206">
        <f>S188*H188</f>
        <v>0</v>
      </c>
      <c r="AR188" s="24" t="s">
        <v>336</v>
      </c>
      <c r="AT188" s="24" t="s">
        <v>258</v>
      </c>
      <c r="AU188" s="24" t="s">
        <v>90</v>
      </c>
      <c r="AY188" s="24" t="s">
        <v>256</v>
      </c>
      <c r="BE188" s="207">
        <f>IF(N188="základní",J188,0)</f>
        <v>0</v>
      </c>
      <c r="BF188" s="207">
        <f>IF(N188="snížená",J188,0)</f>
        <v>0</v>
      </c>
      <c r="BG188" s="207">
        <f>IF(N188="zákl. přenesená",J188,0)</f>
        <v>0</v>
      </c>
      <c r="BH188" s="207">
        <f>IF(N188="sníž. přenesená",J188,0)</f>
        <v>0</v>
      </c>
      <c r="BI188" s="207">
        <f>IF(N188="nulová",J188,0)</f>
        <v>0</v>
      </c>
      <c r="BJ188" s="24" t="s">
        <v>25</v>
      </c>
      <c r="BK188" s="207">
        <f>ROUND(I188*H188,2)</f>
        <v>0</v>
      </c>
      <c r="BL188" s="24" t="s">
        <v>336</v>
      </c>
      <c r="BM188" s="24" t="s">
        <v>2769</v>
      </c>
    </row>
    <row r="189" spans="2:65" s="1" customFormat="1" ht="31.5" customHeight="1">
      <c r="B189" s="42"/>
      <c r="C189" s="196" t="s">
        <v>746</v>
      </c>
      <c r="D189" s="196" t="s">
        <v>258</v>
      </c>
      <c r="E189" s="197" t="s">
        <v>2770</v>
      </c>
      <c r="F189" s="198" t="s">
        <v>2771</v>
      </c>
      <c r="G189" s="199" t="s">
        <v>453</v>
      </c>
      <c r="H189" s="200">
        <v>4</v>
      </c>
      <c r="I189" s="201"/>
      <c r="J189" s="202">
        <f>ROUND(I189*H189,2)</f>
        <v>0</v>
      </c>
      <c r="K189" s="198" t="s">
        <v>261</v>
      </c>
      <c r="L189" s="62"/>
      <c r="M189" s="203" t="s">
        <v>38</v>
      </c>
      <c r="N189" s="204" t="s">
        <v>52</v>
      </c>
      <c r="O189" s="43"/>
      <c r="P189" s="205">
        <f>O189*H189</f>
        <v>0</v>
      </c>
      <c r="Q189" s="205">
        <v>0.00149</v>
      </c>
      <c r="R189" s="205">
        <f>Q189*H189</f>
        <v>0.00596</v>
      </c>
      <c r="S189" s="205">
        <v>0</v>
      </c>
      <c r="T189" s="206">
        <f>S189*H189</f>
        <v>0</v>
      </c>
      <c r="AR189" s="24" t="s">
        <v>336</v>
      </c>
      <c r="AT189" s="24" t="s">
        <v>258</v>
      </c>
      <c r="AU189" s="24" t="s">
        <v>90</v>
      </c>
      <c r="AY189" s="24" t="s">
        <v>256</v>
      </c>
      <c r="BE189" s="207">
        <f>IF(N189="základní",J189,0)</f>
        <v>0</v>
      </c>
      <c r="BF189" s="207">
        <f>IF(N189="snížená",J189,0)</f>
        <v>0</v>
      </c>
      <c r="BG189" s="207">
        <f>IF(N189="zákl. přenesená",J189,0)</f>
        <v>0</v>
      </c>
      <c r="BH189" s="207">
        <f>IF(N189="sníž. přenesená",J189,0)</f>
        <v>0</v>
      </c>
      <c r="BI189" s="207">
        <f>IF(N189="nulová",J189,0)</f>
        <v>0</v>
      </c>
      <c r="BJ189" s="24" t="s">
        <v>25</v>
      </c>
      <c r="BK189" s="207">
        <f>ROUND(I189*H189,2)</f>
        <v>0</v>
      </c>
      <c r="BL189" s="24" t="s">
        <v>336</v>
      </c>
      <c r="BM189" s="24" t="s">
        <v>2772</v>
      </c>
    </row>
    <row r="190" spans="2:65" s="1" customFormat="1" ht="22.5" customHeight="1">
      <c r="B190" s="42"/>
      <c r="C190" s="196" t="s">
        <v>751</v>
      </c>
      <c r="D190" s="196" t="s">
        <v>258</v>
      </c>
      <c r="E190" s="197" t="s">
        <v>2773</v>
      </c>
      <c r="F190" s="198" t="s">
        <v>2774</v>
      </c>
      <c r="G190" s="199" t="s">
        <v>453</v>
      </c>
      <c r="H190" s="200">
        <v>6</v>
      </c>
      <c r="I190" s="201"/>
      <c r="J190" s="202">
        <f>ROUND(I190*H190,2)</f>
        <v>0</v>
      </c>
      <c r="K190" s="198" t="s">
        <v>261</v>
      </c>
      <c r="L190" s="62"/>
      <c r="M190" s="203" t="s">
        <v>38</v>
      </c>
      <c r="N190" s="204" t="s">
        <v>52</v>
      </c>
      <c r="O190" s="43"/>
      <c r="P190" s="205">
        <f>O190*H190</f>
        <v>0</v>
      </c>
      <c r="Q190" s="205">
        <v>0.00133</v>
      </c>
      <c r="R190" s="205">
        <f>Q190*H190</f>
        <v>0.007980000000000001</v>
      </c>
      <c r="S190" s="205">
        <v>0</v>
      </c>
      <c r="T190" s="206">
        <f>S190*H190</f>
        <v>0</v>
      </c>
      <c r="AR190" s="24" t="s">
        <v>336</v>
      </c>
      <c r="AT190" s="24" t="s">
        <v>258</v>
      </c>
      <c r="AU190" s="24" t="s">
        <v>90</v>
      </c>
      <c r="AY190" s="24" t="s">
        <v>256</v>
      </c>
      <c r="BE190" s="207">
        <f>IF(N190="základní",J190,0)</f>
        <v>0</v>
      </c>
      <c r="BF190" s="207">
        <f>IF(N190="snížená",J190,0)</f>
        <v>0</v>
      </c>
      <c r="BG190" s="207">
        <f>IF(N190="zákl. přenesená",J190,0)</f>
        <v>0</v>
      </c>
      <c r="BH190" s="207">
        <f>IF(N190="sníž. přenesená",J190,0)</f>
        <v>0</v>
      </c>
      <c r="BI190" s="207">
        <f>IF(N190="nulová",J190,0)</f>
        <v>0</v>
      </c>
      <c r="BJ190" s="24" t="s">
        <v>25</v>
      </c>
      <c r="BK190" s="207">
        <f>ROUND(I190*H190,2)</f>
        <v>0</v>
      </c>
      <c r="BL190" s="24" t="s">
        <v>336</v>
      </c>
      <c r="BM190" s="24" t="s">
        <v>2775</v>
      </c>
    </row>
    <row r="191" spans="2:65" s="1" customFormat="1" ht="31.5" customHeight="1">
      <c r="B191" s="42"/>
      <c r="C191" s="196" t="s">
        <v>756</v>
      </c>
      <c r="D191" s="196" t="s">
        <v>258</v>
      </c>
      <c r="E191" s="197" t="s">
        <v>2776</v>
      </c>
      <c r="F191" s="198" t="s">
        <v>2777</v>
      </c>
      <c r="G191" s="199" t="s">
        <v>372</v>
      </c>
      <c r="H191" s="200">
        <v>123</v>
      </c>
      <c r="I191" s="201"/>
      <c r="J191" s="202">
        <f>ROUND(I191*H191,2)</f>
        <v>0</v>
      </c>
      <c r="K191" s="198" t="s">
        <v>261</v>
      </c>
      <c r="L191" s="62"/>
      <c r="M191" s="203" t="s">
        <v>38</v>
      </c>
      <c r="N191" s="204" t="s">
        <v>52</v>
      </c>
      <c r="O191" s="43"/>
      <c r="P191" s="205">
        <f>O191*H191</f>
        <v>0</v>
      </c>
      <c r="Q191" s="205">
        <v>0</v>
      </c>
      <c r="R191" s="205">
        <f>Q191*H191</f>
        <v>0</v>
      </c>
      <c r="S191" s="205">
        <v>0</v>
      </c>
      <c r="T191" s="206">
        <f>S191*H191</f>
        <v>0</v>
      </c>
      <c r="AR191" s="24" t="s">
        <v>336</v>
      </c>
      <c r="AT191" s="24" t="s">
        <v>258</v>
      </c>
      <c r="AU191" s="24" t="s">
        <v>90</v>
      </c>
      <c r="AY191" s="24" t="s">
        <v>256</v>
      </c>
      <c r="BE191" s="207">
        <f>IF(N191="základní",J191,0)</f>
        <v>0</v>
      </c>
      <c r="BF191" s="207">
        <f>IF(N191="snížená",J191,0)</f>
        <v>0</v>
      </c>
      <c r="BG191" s="207">
        <f>IF(N191="zákl. přenesená",J191,0)</f>
        <v>0</v>
      </c>
      <c r="BH191" s="207">
        <f>IF(N191="sníž. přenesená",J191,0)</f>
        <v>0</v>
      </c>
      <c r="BI191" s="207">
        <f>IF(N191="nulová",J191,0)</f>
        <v>0</v>
      </c>
      <c r="BJ191" s="24" t="s">
        <v>25</v>
      </c>
      <c r="BK191" s="207">
        <f>ROUND(I191*H191,2)</f>
        <v>0</v>
      </c>
      <c r="BL191" s="24" t="s">
        <v>336</v>
      </c>
      <c r="BM191" s="24" t="s">
        <v>2778</v>
      </c>
    </row>
    <row r="192" spans="2:51" s="11" customFormat="1" ht="13.5">
      <c r="B192" s="208"/>
      <c r="C192" s="209"/>
      <c r="D192" s="222" t="s">
        <v>264</v>
      </c>
      <c r="E192" s="271" t="s">
        <v>38</v>
      </c>
      <c r="F192" s="248" t="s">
        <v>2779</v>
      </c>
      <c r="G192" s="209"/>
      <c r="H192" s="249">
        <v>123</v>
      </c>
      <c r="I192" s="214"/>
      <c r="J192" s="209"/>
      <c r="K192" s="209"/>
      <c r="L192" s="215"/>
      <c r="M192" s="216"/>
      <c r="N192" s="217"/>
      <c r="O192" s="217"/>
      <c r="P192" s="217"/>
      <c r="Q192" s="217"/>
      <c r="R192" s="217"/>
      <c r="S192" s="217"/>
      <c r="T192" s="218"/>
      <c r="AT192" s="219" t="s">
        <v>264</v>
      </c>
      <c r="AU192" s="219" t="s">
        <v>90</v>
      </c>
      <c r="AV192" s="11" t="s">
        <v>90</v>
      </c>
      <c r="AW192" s="11" t="s">
        <v>45</v>
      </c>
      <c r="AX192" s="11" t="s">
        <v>25</v>
      </c>
      <c r="AY192" s="219" t="s">
        <v>256</v>
      </c>
    </row>
    <row r="193" spans="2:65" s="1" customFormat="1" ht="22.5" customHeight="1">
      <c r="B193" s="42"/>
      <c r="C193" s="196" t="s">
        <v>761</v>
      </c>
      <c r="D193" s="196" t="s">
        <v>258</v>
      </c>
      <c r="E193" s="197" t="s">
        <v>2780</v>
      </c>
      <c r="F193" s="198" t="s">
        <v>2781</v>
      </c>
      <c r="G193" s="199" t="s">
        <v>360</v>
      </c>
      <c r="H193" s="200">
        <v>50</v>
      </c>
      <c r="I193" s="201"/>
      <c r="J193" s="202">
        <f aca="true" t="shared" si="40" ref="J193:J198">ROUND(I193*H193,2)</f>
        <v>0</v>
      </c>
      <c r="K193" s="198" t="s">
        <v>38</v>
      </c>
      <c r="L193" s="62"/>
      <c r="M193" s="203" t="s">
        <v>38</v>
      </c>
      <c r="N193" s="204" t="s">
        <v>52</v>
      </c>
      <c r="O193" s="43"/>
      <c r="P193" s="205">
        <f aca="true" t="shared" si="41" ref="P193:P198">O193*H193</f>
        <v>0</v>
      </c>
      <c r="Q193" s="205">
        <v>0</v>
      </c>
      <c r="R193" s="205">
        <f aca="true" t="shared" si="42" ref="R193:R198">Q193*H193</f>
        <v>0</v>
      </c>
      <c r="S193" s="205">
        <v>0</v>
      </c>
      <c r="T193" s="206">
        <f aca="true" t="shared" si="43" ref="T193:T198">S193*H193</f>
        <v>0</v>
      </c>
      <c r="AR193" s="24" t="s">
        <v>336</v>
      </c>
      <c r="AT193" s="24" t="s">
        <v>258</v>
      </c>
      <c r="AU193" s="24" t="s">
        <v>90</v>
      </c>
      <c r="AY193" s="24" t="s">
        <v>256</v>
      </c>
      <c r="BE193" s="207">
        <f aca="true" t="shared" si="44" ref="BE193:BE198">IF(N193="základní",J193,0)</f>
        <v>0</v>
      </c>
      <c r="BF193" s="207">
        <f aca="true" t="shared" si="45" ref="BF193:BF198">IF(N193="snížená",J193,0)</f>
        <v>0</v>
      </c>
      <c r="BG193" s="207">
        <f aca="true" t="shared" si="46" ref="BG193:BG198">IF(N193="zákl. přenesená",J193,0)</f>
        <v>0</v>
      </c>
      <c r="BH193" s="207">
        <f aca="true" t="shared" si="47" ref="BH193:BH198">IF(N193="sníž. přenesená",J193,0)</f>
        <v>0</v>
      </c>
      <c r="BI193" s="207">
        <f aca="true" t="shared" si="48" ref="BI193:BI198">IF(N193="nulová",J193,0)</f>
        <v>0</v>
      </c>
      <c r="BJ193" s="24" t="s">
        <v>25</v>
      </c>
      <c r="BK193" s="207">
        <f aca="true" t="shared" si="49" ref="BK193:BK198">ROUND(I193*H193,2)</f>
        <v>0</v>
      </c>
      <c r="BL193" s="24" t="s">
        <v>336</v>
      </c>
      <c r="BM193" s="24" t="s">
        <v>2782</v>
      </c>
    </row>
    <row r="194" spans="2:65" s="1" customFormat="1" ht="22.5" customHeight="1">
      <c r="B194" s="42"/>
      <c r="C194" s="196" t="s">
        <v>765</v>
      </c>
      <c r="D194" s="196" t="s">
        <v>258</v>
      </c>
      <c r="E194" s="197" t="s">
        <v>2783</v>
      </c>
      <c r="F194" s="198" t="s">
        <v>2784</v>
      </c>
      <c r="G194" s="199" t="s">
        <v>453</v>
      </c>
      <c r="H194" s="200">
        <v>10</v>
      </c>
      <c r="I194" s="201"/>
      <c r="J194" s="202">
        <f t="shared" si="40"/>
        <v>0</v>
      </c>
      <c r="K194" s="198" t="s">
        <v>38</v>
      </c>
      <c r="L194" s="62"/>
      <c r="M194" s="203" t="s">
        <v>38</v>
      </c>
      <c r="N194" s="204" t="s">
        <v>52</v>
      </c>
      <c r="O194" s="43"/>
      <c r="P194" s="205">
        <f t="shared" si="41"/>
        <v>0</v>
      </c>
      <c r="Q194" s="205">
        <v>0.00191</v>
      </c>
      <c r="R194" s="205">
        <f t="shared" si="42"/>
        <v>0.0191</v>
      </c>
      <c r="S194" s="205">
        <v>0</v>
      </c>
      <c r="T194" s="206">
        <f t="shared" si="43"/>
        <v>0</v>
      </c>
      <c r="AR194" s="24" t="s">
        <v>336</v>
      </c>
      <c r="AT194" s="24" t="s">
        <v>258</v>
      </c>
      <c r="AU194" s="24" t="s">
        <v>90</v>
      </c>
      <c r="AY194" s="24" t="s">
        <v>256</v>
      </c>
      <c r="BE194" s="207">
        <f t="shared" si="44"/>
        <v>0</v>
      </c>
      <c r="BF194" s="207">
        <f t="shared" si="45"/>
        <v>0</v>
      </c>
      <c r="BG194" s="207">
        <f t="shared" si="46"/>
        <v>0</v>
      </c>
      <c r="BH194" s="207">
        <f t="shared" si="47"/>
        <v>0</v>
      </c>
      <c r="BI194" s="207">
        <f t="shared" si="48"/>
        <v>0</v>
      </c>
      <c r="BJ194" s="24" t="s">
        <v>25</v>
      </c>
      <c r="BK194" s="207">
        <f t="shared" si="49"/>
        <v>0</v>
      </c>
      <c r="BL194" s="24" t="s">
        <v>336</v>
      </c>
      <c r="BM194" s="24" t="s">
        <v>2785</v>
      </c>
    </row>
    <row r="195" spans="2:65" s="1" customFormat="1" ht="22.5" customHeight="1">
      <c r="B195" s="42"/>
      <c r="C195" s="196" t="s">
        <v>770</v>
      </c>
      <c r="D195" s="196" t="s">
        <v>258</v>
      </c>
      <c r="E195" s="197" t="s">
        <v>2786</v>
      </c>
      <c r="F195" s="198" t="s">
        <v>2787</v>
      </c>
      <c r="G195" s="199" t="s">
        <v>2591</v>
      </c>
      <c r="H195" s="200">
        <v>10</v>
      </c>
      <c r="I195" s="201"/>
      <c r="J195" s="202">
        <f t="shared" si="40"/>
        <v>0</v>
      </c>
      <c r="K195" s="198" t="s">
        <v>38</v>
      </c>
      <c r="L195" s="62"/>
      <c r="M195" s="203" t="s">
        <v>38</v>
      </c>
      <c r="N195" s="204" t="s">
        <v>52</v>
      </c>
      <c r="O195" s="43"/>
      <c r="P195" s="205">
        <f t="shared" si="41"/>
        <v>0</v>
      </c>
      <c r="Q195" s="205">
        <v>0</v>
      </c>
      <c r="R195" s="205">
        <f t="shared" si="42"/>
        <v>0</v>
      </c>
      <c r="S195" s="205">
        <v>0</v>
      </c>
      <c r="T195" s="206">
        <f t="shared" si="43"/>
        <v>0</v>
      </c>
      <c r="AR195" s="24" t="s">
        <v>336</v>
      </c>
      <c r="AT195" s="24" t="s">
        <v>258</v>
      </c>
      <c r="AU195" s="24" t="s">
        <v>90</v>
      </c>
      <c r="AY195" s="24" t="s">
        <v>256</v>
      </c>
      <c r="BE195" s="207">
        <f t="shared" si="44"/>
        <v>0</v>
      </c>
      <c r="BF195" s="207">
        <f t="shared" si="45"/>
        <v>0</v>
      </c>
      <c r="BG195" s="207">
        <f t="shared" si="46"/>
        <v>0</v>
      </c>
      <c r="BH195" s="207">
        <f t="shared" si="47"/>
        <v>0</v>
      </c>
      <c r="BI195" s="207">
        <f t="shared" si="48"/>
        <v>0</v>
      </c>
      <c r="BJ195" s="24" t="s">
        <v>25</v>
      </c>
      <c r="BK195" s="207">
        <f t="shared" si="49"/>
        <v>0</v>
      </c>
      <c r="BL195" s="24" t="s">
        <v>336</v>
      </c>
      <c r="BM195" s="24" t="s">
        <v>2788</v>
      </c>
    </row>
    <row r="196" spans="2:65" s="1" customFormat="1" ht="31.5" customHeight="1">
      <c r="B196" s="42"/>
      <c r="C196" s="196" t="s">
        <v>774</v>
      </c>
      <c r="D196" s="196" t="s">
        <v>258</v>
      </c>
      <c r="E196" s="197" t="s">
        <v>2789</v>
      </c>
      <c r="F196" s="198" t="s">
        <v>2790</v>
      </c>
      <c r="G196" s="199" t="s">
        <v>327</v>
      </c>
      <c r="H196" s="200">
        <v>0.4</v>
      </c>
      <c r="I196" s="201"/>
      <c r="J196" s="202">
        <f t="shared" si="40"/>
        <v>0</v>
      </c>
      <c r="K196" s="198" t="s">
        <v>261</v>
      </c>
      <c r="L196" s="62"/>
      <c r="M196" s="203" t="s">
        <v>38</v>
      </c>
      <c r="N196" s="204" t="s">
        <v>52</v>
      </c>
      <c r="O196" s="43"/>
      <c r="P196" s="205">
        <f t="shared" si="41"/>
        <v>0</v>
      </c>
      <c r="Q196" s="205">
        <v>0</v>
      </c>
      <c r="R196" s="205">
        <f t="shared" si="42"/>
        <v>0</v>
      </c>
      <c r="S196" s="205">
        <v>0</v>
      </c>
      <c r="T196" s="206">
        <f t="shared" si="43"/>
        <v>0</v>
      </c>
      <c r="AR196" s="24" t="s">
        <v>336</v>
      </c>
      <c r="AT196" s="24" t="s">
        <v>258</v>
      </c>
      <c r="AU196" s="24" t="s">
        <v>90</v>
      </c>
      <c r="AY196" s="24" t="s">
        <v>256</v>
      </c>
      <c r="BE196" s="207">
        <f t="shared" si="44"/>
        <v>0</v>
      </c>
      <c r="BF196" s="207">
        <f t="shared" si="45"/>
        <v>0</v>
      </c>
      <c r="BG196" s="207">
        <f t="shared" si="46"/>
        <v>0</v>
      </c>
      <c r="BH196" s="207">
        <f t="shared" si="47"/>
        <v>0</v>
      </c>
      <c r="BI196" s="207">
        <f t="shared" si="48"/>
        <v>0</v>
      </c>
      <c r="BJ196" s="24" t="s">
        <v>25</v>
      </c>
      <c r="BK196" s="207">
        <f t="shared" si="49"/>
        <v>0</v>
      </c>
      <c r="BL196" s="24" t="s">
        <v>336</v>
      </c>
      <c r="BM196" s="24" t="s">
        <v>2791</v>
      </c>
    </row>
    <row r="197" spans="2:65" s="1" customFormat="1" ht="31.5" customHeight="1">
      <c r="B197" s="42"/>
      <c r="C197" s="196" t="s">
        <v>778</v>
      </c>
      <c r="D197" s="196" t="s">
        <v>258</v>
      </c>
      <c r="E197" s="197" t="s">
        <v>2792</v>
      </c>
      <c r="F197" s="198" t="s">
        <v>2793</v>
      </c>
      <c r="G197" s="199" t="s">
        <v>327</v>
      </c>
      <c r="H197" s="200">
        <v>0.469</v>
      </c>
      <c r="I197" s="201"/>
      <c r="J197" s="202">
        <f t="shared" si="40"/>
        <v>0</v>
      </c>
      <c r="K197" s="198" t="s">
        <v>261</v>
      </c>
      <c r="L197" s="62"/>
      <c r="M197" s="203" t="s">
        <v>38</v>
      </c>
      <c r="N197" s="204" t="s">
        <v>52</v>
      </c>
      <c r="O197" s="43"/>
      <c r="P197" s="205">
        <f t="shared" si="41"/>
        <v>0</v>
      </c>
      <c r="Q197" s="205">
        <v>0</v>
      </c>
      <c r="R197" s="205">
        <f t="shared" si="42"/>
        <v>0</v>
      </c>
      <c r="S197" s="205">
        <v>0</v>
      </c>
      <c r="T197" s="206">
        <f t="shared" si="43"/>
        <v>0</v>
      </c>
      <c r="AR197" s="24" t="s">
        <v>336</v>
      </c>
      <c r="AT197" s="24" t="s">
        <v>258</v>
      </c>
      <c r="AU197" s="24" t="s">
        <v>90</v>
      </c>
      <c r="AY197" s="24" t="s">
        <v>256</v>
      </c>
      <c r="BE197" s="207">
        <f t="shared" si="44"/>
        <v>0</v>
      </c>
      <c r="BF197" s="207">
        <f t="shared" si="45"/>
        <v>0</v>
      </c>
      <c r="BG197" s="207">
        <f t="shared" si="46"/>
        <v>0</v>
      </c>
      <c r="BH197" s="207">
        <f t="shared" si="47"/>
        <v>0</v>
      </c>
      <c r="BI197" s="207">
        <f t="shared" si="48"/>
        <v>0</v>
      </c>
      <c r="BJ197" s="24" t="s">
        <v>25</v>
      </c>
      <c r="BK197" s="207">
        <f t="shared" si="49"/>
        <v>0</v>
      </c>
      <c r="BL197" s="24" t="s">
        <v>336</v>
      </c>
      <c r="BM197" s="24" t="s">
        <v>2794</v>
      </c>
    </row>
    <row r="198" spans="2:65" s="1" customFormat="1" ht="44.25" customHeight="1">
      <c r="B198" s="42"/>
      <c r="C198" s="196" t="s">
        <v>788</v>
      </c>
      <c r="D198" s="196" t="s">
        <v>258</v>
      </c>
      <c r="E198" s="197" t="s">
        <v>2795</v>
      </c>
      <c r="F198" s="198" t="s">
        <v>2796</v>
      </c>
      <c r="G198" s="199" t="s">
        <v>327</v>
      </c>
      <c r="H198" s="200">
        <v>0.469</v>
      </c>
      <c r="I198" s="201"/>
      <c r="J198" s="202">
        <f t="shared" si="40"/>
        <v>0</v>
      </c>
      <c r="K198" s="198" t="s">
        <v>261</v>
      </c>
      <c r="L198" s="62"/>
      <c r="M198" s="203" t="s">
        <v>38</v>
      </c>
      <c r="N198" s="204" t="s">
        <v>52</v>
      </c>
      <c r="O198" s="43"/>
      <c r="P198" s="205">
        <f t="shared" si="41"/>
        <v>0</v>
      </c>
      <c r="Q198" s="205">
        <v>0</v>
      </c>
      <c r="R198" s="205">
        <f t="shared" si="42"/>
        <v>0</v>
      </c>
      <c r="S198" s="205">
        <v>0</v>
      </c>
      <c r="T198" s="206">
        <f t="shared" si="43"/>
        <v>0</v>
      </c>
      <c r="AR198" s="24" t="s">
        <v>336</v>
      </c>
      <c r="AT198" s="24" t="s">
        <v>258</v>
      </c>
      <c r="AU198" s="24" t="s">
        <v>90</v>
      </c>
      <c r="AY198" s="24" t="s">
        <v>256</v>
      </c>
      <c r="BE198" s="207">
        <f t="shared" si="44"/>
        <v>0</v>
      </c>
      <c r="BF198" s="207">
        <f t="shared" si="45"/>
        <v>0</v>
      </c>
      <c r="BG198" s="207">
        <f t="shared" si="46"/>
        <v>0</v>
      </c>
      <c r="BH198" s="207">
        <f t="shared" si="47"/>
        <v>0</v>
      </c>
      <c r="BI198" s="207">
        <f t="shared" si="48"/>
        <v>0</v>
      </c>
      <c r="BJ198" s="24" t="s">
        <v>25</v>
      </c>
      <c r="BK198" s="207">
        <f t="shared" si="49"/>
        <v>0</v>
      </c>
      <c r="BL198" s="24" t="s">
        <v>336</v>
      </c>
      <c r="BM198" s="24" t="s">
        <v>2797</v>
      </c>
    </row>
    <row r="199" spans="2:63" s="10" customFormat="1" ht="29.85" customHeight="1">
      <c r="B199" s="179"/>
      <c r="C199" s="180"/>
      <c r="D199" s="193" t="s">
        <v>80</v>
      </c>
      <c r="E199" s="194" t="s">
        <v>2798</v>
      </c>
      <c r="F199" s="194" t="s">
        <v>2799</v>
      </c>
      <c r="G199" s="180"/>
      <c r="H199" s="180"/>
      <c r="I199" s="183"/>
      <c r="J199" s="195">
        <f>BK199</f>
        <v>0</v>
      </c>
      <c r="K199" s="180"/>
      <c r="L199" s="185"/>
      <c r="M199" s="186"/>
      <c r="N199" s="187"/>
      <c r="O199" s="187"/>
      <c r="P199" s="188">
        <f>SUM(P200:P219)</f>
        <v>0</v>
      </c>
      <c r="Q199" s="187"/>
      <c r="R199" s="188">
        <f>SUM(R200:R219)</f>
        <v>0.0716</v>
      </c>
      <c r="S199" s="187"/>
      <c r="T199" s="189">
        <f>SUM(T200:T219)</f>
        <v>0.05500000000000001</v>
      </c>
      <c r="AR199" s="190" t="s">
        <v>90</v>
      </c>
      <c r="AT199" s="191" t="s">
        <v>80</v>
      </c>
      <c r="AU199" s="191" t="s">
        <v>25</v>
      </c>
      <c r="AY199" s="190" t="s">
        <v>256</v>
      </c>
      <c r="BK199" s="192">
        <f>SUM(BK200:BK219)</f>
        <v>0</v>
      </c>
    </row>
    <row r="200" spans="2:65" s="1" customFormat="1" ht="22.5" customHeight="1">
      <c r="B200" s="42"/>
      <c r="C200" s="196" t="s">
        <v>793</v>
      </c>
      <c r="D200" s="196" t="s">
        <v>258</v>
      </c>
      <c r="E200" s="197" t="s">
        <v>2800</v>
      </c>
      <c r="F200" s="198" t="s">
        <v>2801</v>
      </c>
      <c r="G200" s="199" t="s">
        <v>453</v>
      </c>
      <c r="H200" s="200">
        <v>10</v>
      </c>
      <c r="I200" s="201"/>
      <c r="J200" s="202">
        <f aca="true" t="shared" si="50" ref="J200:J219">ROUND(I200*H200,2)</f>
        <v>0</v>
      </c>
      <c r="K200" s="198" t="s">
        <v>261</v>
      </c>
      <c r="L200" s="62"/>
      <c r="M200" s="203" t="s">
        <v>38</v>
      </c>
      <c r="N200" s="204" t="s">
        <v>52</v>
      </c>
      <c r="O200" s="43"/>
      <c r="P200" s="205">
        <f aca="true" t="shared" si="51" ref="P200:P219">O200*H200</f>
        <v>0</v>
      </c>
      <c r="Q200" s="205">
        <v>0.00013</v>
      </c>
      <c r="R200" s="205">
        <f aca="true" t="shared" si="52" ref="R200:R219">Q200*H200</f>
        <v>0.0013</v>
      </c>
      <c r="S200" s="205">
        <v>0.0011</v>
      </c>
      <c r="T200" s="206">
        <f aca="true" t="shared" si="53" ref="T200:T219">S200*H200</f>
        <v>0.011000000000000001</v>
      </c>
      <c r="AR200" s="24" t="s">
        <v>336</v>
      </c>
      <c r="AT200" s="24" t="s">
        <v>258</v>
      </c>
      <c r="AU200" s="24" t="s">
        <v>90</v>
      </c>
      <c r="AY200" s="24" t="s">
        <v>256</v>
      </c>
      <c r="BE200" s="207">
        <f aca="true" t="shared" si="54" ref="BE200:BE219">IF(N200="základní",J200,0)</f>
        <v>0</v>
      </c>
      <c r="BF200" s="207">
        <f aca="true" t="shared" si="55" ref="BF200:BF219">IF(N200="snížená",J200,0)</f>
        <v>0</v>
      </c>
      <c r="BG200" s="207">
        <f aca="true" t="shared" si="56" ref="BG200:BG219">IF(N200="zákl. přenesená",J200,0)</f>
        <v>0</v>
      </c>
      <c r="BH200" s="207">
        <f aca="true" t="shared" si="57" ref="BH200:BH219">IF(N200="sníž. přenesená",J200,0)</f>
        <v>0</v>
      </c>
      <c r="BI200" s="207">
        <f aca="true" t="shared" si="58" ref="BI200:BI219">IF(N200="nulová",J200,0)</f>
        <v>0</v>
      </c>
      <c r="BJ200" s="24" t="s">
        <v>25</v>
      </c>
      <c r="BK200" s="207">
        <f aca="true" t="shared" si="59" ref="BK200:BK219">ROUND(I200*H200,2)</f>
        <v>0</v>
      </c>
      <c r="BL200" s="24" t="s">
        <v>336</v>
      </c>
      <c r="BM200" s="24" t="s">
        <v>2802</v>
      </c>
    </row>
    <row r="201" spans="2:65" s="1" customFormat="1" ht="22.5" customHeight="1">
      <c r="B201" s="42"/>
      <c r="C201" s="196" t="s">
        <v>35</v>
      </c>
      <c r="D201" s="196" t="s">
        <v>258</v>
      </c>
      <c r="E201" s="197" t="s">
        <v>2803</v>
      </c>
      <c r="F201" s="198" t="s">
        <v>2804</v>
      </c>
      <c r="G201" s="199" t="s">
        <v>453</v>
      </c>
      <c r="H201" s="200">
        <v>20</v>
      </c>
      <c r="I201" s="201"/>
      <c r="J201" s="202">
        <f t="shared" si="50"/>
        <v>0</v>
      </c>
      <c r="K201" s="198" t="s">
        <v>261</v>
      </c>
      <c r="L201" s="62"/>
      <c r="M201" s="203" t="s">
        <v>38</v>
      </c>
      <c r="N201" s="204" t="s">
        <v>52</v>
      </c>
      <c r="O201" s="43"/>
      <c r="P201" s="205">
        <f t="shared" si="51"/>
        <v>0</v>
      </c>
      <c r="Q201" s="205">
        <v>0.00017</v>
      </c>
      <c r="R201" s="205">
        <f t="shared" si="52"/>
        <v>0.0034000000000000002</v>
      </c>
      <c r="S201" s="205">
        <v>0.0022</v>
      </c>
      <c r="T201" s="206">
        <f t="shared" si="53"/>
        <v>0.044000000000000004</v>
      </c>
      <c r="AR201" s="24" t="s">
        <v>336</v>
      </c>
      <c r="AT201" s="24" t="s">
        <v>258</v>
      </c>
      <c r="AU201" s="24" t="s">
        <v>90</v>
      </c>
      <c r="AY201" s="24" t="s">
        <v>256</v>
      </c>
      <c r="BE201" s="207">
        <f t="shared" si="54"/>
        <v>0</v>
      </c>
      <c r="BF201" s="207">
        <f t="shared" si="55"/>
        <v>0</v>
      </c>
      <c r="BG201" s="207">
        <f t="shared" si="56"/>
        <v>0</v>
      </c>
      <c r="BH201" s="207">
        <f t="shared" si="57"/>
        <v>0</v>
      </c>
      <c r="BI201" s="207">
        <f t="shared" si="58"/>
        <v>0</v>
      </c>
      <c r="BJ201" s="24" t="s">
        <v>25</v>
      </c>
      <c r="BK201" s="207">
        <f t="shared" si="59"/>
        <v>0</v>
      </c>
      <c r="BL201" s="24" t="s">
        <v>336</v>
      </c>
      <c r="BM201" s="24" t="s">
        <v>2805</v>
      </c>
    </row>
    <row r="202" spans="2:65" s="1" customFormat="1" ht="22.5" customHeight="1">
      <c r="B202" s="42"/>
      <c r="C202" s="196" t="s">
        <v>800</v>
      </c>
      <c r="D202" s="196" t="s">
        <v>258</v>
      </c>
      <c r="E202" s="197" t="s">
        <v>2806</v>
      </c>
      <c r="F202" s="198" t="s">
        <v>2807</v>
      </c>
      <c r="G202" s="199" t="s">
        <v>453</v>
      </c>
      <c r="H202" s="200">
        <v>36</v>
      </c>
      <c r="I202" s="201"/>
      <c r="J202" s="202">
        <f t="shared" si="50"/>
        <v>0</v>
      </c>
      <c r="K202" s="198" t="s">
        <v>261</v>
      </c>
      <c r="L202" s="62"/>
      <c r="M202" s="203" t="s">
        <v>38</v>
      </c>
      <c r="N202" s="204" t="s">
        <v>52</v>
      </c>
      <c r="O202" s="43"/>
      <c r="P202" s="205">
        <f t="shared" si="51"/>
        <v>0</v>
      </c>
      <c r="Q202" s="205">
        <v>3E-05</v>
      </c>
      <c r="R202" s="205">
        <f t="shared" si="52"/>
        <v>0.00108</v>
      </c>
      <c r="S202" s="205">
        <v>0</v>
      </c>
      <c r="T202" s="206">
        <f t="shared" si="53"/>
        <v>0</v>
      </c>
      <c r="AR202" s="24" t="s">
        <v>336</v>
      </c>
      <c r="AT202" s="24" t="s">
        <v>258</v>
      </c>
      <c r="AU202" s="24" t="s">
        <v>90</v>
      </c>
      <c r="AY202" s="24" t="s">
        <v>256</v>
      </c>
      <c r="BE202" s="207">
        <f t="shared" si="54"/>
        <v>0</v>
      </c>
      <c r="BF202" s="207">
        <f t="shared" si="55"/>
        <v>0</v>
      </c>
      <c r="BG202" s="207">
        <f t="shared" si="56"/>
        <v>0</v>
      </c>
      <c r="BH202" s="207">
        <f t="shared" si="57"/>
        <v>0</v>
      </c>
      <c r="BI202" s="207">
        <f t="shared" si="58"/>
        <v>0</v>
      </c>
      <c r="BJ202" s="24" t="s">
        <v>25</v>
      </c>
      <c r="BK202" s="207">
        <f t="shared" si="59"/>
        <v>0</v>
      </c>
      <c r="BL202" s="24" t="s">
        <v>336</v>
      </c>
      <c r="BM202" s="24" t="s">
        <v>2808</v>
      </c>
    </row>
    <row r="203" spans="2:65" s="1" customFormat="1" ht="22.5" customHeight="1">
      <c r="B203" s="42"/>
      <c r="C203" s="196" t="s">
        <v>804</v>
      </c>
      <c r="D203" s="196" t="s">
        <v>258</v>
      </c>
      <c r="E203" s="197" t="s">
        <v>2809</v>
      </c>
      <c r="F203" s="198" t="s">
        <v>2810</v>
      </c>
      <c r="G203" s="199" t="s">
        <v>453</v>
      </c>
      <c r="H203" s="200">
        <v>10</v>
      </c>
      <c r="I203" s="201"/>
      <c r="J203" s="202">
        <f t="shared" si="50"/>
        <v>0</v>
      </c>
      <c r="K203" s="198" t="s">
        <v>261</v>
      </c>
      <c r="L203" s="62"/>
      <c r="M203" s="203" t="s">
        <v>38</v>
      </c>
      <c r="N203" s="204" t="s">
        <v>52</v>
      </c>
      <c r="O203" s="43"/>
      <c r="P203" s="205">
        <f t="shared" si="51"/>
        <v>0</v>
      </c>
      <c r="Q203" s="205">
        <v>0.00015</v>
      </c>
      <c r="R203" s="205">
        <f t="shared" si="52"/>
        <v>0.0014999999999999998</v>
      </c>
      <c r="S203" s="205">
        <v>0</v>
      </c>
      <c r="T203" s="206">
        <f t="shared" si="53"/>
        <v>0</v>
      </c>
      <c r="AR203" s="24" t="s">
        <v>336</v>
      </c>
      <c r="AT203" s="24" t="s">
        <v>258</v>
      </c>
      <c r="AU203" s="24" t="s">
        <v>90</v>
      </c>
      <c r="AY203" s="24" t="s">
        <v>256</v>
      </c>
      <c r="BE203" s="207">
        <f t="shared" si="54"/>
        <v>0</v>
      </c>
      <c r="BF203" s="207">
        <f t="shared" si="55"/>
        <v>0</v>
      </c>
      <c r="BG203" s="207">
        <f t="shared" si="56"/>
        <v>0</v>
      </c>
      <c r="BH203" s="207">
        <f t="shared" si="57"/>
        <v>0</v>
      </c>
      <c r="BI203" s="207">
        <f t="shared" si="58"/>
        <v>0</v>
      </c>
      <c r="BJ203" s="24" t="s">
        <v>25</v>
      </c>
      <c r="BK203" s="207">
        <f t="shared" si="59"/>
        <v>0</v>
      </c>
      <c r="BL203" s="24" t="s">
        <v>336</v>
      </c>
      <c r="BM203" s="24" t="s">
        <v>2811</v>
      </c>
    </row>
    <row r="204" spans="2:65" s="1" customFormat="1" ht="22.5" customHeight="1">
      <c r="B204" s="42"/>
      <c r="C204" s="196" t="s">
        <v>808</v>
      </c>
      <c r="D204" s="196" t="s">
        <v>258</v>
      </c>
      <c r="E204" s="197" t="s">
        <v>2812</v>
      </c>
      <c r="F204" s="198" t="s">
        <v>2813</v>
      </c>
      <c r="G204" s="199" t="s">
        <v>453</v>
      </c>
      <c r="H204" s="200">
        <v>4</v>
      </c>
      <c r="I204" s="201"/>
      <c r="J204" s="202">
        <f t="shared" si="50"/>
        <v>0</v>
      </c>
      <c r="K204" s="198" t="s">
        <v>261</v>
      </c>
      <c r="L204" s="62"/>
      <c r="M204" s="203" t="s">
        <v>38</v>
      </c>
      <c r="N204" s="204" t="s">
        <v>52</v>
      </c>
      <c r="O204" s="43"/>
      <c r="P204" s="205">
        <f t="shared" si="51"/>
        <v>0</v>
      </c>
      <c r="Q204" s="205">
        <v>0.00035</v>
      </c>
      <c r="R204" s="205">
        <f t="shared" si="52"/>
        <v>0.0014</v>
      </c>
      <c r="S204" s="205">
        <v>0</v>
      </c>
      <c r="T204" s="206">
        <f t="shared" si="53"/>
        <v>0</v>
      </c>
      <c r="AR204" s="24" t="s">
        <v>336</v>
      </c>
      <c r="AT204" s="24" t="s">
        <v>258</v>
      </c>
      <c r="AU204" s="24" t="s">
        <v>90</v>
      </c>
      <c r="AY204" s="24" t="s">
        <v>256</v>
      </c>
      <c r="BE204" s="207">
        <f t="shared" si="54"/>
        <v>0</v>
      </c>
      <c r="BF204" s="207">
        <f t="shared" si="55"/>
        <v>0</v>
      </c>
      <c r="BG204" s="207">
        <f t="shared" si="56"/>
        <v>0</v>
      </c>
      <c r="BH204" s="207">
        <f t="shared" si="57"/>
        <v>0</v>
      </c>
      <c r="BI204" s="207">
        <f t="shared" si="58"/>
        <v>0</v>
      </c>
      <c r="BJ204" s="24" t="s">
        <v>25</v>
      </c>
      <c r="BK204" s="207">
        <f t="shared" si="59"/>
        <v>0</v>
      </c>
      <c r="BL204" s="24" t="s">
        <v>336</v>
      </c>
      <c r="BM204" s="24" t="s">
        <v>2814</v>
      </c>
    </row>
    <row r="205" spans="2:65" s="1" customFormat="1" ht="22.5" customHeight="1">
      <c r="B205" s="42"/>
      <c r="C205" s="196" t="s">
        <v>812</v>
      </c>
      <c r="D205" s="196" t="s">
        <v>258</v>
      </c>
      <c r="E205" s="197" t="s">
        <v>2815</v>
      </c>
      <c r="F205" s="198" t="s">
        <v>2816</v>
      </c>
      <c r="G205" s="199" t="s">
        <v>453</v>
      </c>
      <c r="H205" s="200">
        <v>6</v>
      </c>
      <c r="I205" s="201"/>
      <c r="J205" s="202">
        <f t="shared" si="50"/>
        <v>0</v>
      </c>
      <c r="K205" s="198" t="s">
        <v>261</v>
      </c>
      <c r="L205" s="62"/>
      <c r="M205" s="203" t="s">
        <v>38</v>
      </c>
      <c r="N205" s="204" t="s">
        <v>52</v>
      </c>
      <c r="O205" s="43"/>
      <c r="P205" s="205">
        <f t="shared" si="51"/>
        <v>0</v>
      </c>
      <c r="Q205" s="205">
        <v>9E-05</v>
      </c>
      <c r="R205" s="205">
        <f t="shared" si="52"/>
        <v>0.00054</v>
      </c>
      <c r="S205" s="205">
        <v>0</v>
      </c>
      <c r="T205" s="206">
        <f t="shared" si="53"/>
        <v>0</v>
      </c>
      <c r="AR205" s="24" t="s">
        <v>336</v>
      </c>
      <c r="AT205" s="24" t="s">
        <v>258</v>
      </c>
      <c r="AU205" s="24" t="s">
        <v>90</v>
      </c>
      <c r="AY205" s="24" t="s">
        <v>256</v>
      </c>
      <c r="BE205" s="207">
        <f t="shared" si="54"/>
        <v>0</v>
      </c>
      <c r="BF205" s="207">
        <f t="shared" si="55"/>
        <v>0</v>
      </c>
      <c r="BG205" s="207">
        <f t="shared" si="56"/>
        <v>0</v>
      </c>
      <c r="BH205" s="207">
        <f t="shared" si="57"/>
        <v>0</v>
      </c>
      <c r="BI205" s="207">
        <f t="shared" si="58"/>
        <v>0</v>
      </c>
      <c r="BJ205" s="24" t="s">
        <v>25</v>
      </c>
      <c r="BK205" s="207">
        <f t="shared" si="59"/>
        <v>0</v>
      </c>
      <c r="BL205" s="24" t="s">
        <v>336</v>
      </c>
      <c r="BM205" s="24" t="s">
        <v>2817</v>
      </c>
    </row>
    <row r="206" spans="2:65" s="1" customFormat="1" ht="22.5" customHeight="1">
      <c r="B206" s="42"/>
      <c r="C206" s="196" t="s">
        <v>816</v>
      </c>
      <c r="D206" s="196" t="s">
        <v>258</v>
      </c>
      <c r="E206" s="197" t="s">
        <v>2818</v>
      </c>
      <c r="F206" s="198" t="s">
        <v>2819</v>
      </c>
      <c r="G206" s="199" t="s">
        <v>453</v>
      </c>
      <c r="H206" s="200">
        <v>10</v>
      </c>
      <c r="I206" s="201"/>
      <c r="J206" s="202">
        <f t="shared" si="50"/>
        <v>0</v>
      </c>
      <c r="K206" s="198" t="s">
        <v>261</v>
      </c>
      <c r="L206" s="62"/>
      <c r="M206" s="203" t="s">
        <v>38</v>
      </c>
      <c r="N206" s="204" t="s">
        <v>52</v>
      </c>
      <c r="O206" s="43"/>
      <c r="P206" s="205">
        <f t="shared" si="51"/>
        <v>0</v>
      </c>
      <c r="Q206" s="205">
        <v>0.00024</v>
      </c>
      <c r="R206" s="205">
        <f t="shared" si="52"/>
        <v>0.0024000000000000002</v>
      </c>
      <c r="S206" s="205">
        <v>0</v>
      </c>
      <c r="T206" s="206">
        <f t="shared" si="53"/>
        <v>0</v>
      </c>
      <c r="AR206" s="24" t="s">
        <v>336</v>
      </c>
      <c r="AT206" s="24" t="s">
        <v>258</v>
      </c>
      <c r="AU206" s="24" t="s">
        <v>90</v>
      </c>
      <c r="AY206" s="24" t="s">
        <v>256</v>
      </c>
      <c r="BE206" s="207">
        <f t="shared" si="54"/>
        <v>0</v>
      </c>
      <c r="BF206" s="207">
        <f t="shared" si="55"/>
        <v>0</v>
      </c>
      <c r="BG206" s="207">
        <f t="shared" si="56"/>
        <v>0</v>
      </c>
      <c r="BH206" s="207">
        <f t="shared" si="57"/>
        <v>0</v>
      </c>
      <c r="BI206" s="207">
        <f t="shared" si="58"/>
        <v>0</v>
      </c>
      <c r="BJ206" s="24" t="s">
        <v>25</v>
      </c>
      <c r="BK206" s="207">
        <f t="shared" si="59"/>
        <v>0</v>
      </c>
      <c r="BL206" s="24" t="s">
        <v>336</v>
      </c>
      <c r="BM206" s="24" t="s">
        <v>2820</v>
      </c>
    </row>
    <row r="207" spans="2:65" s="1" customFormat="1" ht="22.5" customHeight="1">
      <c r="B207" s="42"/>
      <c r="C207" s="196" t="s">
        <v>820</v>
      </c>
      <c r="D207" s="196" t="s">
        <v>258</v>
      </c>
      <c r="E207" s="197" t="s">
        <v>2821</v>
      </c>
      <c r="F207" s="198" t="s">
        <v>2822</v>
      </c>
      <c r="G207" s="199" t="s">
        <v>453</v>
      </c>
      <c r="H207" s="200">
        <v>2</v>
      </c>
      <c r="I207" s="201"/>
      <c r="J207" s="202">
        <f t="shared" si="50"/>
        <v>0</v>
      </c>
      <c r="K207" s="198" t="s">
        <v>261</v>
      </c>
      <c r="L207" s="62"/>
      <c r="M207" s="203" t="s">
        <v>38</v>
      </c>
      <c r="N207" s="204" t="s">
        <v>52</v>
      </c>
      <c r="O207" s="43"/>
      <c r="P207" s="205">
        <f t="shared" si="51"/>
        <v>0</v>
      </c>
      <c r="Q207" s="205">
        <v>0.00025</v>
      </c>
      <c r="R207" s="205">
        <f t="shared" si="52"/>
        <v>0.0005</v>
      </c>
      <c r="S207" s="205">
        <v>0</v>
      </c>
      <c r="T207" s="206">
        <f t="shared" si="53"/>
        <v>0</v>
      </c>
      <c r="AR207" s="24" t="s">
        <v>336</v>
      </c>
      <c r="AT207" s="24" t="s">
        <v>258</v>
      </c>
      <c r="AU207" s="24" t="s">
        <v>90</v>
      </c>
      <c r="AY207" s="24" t="s">
        <v>256</v>
      </c>
      <c r="BE207" s="207">
        <f t="shared" si="54"/>
        <v>0</v>
      </c>
      <c r="BF207" s="207">
        <f t="shared" si="55"/>
        <v>0</v>
      </c>
      <c r="BG207" s="207">
        <f t="shared" si="56"/>
        <v>0</v>
      </c>
      <c r="BH207" s="207">
        <f t="shared" si="57"/>
        <v>0</v>
      </c>
      <c r="BI207" s="207">
        <f t="shared" si="58"/>
        <v>0</v>
      </c>
      <c r="BJ207" s="24" t="s">
        <v>25</v>
      </c>
      <c r="BK207" s="207">
        <f t="shared" si="59"/>
        <v>0</v>
      </c>
      <c r="BL207" s="24" t="s">
        <v>336</v>
      </c>
      <c r="BM207" s="24" t="s">
        <v>2823</v>
      </c>
    </row>
    <row r="208" spans="2:65" s="1" customFormat="1" ht="22.5" customHeight="1">
      <c r="B208" s="42"/>
      <c r="C208" s="196" t="s">
        <v>824</v>
      </c>
      <c r="D208" s="196" t="s">
        <v>258</v>
      </c>
      <c r="E208" s="197" t="s">
        <v>2824</v>
      </c>
      <c r="F208" s="198" t="s">
        <v>2825</v>
      </c>
      <c r="G208" s="199" t="s">
        <v>453</v>
      </c>
      <c r="H208" s="200">
        <v>4</v>
      </c>
      <c r="I208" s="201"/>
      <c r="J208" s="202">
        <f t="shared" si="50"/>
        <v>0</v>
      </c>
      <c r="K208" s="198" t="s">
        <v>261</v>
      </c>
      <c r="L208" s="62"/>
      <c r="M208" s="203" t="s">
        <v>38</v>
      </c>
      <c r="N208" s="204" t="s">
        <v>52</v>
      </c>
      <c r="O208" s="43"/>
      <c r="P208" s="205">
        <f t="shared" si="51"/>
        <v>0</v>
      </c>
      <c r="Q208" s="205">
        <v>0.00045</v>
      </c>
      <c r="R208" s="205">
        <f t="shared" si="52"/>
        <v>0.0018</v>
      </c>
      <c r="S208" s="205">
        <v>0</v>
      </c>
      <c r="T208" s="206">
        <f t="shared" si="53"/>
        <v>0</v>
      </c>
      <c r="AR208" s="24" t="s">
        <v>336</v>
      </c>
      <c r="AT208" s="24" t="s">
        <v>258</v>
      </c>
      <c r="AU208" s="24" t="s">
        <v>90</v>
      </c>
      <c r="AY208" s="24" t="s">
        <v>256</v>
      </c>
      <c r="BE208" s="207">
        <f t="shared" si="54"/>
        <v>0</v>
      </c>
      <c r="BF208" s="207">
        <f t="shared" si="55"/>
        <v>0</v>
      </c>
      <c r="BG208" s="207">
        <f t="shared" si="56"/>
        <v>0</v>
      </c>
      <c r="BH208" s="207">
        <f t="shared" si="57"/>
        <v>0</v>
      </c>
      <c r="BI208" s="207">
        <f t="shared" si="58"/>
        <v>0</v>
      </c>
      <c r="BJ208" s="24" t="s">
        <v>25</v>
      </c>
      <c r="BK208" s="207">
        <f t="shared" si="59"/>
        <v>0</v>
      </c>
      <c r="BL208" s="24" t="s">
        <v>336</v>
      </c>
      <c r="BM208" s="24" t="s">
        <v>2826</v>
      </c>
    </row>
    <row r="209" spans="2:65" s="1" customFormat="1" ht="22.5" customHeight="1">
      <c r="B209" s="42"/>
      <c r="C209" s="196" t="s">
        <v>829</v>
      </c>
      <c r="D209" s="196" t="s">
        <v>258</v>
      </c>
      <c r="E209" s="197" t="s">
        <v>2827</v>
      </c>
      <c r="F209" s="198" t="s">
        <v>2828</v>
      </c>
      <c r="G209" s="199" t="s">
        <v>453</v>
      </c>
      <c r="H209" s="200">
        <v>20</v>
      </c>
      <c r="I209" s="201"/>
      <c r="J209" s="202">
        <f t="shared" si="50"/>
        <v>0</v>
      </c>
      <c r="K209" s="198" t="s">
        <v>261</v>
      </c>
      <c r="L209" s="62"/>
      <c r="M209" s="203" t="s">
        <v>38</v>
      </c>
      <c r="N209" s="204" t="s">
        <v>52</v>
      </c>
      <c r="O209" s="43"/>
      <c r="P209" s="205">
        <f t="shared" si="51"/>
        <v>0</v>
      </c>
      <c r="Q209" s="205">
        <v>0.00022</v>
      </c>
      <c r="R209" s="205">
        <f t="shared" si="52"/>
        <v>0.0044</v>
      </c>
      <c r="S209" s="205">
        <v>0</v>
      </c>
      <c r="T209" s="206">
        <f t="shared" si="53"/>
        <v>0</v>
      </c>
      <c r="AR209" s="24" t="s">
        <v>336</v>
      </c>
      <c r="AT209" s="24" t="s">
        <v>258</v>
      </c>
      <c r="AU209" s="24" t="s">
        <v>90</v>
      </c>
      <c r="AY209" s="24" t="s">
        <v>256</v>
      </c>
      <c r="BE209" s="207">
        <f t="shared" si="54"/>
        <v>0</v>
      </c>
      <c r="BF209" s="207">
        <f t="shared" si="55"/>
        <v>0</v>
      </c>
      <c r="BG209" s="207">
        <f t="shared" si="56"/>
        <v>0</v>
      </c>
      <c r="BH209" s="207">
        <f t="shared" si="57"/>
        <v>0</v>
      </c>
      <c r="BI209" s="207">
        <f t="shared" si="58"/>
        <v>0</v>
      </c>
      <c r="BJ209" s="24" t="s">
        <v>25</v>
      </c>
      <c r="BK209" s="207">
        <f t="shared" si="59"/>
        <v>0</v>
      </c>
      <c r="BL209" s="24" t="s">
        <v>336</v>
      </c>
      <c r="BM209" s="24" t="s">
        <v>2829</v>
      </c>
    </row>
    <row r="210" spans="2:65" s="1" customFormat="1" ht="22.5" customHeight="1">
      <c r="B210" s="42"/>
      <c r="C210" s="196" t="s">
        <v>834</v>
      </c>
      <c r="D210" s="196" t="s">
        <v>258</v>
      </c>
      <c r="E210" s="197" t="s">
        <v>2830</v>
      </c>
      <c r="F210" s="198" t="s">
        <v>2831</v>
      </c>
      <c r="G210" s="199" t="s">
        <v>453</v>
      </c>
      <c r="H210" s="200">
        <v>2</v>
      </c>
      <c r="I210" s="201"/>
      <c r="J210" s="202">
        <f t="shared" si="50"/>
        <v>0</v>
      </c>
      <c r="K210" s="198" t="s">
        <v>261</v>
      </c>
      <c r="L210" s="62"/>
      <c r="M210" s="203" t="s">
        <v>38</v>
      </c>
      <c r="N210" s="204" t="s">
        <v>52</v>
      </c>
      <c r="O210" s="43"/>
      <c r="P210" s="205">
        <f t="shared" si="51"/>
        <v>0</v>
      </c>
      <c r="Q210" s="205">
        <v>0.00173</v>
      </c>
      <c r="R210" s="205">
        <f t="shared" si="52"/>
        <v>0.00346</v>
      </c>
      <c r="S210" s="205">
        <v>0</v>
      </c>
      <c r="T210" s="206">
        <f t="shared" si="53"/>
        <v>0</v>
      </c>
      <c r="AR210" s="24" t="s">
        <v>336</v>
      </c>
      <c r="AT210" s="24" t="s">
        <v>258</v>
      </c>
      <c r="AU210" s="24" t="s">
        <v>90</v>
      </c>
      <c r="AY210" s="24" t="s">
        <v>256</v>
      </c>
      <c r="BE210" s="207">
        <f t="shared" si="54"/>
        <v>0</v>
      </c>
      <c r="BF210" s="207">
        <f t="shared" si="55"/>
        <v>0</v>
      </c>
      <c r="BG210" s="207">
        <f t="shared" si="56"/>
        <v>0</v>
      </c>
      <c r="BH210" s="207">
        <f t="shared" si="57"/>
        <v>0</v>
      </c>
      <c r="BI210" s="207">
        <f t="shared" si="58"/>
        <v>0</v>
      </c>
      <c r="BJ210" s="24" t="s">
        <v>25</v>
      </c>
      <c r="BK210" s="207">
        <f t="shared" si="59"/>
        <v>0</v>
      </c>
      <c r="BL210" s="24" t="s">
        <v>336</v>
      </c>
      <c r="BM210" s="24" t="s">
        <v>2832</v>
      </c>
    </row>
    <row r="211" spans="2:65" s="1" customFormat="1" ht="22.5" customHeight="1">
      <c r="B211" s="42"/>
      <c r="C211" s="196" t="s">
        <v>839</v>
      </c>
      <c r="D211" s="196" t="s">
        <v>258</v>
      </c>
      <c r="E211" s="197" t="s">
        <v>2833</v>
      </c>
      <c r="F211" s="198" t="s">
        <v>2834</v>
      </c>
      <c r="G211" s="199" t="s">
        <v>453</v>
      </c>
      <c r="H211" s="200">
        <v>6</v>
      </c>
      <c r="I211" s="201"/>
      <c r="J211" s="202">
        <f t="shared" si="50"/>
        <v>0</v>
      </c>
      <c r="K211" s="198" t="s">
        <v>261</v>
      </c>
      <c r="L211" s="62"/>
      <c r="M211" s="203" t="s">
        <v>38</v>
      </c>
      <c r="N211" s="204" t="s">
        <v>52</v>
      </c>
      <c r="O211" s="43"/>
      <c r="P211" s="205">
        <f t="shared" si="51"/>
        <v>0</v>
      </c>
      <c r="Q211" s="205">
        <v>0.0005</v>
      </c>
      <c r="R211" s="205">
        <f t="shared" si="52"/>
        <v>0.003</v>
      </c>
      <c r="S211" s="205">
        <v>0</v>
      </c>
      <c r="T211" s="206">
        <f t="shared" si="53"/>
        <v>0</v>
      </c>
      <c r="AR211" s="24" t="s">
        <v>336</v>
      </c>
      <c r="AT211" s="24" t="s">
        <v>258</v>
      </c>
      <c r="AU211" s="24" t="s">
        <v>90</v>
      </c>
      <c r="AY211" s="24" t="s">
        <v>256</v>
      </c>
      <c r="BE211" s="207">
        <f t="shared" si="54"/>
        <v>0</v>
      </c>
      <c r="BF211" s="207">
        <f t="shared" si="55"/>
        <v>0</v>
      </c>
      <c r="BG211" s="207">
        <f t="shared" si="56"/>
        <v>0</v>
      </c>
      <c r="BH211" s="207">
        <f t="shared" si="57"/>
        <v>0</v>
      </c>
      <c r="BI211" s="207">
        <f t="shared" si="58"/>
        <v>0</v>
      </c>
      <c r="BJ211" s="24" t="s">
        <v>25</v>
      </c>
      <c r="BK211" s="207">
        <f t="shared" si="59"/>
        <v>0</v>
      </c>
      <c r="BL211" s="24" t="s">
        <v>336</v>
      </c>
      <c r="BM211" s="24" t="s">
        <v>2835</v>
      </c>
    </row>
    <row r="212" spans="2:65" s="1" customFormat="1" ht="22.5" customHeight="1">
      <c r="B212" s="42"/>
      <c r="C212" s="196" t="s">
        <v>844</v>
      </c>
      <c r="D212" s="196" t="s">
        <v>258</v>
      </c>
      <c r="E212" s="197" t="s">
        <v>2836</v>
      </c>
      <c r="F212" s="198" t="s">
        <v>2837</v>
      </c>
      <c r="G212" s="199" t="s">
        <v>453</v>
      </c>
      <c r="H212" s="200">
        <v>4</v>
      </c>
      <c r="I212" s="201"/>
      <c r="J212" s="202">
        <f t="shared" si="50"/>
        <v>0</v>
      </c>
      <c r="K212" s="198" t="s">
        <v>261</v>
      </c>
      <c r="L212" s="62"/>
      <c r="M212" s="203" t="s">
        <v>38</v>
      </c>
      <c r="N212" s="204" t="s">
        <v>52</v>
      </c>
      <c r="O212" s="43"/>
      <c r="P212" s="205">
        <f t="shared" si="51"/>
        <v>0</v>
      </c>
      <c r="Q212" s="205">
        <v>0.00168</v>
      </c>
      <c r="R212" s="205">
        <f t="shared" si="52"/>
        <v>0.00672</v>
      </c>
      <c r="S212" s="205">
        <v>0</v>
      </c>
      <c r="T212" s="206">
        <f t="shared" si="53"/>
        <v>0</v>
      </c>
      <c r="AR212" s="24" t="s">
        <v>336</v>
      </c>
      <c r="AT212" s="24" t="s">
        <v>258</v>
      </c>
      <c r="AU212" s="24" t="s">
        <v>90</v>
      </c>
      <c r="AY212" s="24" t="s">
        <v>256</v>
      </c>
      <c r="BE212" s="207">
        <f t="shared" si="54"/>
        <v>0</v>
      </c>
      <c r="BF212" s="207">
        <f t="shared" si="55"/>
        <v>0</v>
      </c>
      <c r="BG212" s="207">
        <f t="shared" si="56"/>
        <v>0</v>
      </c>
      <c r="BH212" s="207">
        <f t="shared" si="57"/>
        <v>0</v>
      </c>
      <c r="BI212" s="207">
        <f t="shared" si="58"/>
        <v>0</v>
      </c>
      <c r="BJ212" s="24" t="s">
        <v>25</v>
      </c>
      <c r="BK212" s="207">
        <f t="shared" si="59"/>
        <v>0</v>
      </c>
      <c r="BL212" s="24" t="s">
        <v>336</v>
      </c>
      <c r="BM212" s="24" t="s">
        <v>2838</v>
      </c>
    </row>
    <row r="213" spans="2:65" s="1" customFormat="1" ht="31.5" customHeight="1">
      <c r="B213" s="42"/>
      <c r="C213" s="196" t="s">
        <v>849</v>
      </c>
      <c r="D213" s="196" t="s">
        <v>258</v>
      </c>
      <c r="E213" s="197" t="s">
        <v>2839</v>
      </c>
      <c r="F213" s="198" t="s">
        <v>2840</v>
      </c>
      <c r="G213" s="199" t="s">
        <v>453</v>
      </c>
      <c r="H213" s="200">
        <v>2</v>
      </c>
      <c r="I213" s="201"/>
      <c r="J213" s="202">
        <f t="shared" si="50"/>
        <v>0</v>
      </c>
      <c r="K213" s="198" t="s">
        <v>261</v>
      </c>
      <c r="L213" s="62"/>
      <c r="M213" s="203" t="s">
        <v>38</v>
      </c>
      <c r="N213" s="204" t="s">
        <v>52</v>
      </c>
      <c r="O213" s="43"/>
      <c r="P213" s="205">
        <f t="shared" si="51"/>
        <v>0</v>
      </c>
      <c r="Q213" s="205">
        <v>0.00053</v>
      </c>
      <c r="R213" s="205">
        <f t="shared" si="52"/>
        <v>0.00106</v>
      </c>
      <c r="S213" s="205">
        <v>0</v>
      </c>
      <c r="T213" s="206">
        <f t="shared" si="53"/>
        <v>0</v>
      </c>
      <c r="AR213" s="24" t="s">
        <v>336</v>
      </c>
      <c r="AT213" s="24" t="s">
        <v>258</v>
      </c>
      <c r="AU213" s="24" t="s">
        <v>90</v>
      </c>
      <c r="AY213" s="24" t="s">
        <v>256</v>
      </c>
      <c r="BE213" s="207">
        <f t="shared" si="54"/>
        <v>0</v>
      </c>
      <c r="BF213" s="207">
        <f t="shared" si="55"/>
        <v>0</v>
      </c>
      <c r="BG213" s="207">
        <f t="shared" si="56"/>
        <v>0</v>
      </c>
      <c r="BH213" s="207">
        <f t="shared" si="57"/>
        <v>0</v>
      </c>
      <c r="BI213" s="207">
        <f t="shared" si="58"/>
        <v>0</v>
      </c>
      <c r="BJ213" s="24" t="s">
        <v>25</v>
      </c>
      <c r="BK213" s="207">
        <f t="shared" si="59"/>
        <v>0</v>
      </c>
      <c r="BL213" s="24" t="s">
        <v>336</v>
      </c>
      <c r="BM213" s="24" t="s">
        <v>2841</v>
      </c>
    </row>
    <row r="214" spans="2:65" s="1" customFormat="1" ht="31.5" customHeight="1">
      <c r="B214" s="42"/>
      <c r="C214" s="196" t="s">
        <v>855</v>
      </c>
      <c r="D214" s="196" t="s">
        <v>258</v>
      </c>
      <c r="E214" s="197" t="s">
        <v>2842</v>
      </c>
      <c r="F214" s="198" t="s">
        <v>2843</v>
      </c>
      <c r="G214" s="199" t="s">
        <v>453</v>
      </c>
      <c r="H214" s="200">
        <v>10</v>
      </c>
      <c r="I214" s="201"/>
      <c r="J214" s="202">
        <f t="shared" si="50"/>
        <v>0</v>
      </c>
      <c r="K214" s="198" t="s">
        <v>261</v>
      </c>
      <c r="L214" s="62"/>
      <c r="M214" s="203" t="s">
        <v>38</v>
      </c>
      <c r="N214" s="204" t="s">
        <v>52</v>
      </c>
      <c r="O214" s="43"/>
      <c r="P214" s="205">
        <f t="shared" si="51"/>
        <v>0</v>
      </c>
      <c r="Q214" s="205">
        <v>0.00061</v>
      </c>
      <c r="R214" s="205">
        <f t="shared" si="52"/>
        <v>0.0060999999999999995</v>
      </c>
      <c r="S214" s="205">
        <v>0</v>
      </c>
      <c r="T214" s="206">
        <f t="shared" si="53"/>
        <v>0</v>
      </c>
      <c r="AR214" s="24" t="s">
        <v>336</v>
      </c>
      <c r="AT214" s="24" t="s">
        <v>258</v>
      </c>
      <c r="AU214" s="24" t="s">
        <v>90</v>
      </c>
      <c r="AY214" s="24" t="s">
        <v>256</v>
      </c>
      <c r="BE214" s="207">
        <f t="shared" si="54"/>
        <v>0</v>
      </c>
      <c r="BF214" s="207">
        <f t="shared" si="55"/>
        <v>0</v>
      </c>
      <c r="BG214" s="207">
        <f t="shared" si="56"/>
        <v>0</v>
      </c>
      <c r="BH214" s="207">
        <f t="shared" si="57"/>
        <v>0</v>
      </c>
      <c r="BI214" s="207">
        <f t="shared" si="58"/>
        <v>0</v>
      </c>
      <c r="BJ214" s="24" t="s">
        <v>25</v>
      </c>
      <c r="BK214" s="207">
        <f t="shared" si="59"/>
        <v>0</v>
      </c>
      <c r="BL214" s="24" t="s">
        <v>336</v>
      </c>
      <c r="BM214" s="24" t="s">
        <v>2844</v>
      </c>
    </row>
    <row r="215" spans="2:65" s="1" customFormat="1" ht="22.5" customHeight="1">
      <c r="B215" s="42"/>
      <c r="C215" s="196" t="s">
        <v>860</v>
      </c>
      <c r="D215" s="196" t="s">
        <v>258</v>
      </c>
      <c r="E215" s="197" t="s">
        <v>2845</v>
      </c>
      <c r="F215" s="198" t="s">
        <v>2846</v>
      </c>
      <c r="G215" s="199" t="s">
        <v>453</v>
      </c>
      <c r="H215" s="200">
        <v>10</v>
      </c>
      <c r="I215" s="201"/>
      <c r="J215" s="202">
        <f t="shared" si="50"/>
        <v>0</v>
      </c>
      <c r="K215" s="198" t="s">
        <v>261</v>
      </c>
      <c r="L215" s="62"/>
      <c r="M215" s="203" t="s">
        <v>38</v>
      </c>
      <c r="N215" s="204" t="s">
        <v>52</v>
      </c>
      <c r="O215" s="43"/>
      <c r="P215" s="205">
        <f t="shared" si="51"/>
        <v>0</v>
      </c>
      <c r="Q215" s="205">
        <v>0.003</v>
      </c>
      <c r="R215" s="205">
        <f t="shared" si="52"/>
        <v>0.03</v>
      </c>
      <c r="S215" s="205">
        <v>0</v>
      </c>
      <c r="T215" s="206">
        <f t="shared" si="53"/>
        <v>0</v>
      </c>
      <c r="AR215" s="24" t="s">
        <v>336</v>
      </c>
      <c r="AT215" s="24" t="s">
        <v>258</v>
      </c>
      <c r="AU215" s="24" t="s">
        <v>90</v>
      </c>
      <c r="AY215" s="24" t="s">
        <v>256</v>
      </c>
      <c r="BE215" s="207">
        <f t="shared" si="54"/>
        <v>0</v>
      </c>
      <c r="BF215" s="207">
        <f t="shared" si="55"/>
        <v>0</v>
      </c>
      <c r="BG215" s="207">
        <f t="shared" si="56"/>
        <v>0</v>
      </c>
      <c r="BH215" s="207">
        <f t="shared" si="57"/>
        <v>0</v>
      </c>
      <c r="BI215" s="207">
        <f t="shared" si="58"/>
        <v>0</v>
      </c>
      <c r="BJ215" s="24" t="s">
        <v>25</v>
      </c>
      <c r="BK215" s="207">
        <f t="shared" si="59"/>
        <v>0</v>
      </c>
      <c r="BL215" s="24" t="s">
        <v>336</v>
      </c>
      <c r="BM215" s="24" t="s">
        <v>2847</v>
      </c>
    </row>
    <row r="216" spans="2:65" s="1" customFormat="1" ht="31.5" customHeight="1">
      <c r="B216" s="42"/>
      <c r="C216" s="196" t="s">
        <v>865</v>
      </c>
      <c r="D216" s="196" t="s">
        <v>258</v>
      </c>
      <c r="E216" s="197" t="s">
        <v>2848</v>
      </c>
      <c r="F216" s="198" t="s">
        <v>2849</v>
      </c>
      <c r="G216" s="199" t="s">
        <v>453</v>
      </c>
      <c r="H216" s="200">
        <v>2</v>
      </c>
      <c r="I216" s="201"/>
      <c r="J216" s="202">
        <f t="shared" si="50"/>
        <v>0</v>
      </c>
      <c r="K216" s="198" t="s">
        <v>261</v>
      </c>
      <c r="L216" s="62"/>
      <c r="M216" s="203" t="s">
        <v>38</v>
      </c>
      <c r="N216" s="204" t="s">
        <v>52</v>
      </c>
      <c r="O216" s="43"/>
      <c r="P216" s="205">
        <f t="shared" si="51"/>
        <v>0</v>
      </c>
      <c r="Q216" s="205">
        <v>0.00147</v>
      </c>
      <c r="R216" s="205">
        <f t="shared" si="52"/>
        <v>0.00294</v>
      </c>
      <c r="S216" s="205">
        <v>0</v>
      </c>
      <c r="T216" s="206">
        <f t="shared" si="53"/>
        <v>0</v>
      </c>
      <c r="AR216" s="24" t="s">
        <v>336</v>
      </c>
      <c r="AT216" s="24" t="s">
        <v>258</v>
      </c>
      <c r="AU216" s="24" t="s">
        <v>90</v>
      </c>
      <c r="AY216" s="24" t="s">
        <v>256</v>
      </c>
      <c r="BE216" s="207">
        <f t="shared" si="54"/>
        <v>0</v>
      </c>
      <c r="BF216" s="207">
        <f t="shared" si="55"/>
        <v>0</v>
      </c>
      <c r="BG216" s="207">
        <f t="shared" si="56"/>
        <v>0</v>
      </c>
      <c r="BH216" s="207">
        <f t="shared" si="57"/>
        <v>0</v>
      </c>
      <c r="BI216" s="207">
        <f t="shared" si="58"/>
        <v>0</v>
      </c>
      <c r="BJ216" s="24" t="s">
        <v>25</v>
      </c>
      <c r="BK216" s="207">
        <f t="shared" si="59"/>
        <v>0</v>
      </c>
      <c r="BL216" s="24" t="s">
        <v>336</v>
      </c>
      <c r="BM216" s="24" t="s">
        <v>2850</v>
      </c>
    </row>
    <row r="217" spans="2:65" s="1" customFormat="1" ht="31.5" customHeight="1">
      <c r="B217" s="42"/>
      <c r="C217" s="196" t="s">
        <v>869</v>
      </c>
      <c r="D217" s="196" t="s">
        <v>258</v>
      </c>
      <c r="E217" s="197" t="s">
        <v>2851</v>
      </c>
      <c r="F217" s="198" t="s">
        <v>2852</v>
      </c>
      <c r="G217" s="199" t="s">
        <v>327</v>
      </c>
      <c r="H217" s="200">
        <v>0.1</v>
      </c>
      <c r="I217" s="201"/>
      <c r="J217" s="202">
        <f t="shared" si="50"/>
        <v>0</v>
      </c>
      <c r="K217" s="198" t="s">
        <v>261</v>
      </c>
      <c r="L217" s="62"/>
      <c r="M217" s="203" t="s">
        <v>38</v>
      </c>
      <c r="N217" s="204" t="s">
        <v>52</v>
      </c>
      <c r="O217" s="43"/>
      <c r="P217" s="205">
        <f t="shared" si="51"/>
        <v>0</v>
      </c>
      <c r="Q217" s="205">
        <v>0</v>
      </c>
      <c r="R217" s="205">
        <f t="shared" si="52"/>
        <v>0</v>
      </c>
      <c r="S217" s="205">
        <v>0</v>
      </c>
      <c r="T217" s="206">
        <f t="shared" si="53"/>
        <v>0</v>
      </c>
      <c r="AR217" s="24" t="s">
        <v>336</v>
      </c>
      <c r="AT217" s="24" t="s">
        <v>258</v>
      </c>
      <c r="AU217" s="24" t="s">
        <v>90</v>
      </c>
      <c r="AY217" s="24" t="s">
        <v>256</v>
      </c>
      <c r="BE217" s="207">
        <f t="shared" si="54"/>
        <v>0</v>
      </c>
      <c r="BF217" s="207">
        <f t="shared" si="55"/>
        <v>0</v>
      </c>
      <c r="BG217" s="207">
        <f t="shared" si="56"/>
        <v>0</v>
      </c>
      <c r="BH217" s="207">
        <f t="shared" si="57"/>
        <v>0</v>
      </c>
      <c r="BI217" s="207">
        <f t="shared" si="58"/>
        <v>0</v>
      </c>
      <c r="BJ217" s="24" t="s">
        <v>25</v>
      </c>
      <c r="BK217" s="207">
        <f t="shared" si="59"/>
        <v>0</v>
      </c>
      <c r="BL217" s="24" t="s">
        <v>336</v>
      </c>
      <c r="BM217" s="24" t="s">
        <v>2853</v>
      </c>
    </row>
    <row r="218" spans="2:65" s="1" customFormat="1" ht="31.5" customHeight="1">
      <c r="B218" s="42"/>
      <c r="C218" s="196" t="s">
        <v>873</v>
      </c>
      <c r="D218" s="196" t="s">
        <v>258</v>
      </c>
      <c r="E218" s="197" t="s">
        <v>2854</v>
      </c>
      <c r="F218" s="198" t="s">
        <v>2855</v>
      </c>
      <c r="G218" s="199" t="s">
        <v>327</v>
      </c>
      <c r="H218" s="200">
        <v>0.072</v>
      </c>
      <c r="I218" s="201"/>
      <c r="J218" s="202">
        <f t="shared" si="50"/>
        <v>0</v>
      </c>
      <c r="K218" s="198" t="s">
        <v>261</v>
      </c>
      <c r="L218" s="62"/>
      <c r="M218" s="203" t="s">
        <v>38</v>
      </c>
      <c r="N218" s="204" t="s">
        <v>52</v>
      </c>
      <c r="O218" s="43"/>
      <c r="P218" s="205">
        <f t="shared" si="51"/>
        <v>0</v>
      </c>
      <c r="Q218" s="205">
        <v>0</v>
      </c>
      <c r="R218" s="205">
        <f t="shared" si="52"/>
        <v>0</v>
      </c>
      <c r="S218" s="205">
        <v>0</v>
      </c>
      <c r="T218" s="206">
        <f t="shared" si="53"/>
        <v>0</v>
      </c>
      <c r="AR218" s="24" t="s">
        <v>336</v>
      </c>
      <c r="AT218" s="24" t="s">
        <v>258</v>
      </c>
      <c r="AU218" s="24" t="s">
        <v>90</v>
      </c>
      <c r="AY218" s="24" t="s">
        <v>256</v>
      </c>
      <c r="BE218" s="207">
        <f t="shared" si="54"/>
        <v>0</v>
      </c>
      <c r="BF218" s="207">
        <f t="shared" si="55"/>
        <v>0</v>
      </c>
      <c r="BG218" s="207">
        <f t="shared" si="56"/>
        <v>0</v>
      </c>
      <c r="BH218" s="207">
        <f t="shared" si="57"/>
        <v>0</v>
      </c>
      <c r="BI218" s="207">
        <f t="shared" si="58"/>
        <v>0</v>
      </c>
      <c r="BJ218" s="24" t="s">
        <v>25</v>
      </c>
      <c r="BK218" s="207">
        <f t="shared" si="59"/>
        <v>0</v>
      </c>
      <c r="BL218" s="24" t="s">
        <v>336</v>
      </c>
      <c r="BM218" s="24" t="s">
        <v>2856</v>
      </c>
    </row>
    <row r="219" spans="2:65" s="1" customFormat="1" ht="31.5" customHeight="1">
      <c r="B219" s="42"/>
      <c r="C219" s="196" t="s">
        <v>877</v>
      </c>
      <c r="D219" s="196" t="s">
        <v>258</v>
      </c>
      <c r="E219" s="197" t="s">
        <v>2857</v>
      </c>
      <c r="F219" s="198" t="s">
        <v>2858</v>
      </c>
      <c r="G219" s="199" t="s">
        <v>327</v>
      </c>
      <c r="H219" s="200">
        <v>0.072</v>
      </c>
      <c r="I219" s="201"/>
      <c r="J219" s="202">
        <f t="shared" si="50"/>
        <v>0</v>
      </c>
      <c r="K219" s="198" t="s">
        <v>261</v>
      </c>
      <c r="L219" s="62"/>
      <c r="M219" s="203" t="s">
        <v>38</v>
      </c>
      <c r="N219" s="204" t="s">
        <v>52</v>
      </c>
      <c r="O219" s="43"/>
      <c r="P219" s="205">
        <f t="shared" si="51"/>
        <v>0</v>
      </c>
      <c r="Q219" s="205">
        <v>0</v>
      </c>
      <c r="R219" s="205">
        <f t="shared" si="52"/>
        <v>0</v>
      </c>
      <c r="S219" s="205">
        <v>0</v>
      </c>
      <c r="T219" s="206">
        <f t="shared" si="53"/>
        <v>0</v>
      </c>
      <c r="AR219" s="24" t="s">
        <v>336</v>
      </c>
      <c r="AT219" s="24" t="s">
        <v>258</v>
      </c>
      <c r="AU219" s="24" t="s">
        <v>90</v>
      </c>
      <c r="AY219" s="24" t="s">
        <v>256</v>
      </c>
      <c r="BE219" s="207">
        <f t="shared" si="54"/>
        <v>0</v>
      </c>
      <c r="BF219" s="207">
        <f t="shared" si="55"/>
        <v>0</v>
      </c>
      <c r="BG219" s="207">
        <f t="shared" si="56"/>
        <v>0</v>
      </c>
      <c r="BH219" s="207">
        <f t="shared" si="57"/>
        <v>0</v>
      </c>
      <c r="BI219" s="207">
        <f t="shared" si="58"/>
        <v>0</v>
      </c>
      <c r="BJ219" s="24" t="s">
        <v>25</v>
      </c>
      <c r="BK219" s="207">
        <f t="shared" si="59"/>
        <v>0</v>
      </c>
      <c r="BL219" s="24" t="s">
        <v>336</v>
      </c>
      <c r="BM219" s="24" t="s">
        <v>2859</v>
      </c>
    </row>
    <row r="220" spans="2:63" s="10" customFormat="1" ht="29.85" customHeight="1">
      <c r="B220" s="179"/>
      <c r="C220" s="180"/>
      <c r="D220" s="193" t="s">
        <v>80</v>
      </c>
      <c r="E220" s="194" t="s">
        <v>2460</v>
      </c>
      <c r="F220" s="194" t="s">
        <v>2461</v>
      </c>
      <c r="G220" s="180"/>
      <c r="H220" s="180"/>
      <c r="I220" s="183"/>
      <c r="J220" s="195">
        <f>BK220</f>
        <v>0</v>
      </c>
      <c r="K220" s="180"/>
      <c r="L220" s="185"/>
      <c r="M220" s="186"/>
      <c r="N220" s="187"/>
      <c r="O220" s="187"/>
      <c r="P220" s="188">
        <f>SUM(P221:P222)</f>
        <v>0</v>
      </c>
      <c r="Q220" s="187"/>
      <c r="R220" s="188">
        <f>SUM(R221:R222)</f>
        <v>0.0050100000000000006</v>
      </c>
      <c r="S220" s="187"/>
      <c r="T220" s="189">
        <f>SUM(T221:T222)</f>
        <v>0</v>
      </c>
      <c r="AR220" s="190" t="s">
        <v>90</v>
      </c>
      <c r="AT220" s="191" t="s">
        <v>80</v>
      </c>
      <c r="AU220" s="191" t="s">
        <v>25</v>
      </c>
      <c r="AY220" s="190" t="s">
        <v>256</v>
      </c>
      <c r="BK220" s="192">
        <f>SUM(BK221:BK222)</f>
        <v>0</v>
      </c>
    </row>
    <row r="221" spans="2:65" s="1" customFormat="1" ht="31.5" customHeight="1">
      <c r="B221" s="42"/>
      <c r="C221" s="196" t="s">
        <v>881</v>
      </c>
      <c r="D221" s="196" t="s">
        <v>258</v>
      </c>
      <c r="E221" s="197" t="s">
        <v>2462</v>
      </c>
      <c r="F221" s="198" t="s">
        <v>2860</v>
      </c>
      <c r="G221" s="199" t="s">
        <v>129</v>
      </c>
      <c r="H221" s="200">
        <v>2</v>
      </c>
      <c r="I221" s="201"/>
      <c r="J221" s="202">
        <f>ROUND(I221*H221,2)</f>
        <v>0</v>
      </c>
      <c r="K221" s="198" t="s">
        <v>38</v>
      </c>
      <c r="L221" s="62"/>
      <c r="M221" s="203" t="s">
        <v>38</v>
      </c>
      <c r="N221" s="204" t="s">
        <v>52</v>
      </c>
      <c r="O221" s="43"/>
      <c r="P221" s="205">
        <f>O221*H221</f>
        <v>0</v>
      </c>
      <c r="Q221" s="205">
        <v>0.00066</v>
      </c>
      <c r="R221" s="205">
        <f>Q221*H221</f>
        <v>0.00132</v>
      </c>
      <c r="S221" s="205">
        <v>0</v>
      </c>
      <c r="T221" s="206">
        <f>S221*H221</f>
        <v>0</v>
      </c>
      <c r="AR221" s="24" t="s">
        <v>336</v>
      </c>
      <c r="AT221" s="24" t="s">
        <v>258</v>
      </c>
      <c r="AU221" s="24" t="s">
        <v>90</v>
      </c>
      <c r="AY221" s="24" t="s">
        <v>256</v>
      </c>
      <c r="BE221" s="207">
        <f>IF(N221="základní",J221,0)</f>
        <v>0</v>
      </c>
      <c r="BF221" s="207">
        <f>IF(N221="snížená",J221,0)</f>
        <v>0</v>
      </c>
      <c r="BG221" s="207">
        <f>IF(N221="zákl. přenesená",J221,0)</f>
        <v>0</v>
      </c>
      <c r="BH221" s="207">
        <f>IF(N221="sníž. přenesená",J221,0)</f>
        <v>0</v>
      </c>
      <c r="BI221" s="207">
        <f>IF(N221="nulová",J221,0)</f>
        <v>0</v>
      </c>
      <c r="BJ221" s="24" t="s">
        <v>25</v>
      </c>
      <c r="BK221" s="207">
        <f>ROUND(I221*H221,2)</f>
        <v>0</v>
      </c>
      <c r="BL221" s="24" t="s">
        <v>336</v>
      </c>
      <c r="BM221" s="24" t="s">
        <v>2861</v>
      </c>
    </row>
    <row r="222" spans="2:65" s="1" customFormat="1" ht="31.5" customHeight="1">
      <c r="B222" s="42"/>
      <c r="C222" s="196" t="s">
        <v>886</v>
      </c>
      <c r="D222" s="196" t="s">
        <v>258</v>
      </c>
      <c r="E222" s="197" t="s">
        <v>2862</v>
      </c>
      <c r="F222" s="198" t="s">
        <v>2863</v>
      </c>
      <c r="G222" s="199" t="s">
        <v>372</v>
      </c>
      <c r="H222" s="200">
        <v>123</v>
      </c>
      <c r="I222" s="201"/>
      <c r="J222" s="202">
        <f>ROUND(I222*H222,2)</f>
        <v>0</v>
      </c>
      <c r="K222" s="198" t="s">
        <v>38</v>
      </c>
      <c r="L222" s="62"/>
      <c r="M222" s="203" t="s">
        <v>38</v>
      </c>
      <c r="N222" s="204" t="s">
        <v>52</v>
      </c>
      <c r="O222" s="43"/>
      <c r="P222" s="205">
        <f>O222*H222</f>
        <v>0</v>
      </c>
      <c r="Q222" s="205">
        <v>3E-05</v>
      </c>
      <c r="R222" s="205">
        <f>Q222*H222</f>
        <v>0.00369</v>
      </c>
      <c r="S222" s="205">
        <v>0</v>
      </c>
      <c r="T222" s="206">
        <f>S222*H222</f>
        <v>0</v>
      </c>
      <c r="AR222" s="24" t="s">
        <v>336</v>
      </c>
      <c r="AT222" s="24" t="s">
        <v>258</v>
      </c>
      <c r="AU222" s="24" t="s">
        <v>90</v>
      </c>
      <c r="AY222" s="24" t="s">
        <v>256</v>
      </c>
      <c r="BE222" s="207">
        <f>IF(N222="základní",J222,0)</f>
        <v>0</v>
      </c>
      <c r="BF222" s="207">
        <f>IF(N222="snížená",J222,0)</f>
        <v>0</v>
      </c>
      <c r="BG222" s="207">
        <f>IF(N222="zákl. přenesená",J222,0)</f>
        <v>0</v>
      </c>
      <c r="BH222" s="207">
        <f>IF(N222="sníž. přenesená",J222,0)</f>
        <v>0</v>
      </c>
      <c r="BI222" s="207">
        <f>IF(N222="nulová",J222,0)</f>
        <v>0</v>
      </c>
      <c r="BJ222" s="24" t="s">
        <v>25</v>
      </c>
      <c r="BK222" s="207">
        <f>ROUND(I222*H222,2)</f>
        <v>0</v>
      </c>
      <c r="BL222" s="24" t="s">
        <v>336</v>
      </c>
      <c r="BM222" s="24" t="s">
        <v>2864</v>
      </c>
    </row>
    <row r="223" spans="2:63" s="10" customFormat="1" ht="37.35" customHeight="1">
      <c r="B223" s="179"/>
      <c r="C223" s="180"/>
      <c r="D223" s="193" t="s">
        <v>80</v>
      </c>
      <c r="E223" s="277" t="s">
        <v>2468</v>
      </c>
      <c r="F223" s="277" t="s">
        <v>2469</v>
      </c>
      <c r="G223" s="180"/>
      <c r="H223" s="180"/>
      <c r="I223" s="183"/>
      <c r="J223" s="278">
        <f>BK223</f>
        <v>0</v>
      </c>
      <c r="K223" s="180"/>
      <c r="L223" s="185"/>
      <c r="M223" s="186"/>
      <c r="N223" s="187"/>
      <c r="O223" s="187"/>
      <c r="P223" s="188">
        <f>SUM(P224:P228)</f>
        <v>0</v>
      </c>
      <c r="Q223" s="187"/>
      <c r="R223" s="188">
        <f>SUM(R224:R228)</f>
        <v>0</v>
      </c>
      <c r="S223" s="187"/>
      <c r="T223" s="189">
        <f>SUM(T224:T228)</f>
        <v>0</v>
      </c>
      <c r="AR223" s="190" t="s">
        <v>262</v>
      </c>
      <c r="AT223" s="191" t="s">
        <v>80</v>
      </c>
      <c r="AU223" s="191" t="s">
        <v>81</v>
      </c>
      <c r="AY223" s="190" t="s">
        <v>256</v>
      </c>
      <c r="BK223" s="192">
        <f>SUM(BK224:BK228)</f>
        <v>0</v>
      </c>
    </row>
    <row r="224" spans="2:65" s="1" customFormat="1" ht="22.5" customHeight="1">
      <c r="B224" s="42"/>
      <c r="C224" s="196" t="s">
        <v>891</v>
      </c>
      <c r="D224" s="196" t="s">
        <v>258</v>
      </c>
      <c r="E224" s="197" t="s">
        <v>2865</v>
      </c>
      <c r="F224" s="198" t="s">
        <v>2866</v>
      </c>
      <c r="G224" s="199" t="s">
        <v>1023</v>
      </c>
      <c r="H224" s="200">
        <v>20</v>
      </c>
      <c r="I224" s="201"/>
      <c r="J224" s="202">
        <f>ROUND(I224*H224,2)</f>
        <v>0</v>
      </c>
      <c r="K224" s="198" t="s">
        <v>261</v>
      </c>
      <c r="L224" s="62"/>
      <c r="M224" s="203" t="s">
        <v>38</v>
      </c>
      <c r="N224" s="204" t="s">
        <v>52</v>
      </c>
      <c r="O224" s="43"/>
      <c r="P224" s="205">
        <f>O224*H224</f>
        <v>0</v>
      </c>
      <c r="Q224" s="205">
        <v>0</v>
      </c>
      <c r="R224" s="205">
        <f>Q224*H224</f>
        <v>0</v>
      </c>
      <c r="S224" s="205">
        <v>0</v>
      </c>
      <c r="T224" s="206">
        <f>S224*H224</f>
        <v>0</v>
      </c>
      <c r="AR224" s="24" t="s">
        <v>2472</v>
      </c>
      <c r="AT224" s="24" t="s">
        <v>258</v>
      </c>
      <c r="AU224" s="24" t="s">
        <v>25</v>
      </c>
      <c r="AY224" s="24" t="s">
        <v>256</v>
      </c>
      <c r="BE224" s="207">
        <f>IF(N224="základní",J224,0)</f>
        <v>0</v>
      </c>
      <c r="BF224" s="207">
        <f>IF(N224="snížená",J224,0)</f>
        <v>0</v>
      </c>
      <c r="BG224" s="207">
        <f>IF(N224="zákl. přenesená",J224,0)</f>
        <v>0</v>
      </c>
      <c r="BH224" s="207">
        <f>IF(N224="sníž. přenesená",J224,0)</f>
        <v>0</v>
      </c>
      <c r="BI224" s="207">
        <f>IF(N224="nulová",J224,0)</f>
        <v>0</v>
      </c>
      <c r="BJ224" s="24" t="s">
        <v>25</v>
      </c>
      <c r="BK224" s="207">
        <f>ROUND(I224*H224,2)</f>
        <v>0</v>
      </c>
      <c r="BL224" s="24" t="s">
        <v>2472</v>
      </c>
      <c r="BM224" s="24" t="s">
        <v>2867</v>
      </c>
    </row>
    <row r="225" spans="2:65" s="1" customFormat="1" ht="22.5" customHeight="1">
      <c r="B225" s="42"/>
      <c r="C225" s="196" t="s">
        <v>896</v>
      </c>
      <c r="D225" s="196" t="s">
        <v>258</v>
      </c>
      <c r="E225" s="197" t="s">
        <v>2868</v>
      </c>
      <c r="F225" s="198" t="s">
        <v>2869</v>
      </c>
      <c r="G225" s="199" t="s">
        <v>1023</v>
      </c>
      <c r="H225" s="200">
        <v>15</v>
      </c>
      <c r="I225" s="201"/>
      <c r="J225" s="202">
        <f>ROUND(I225*H225,2)</f>
        <v>0</v>
      </c>
      <c r="K225" s="198" t="s">
        <v>261</v>
      </c>
      <c r="L225" s="62"/>
      <c r="M225" s="203" t="s">
        <v>38</v>
      </c>
      <c r="N225" s="204" t="s">
        <v>52</v>
      </c>
      <c r="O225" s="43"/>
      <c r="P225" s="205">
        <f>O225*H225</f>
        <v>0</v>
      </c>
      <c r="Q225" s="205">
        <v>0</v>
      </c>
      <c r="R225" s="205">
        <f>Q225*H225</f>
        <v>0</v>
      </c>
      <c r="S225" s="205">
        <v>0</v>
      </c>
      <c r="T225" s="206">
        <f>S225*H225</f>
        <v>0</v>
      </c>
      <c r="AR225" s="24" t="s">
        <v>2472</v>
      </c>
      <c r="AT225" s="24" t="s">
        <v>258</v>
      </c>
      <c r="AU225" s="24" t="s">
        <v>25</v>
      </c>
      <c r="AY225" s="24" t="s">
        <v>256</v>
      </c>
      <c r="BE225" s="207">
        <f>IF(N225="základní",J225,0)</f>
        <v>0</v>
      </c>
      <c r="BF225" s="207">
        <f>IF(N225="snížená",J225,0)</f>
        <v>0</v>
      </c>
      <c r="BG225" s="207">
        <f>IF(N225="zákl. přenesená",J225,0)</f>
        <v>0</v>
      </c>
      <c r="BH225" s="207">
        <f>IF(N225="sníž. přenesená",J225,0)</f>
        <v>0</v>
      </c>
      <c r="BI225" s="207">
        <f>IF(N225="nulová",J225,0)</f>
        <v>0</v>
      </c>
      <c r="BJ225" s="24" t="s">
        <v>25</v>
      </c>
      <c r="BK225" s="207">
        <f>ROUND(I225*H225,2)</f>
        <v>0</v>
      </c>
      <c r="BL225" s="24" t="s">
        <v>2472</v>
      </c>
      <c r="BM225" s="24" t="s">
        <v>2870</v>
      </c>
    </row>
    <row r="226" spans="2:65" s="1" customFormat="1" ht="31.5" customHeight="1">
      <c r="B226" s="42"/>
      <c r="C226" s="196" t="s">
        <v>901</v>
      </c>
      <c r="D226" s="196" t="s">
        <v>258</v>
      </c>
      <c r="E226" s="197" t="s">
        <v>2871</v>
      </c>
      <c r="F226" s="198" t="s">
        <v>2872</v>
      </c>
      <c r="G226" s="199" t="s">
        <v>1023</v>
      </c>
      <c r="H226" s="200">
        <v>20</v>
      </c>
      <c r="I226" s="201"/>
      <c r="J226" s="202">
        <f>ROUND(I226*H226,2)</f>
        <v>0</v>
      </c>
      <c r="K226" s="198" t="s">
        <v>261</v>
      </c>
      <c r="L226" s="62"/>
      <c r="M226" s="203" t="s">
        <v>38</v>
      </c>
      <c r="N226" s="204" t="s">
        <v>52</v>
      </c>
      <c r="O226" s="43"/>
      <c r="P226" s="205">
        <f>O226*H226</f>
        <v>0</v>
      </c>
      <c r="Q226" s="205">
        <v>0</v>
      </c>
      <c r="R226" s="205">
        <f>Q226*H226</f>
        <v>0</v>
      </c>
      <c r="S226" s="205">
        <v>0</v>
      </c>
      <c r="T226" s="206">
        <f>S226*H226</f>
        <v>0</v>
      </c>
      <c r="AR226" s="24" t="s">
        <v>2472</v>
      </c>
      <c r="AT226" s="24" t="s">
        <v>258</v>
      </c>
      <c r="AU226" s="24" t="s">
        <v>25</v>
      </c>
      <c r="AY226" s="24" t="s">
        <v>256</v>
      </c>
      <c r="BE226" s="207">
        <f>IF(N226="základní",J226,0)</f>
        <v>0</v>
      </c>
      <c r="BF226" s="207">
        <f>IF(N226="snížená",J226,0)</f>
        <v>0</v>
      </c>
      <c r="BG226" s="207">
        <f>IF(N226="zákl. přenesená",J226,0)</f>
        <v>0</v>
      </c>
      <c r="BH226" s="207">
        <f>IF(N226="sníž. přenesená",J226,0)</f>
        <v>0</v>
      </c>
      <c r="BI226" s="207">
        <f>IF(N226="nulová",J226,0)</f>
        <v>0</v>
      </c>
      <c r="BJ226" s="24" t="s">
        <v>25</v>
      </c>
      <c r="BK226" s="207">
        <f>ROUND(I226*H226,2)</f>
        <v>0</v>
      </c>
      <c r="BL226" s="24" t="s">
        <v>2472</v>
      </c>
      <c r="BM226" s="24" t="s">
        <v>2873</v>
      </c>
    </row>
    <row r="227" spans="2:65" s="1" customFormat="1" ht="31.5" customHeight="1">
      <c r="B227" s="42"/>
      <c r="C227" s="196" t="s">
        <v>906</v>
      </c>
      <c r="D227" s="196" t="s">
        <v>258</v>
      </c>
      <c r="E227" s="197" t="s">
        <v>2874</v>
      </c>
      <c r="F227" s="198" t="s">
        <v>2875</v>
      </c>
      <c r="G227" s="199" t="s">
        <v>1023</v>
      </c>
      <c r="H227" s="200">
        <v>20</v>
      </c>
      <c r="I227" s="201"/>
      <c r="J227" s="202">
        <f>ROUND(I227*H227,2)</f>
        <v>0</v>
      </c>
      <c r="K227" s="198" t="s">
        <v>261</v>
      </c>
      <c r="L227" s="62"/>
      <c r="M227" s="203" t="s">
        <v>38</v>
      </c>
      <c r="N227" s="204" t="s">
        <v>52</v>
      </c>
      <c r="O227" s="43"/>
      <c r="P227" s="205">
        <f>O227*H227</f>
        <v>0</v>
      </c>
      <c r="Q227" s="205">
        <v>0</v>
      </c>
      <c r="R227" s="205">
        <f>Q227*H227</f>
        <v>0</v>
      </c>
      <c r="S227" s="205">
        <v>0</v>
      </c>
      <c r="T227" s="206">
        <f>S227*H227</f>
        <v>0</v>
      </c>
      <c r="AR227" s="24" t="s">
        <v>2472</v>
      </c>
      <c r="AT227" s="24" t="s">
        <v>258</v>
      </c>
      <c r="AU227" s="24" t="s">
        <v>25</v>
      </c>
      <c r="AY227" s="24" t="s">
        <v>256</v>
      </c>
      <c r="BE227" s="207">
        <f>IF(N227="základní",J227,0)</f>
        <v>0</v>
      </c>
      <c r="BF227" s="207">
        <f>IF(N227="snížená",J227,0)</f>
        <v>0</v>
      </c>
      <c r="BG227" s="207">
        <f>IF(N227="zákl. přenesená",J227,0)</f>
        <v>0</v>
      </c>
      <c r="BH227" s="207">
        <f>IF(N227="sníž. přenesená",J227,0)</f>
        <v>0</v>
      </c>
      <c r="BI227" s="207">
        <f>IF(N227="nulová",J227,0)</f>
        <v>0</v>
      </c>
      <c r="BJ227" s="24" t="s">
        <v>25</v>
      </c>
      <c r="BK227" s="207">
        <f>ROUND(I227*H227,2)</f>
        <v>0</v>
      </c>
      <c r="BL227" s="24" t="s">
        <v>2472</v>
      </c>
      <c r="BM227" s="24" t="s">
        <v>2876</v>
      </c>
    </row>
    <row r="228" spans="2:65" s="1" customFormat="1" ht="22.5" customHeight="1">
      <c r="B228" s="42"/>
      <c r="C228" s="196" t="s">
        <v>911</v>
      </c>
      <c r="D228" s="196" t="s">
        <v>258</v>
      </c>
      <c r="E228" s="197" t="s">
        <v>2877</v>
      </c>
      <c r="F228" s="198" t="s">
        <v>2878</v>
      </c>
      <c r="G228" s="199" t="s">
        <v>1023</v>
      </c>
      <c r="H228" s="200">
        <v>10</v>
      </c>
      <c r="I228" s="201"/>
      <c r="J228" s="202">
        <f>ROUND(I228*H228,2)</f>
        <v>0</v>
      </c>
      <c r="K228" s="198" t="s">
        <v>261</v>
      </c>
      <c r="L228" s="62"/>
      <c r="M228" s="203" t="s">
        <v>38</v>
      </c>
      <c r="N228" s="273" t="s">
        <v>52</v>
      </c>
      <c r="O228" s="274"/>
      <c r="P228" s="275">
        <f>O228*H228</f>
        <v>0</v>
      </c>
      <c r="Q228" s="275">
        <v>0</v>
      </c>
      <c r="R228" s="275">
        <f>Q228*H228</f>
        <v>0</v>
      </c>
      <c r="S228" s="275">
        <v>0</v>
      </c>
      <c r="T228" s="276">
        <f>S228*H228</f>
        <v>0</v>
      </c>
      <c r="AR228" s="24" t="s">
        <v>2472</v>
      </c>
      <c r="AT228" s="24" t="s">
        <v>258</v>
      </c>
      <c r="AU228" s="24" t="s">
        <v>25</v>
      </c>
      <c r="AY228" s="24" t="s">
        <v>256</v>
      </c>
      <c r="BE228" s="207">
        <f>IF(N228="základní",J228,0)</f>
        <v>0</v>
      </c>
      <c r="BF228" s="207">
        <f>IF(N228="snížená",J228,0)</f>
        <v>0</v>
      </c>
      <c r="BG228" s="207">
        <f>IF(N228="zákl. přenesená",J228,0)</f>
        <v>0</v>
      </c>
      <c r="BH228" s="207">
        <f>IF(N228="sníž. přenesená",J228,0)</f>
        <v>0</v>
      </c>
      <c r="BI228" s="207">
        <f>IF(N228="nulová",J228,0)</f>
        <v>0</v>
      </c>
      <c r="BJ228" s="24" t="s">
        <v>25</v>
      </c>
      <c r="BK228" s="207">
        <f>ROUND(I228*H228,2)</f>
        <v>0</v>
      </c>
      <c r="BL228" s="24" t="s">
        <v>2472</v>
      </c>
      <c r="BM228" s="24" t="s">
        <v>2879</v>
      </c>
    </row>
    <row r="229" spans="2:12" s="1" customFormat="1" ht="6.95" customHeight="1">
      <c r="B229" s="57"/>
      <c r="C229" s="58"/>
      <c r="D229" s="58"/>
      <c r="E229" s="58"/>
      <c r="F229" s="58"/>
      <c r="G229" s="58"/>
      <c r="H229" s="58"/>
      <c r="I229" s="142"/>
      <c r="J229" s="58"/>
      <c r="K229" s="58"/>
      <c r="L229" s="62"/>
    </row>
  </sheetData>
  <sheetProtection password="CC35" sheet="1" objects="1" scenarios="1" formatCells="0" formatColumns="0" formatRows="0" sort="0" autoFilter="0"/>
  <autoFilter ref="C85:K228"/>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402" t="s">
        <v>116</v>
      </c>
      <c r="H1" s="402"/>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4"/>
      <c r="M2" s="394"/>
      <c r="N2" s="394"/>
      <c r="O2" s="394"/>
      <c r="P2" s="394"/>
      <c r="Q2" s="394"/>
      <c r="R2" s="394"/>
      <c r="S2" s="394"/>
      <c r="T2" s="394"/>
      <c r="U2" s="394"/>
      <c r="V2" s="394"/>
      <c r="AT2" s="24" t="s">
        <v>102</v>
      </c>
    </row>
    <row r="3" spans="2:46" ht="6.95" customHeight="1">
      <c r="B3" s="25"/>
      <c r="C3" s="26"/>
      <c r="D3" s="26"/>
      <c r="E3" s="26"/>
      <c r="F3" s="26"/>
      <c r="G3" s="26"/>
      <c r="H3" s="26"/>
      <c r="I3" s="118"/>
      <c r="J3" s="26"/>
      <c r="K3" s="27"/>
      <c r="AT3" s="24" t="s">
        <v>90</v>
      </c>
    </row>
    <row r="4" spans="2:46" ht="36.95" customHeight="1">
      <c r="B4" s="28"/>
      <c r="C4" s="29"/>
      <c r="D4" s="30" t="s">
        <v>126</v>
      </c>
      <c r="E4" s="29"/>
      <c r="F4" s="29"/>
      <c r="G4" s="29"/>
      <c r="H4" s="29"/>
      <c r="I4" s="119"/>
      <c r="J4" s="29"/>
      <c r="K4" s="31"/>
      <c r="M4" s="32" t="s">
        <v>12</v>
      </c>
      <c r="AT4" s="24" t="s">
        <v>6</v>
      </c>
    </row>
    <row r="5" spans="2:11" ht="6.95" customHeight="1">
      <c r="B5" s="28"/>
      <c r="C5" s="29"/>
      <c r="D5" s="29"/>
      <c r="E5" s="29"/>
      <c r="F5" s="29"/>
      <c r="G5" s="29"/>
      <c r="H5" s="29"/>
      <c r="I5" s="119"/>
      <c r="J5" s="29"/>
      <c r="K5" s="31"/>
    </row>
    <row r="6" spans="2:11" ht="13.5">
      <c r="B6" s="28"/>
      <c r="C6" s="29"/>
      <c r="D6" s="37" t="s">
        <v>18</v>
      </c>
      <c r="E6" s="29"/>
      <c r="F6" s="29"/>
      <c r="G6" s="29"/>
      <c r="H6" s="29"/>
      <c r="I6" s="119"/>
      <c r="J6" s="29"/>
      <c r="K6" s="31"/>
    </row>
    <row r="7" spans="2:11" ht="22.5" customHeight="1">
      <c r="B7" s="28"/>
      <c r="C7" s="29"/>
      <c r="D7" s="29"/>
      <c r="E7" s="395" t="str">
        <f>'Rekapitulace stavby'!K6</f>
        <v>Realizace úspor energie - areál NPK, a.s. Ústí nad Orlicí</v>
      </c>
      <c r="F7" s="396"/>
      <c r="G7" s="396"/>
      <c r="H7" s="396"/>
      <c r="I7" s="119"/>
      <c r="J7" s="29"/>
      <c r="K7" s="31"/>
    </row>
    <row r="8" spans="2:11" s="1" customFormat="1" ht="13.5">
      <c r="B8" s="42"/>
      <c r="C8" s="43"/>
      <c r="D8" s="37" t="s">
        <v>141</v>
      </c>
      <c r="E8" s="43"/>
      <c r="F8" s="43"/>
      <c r="G8" s="43"/>
      <c r="H8" s="43"/>
      <c r="I8" s="120"/>
      <c r="J8" s="43"/>
      <c r="K8" s="46"/>
    </row>
    <row r="9" spans="2:11" s="1" customFormat="1" ht="36.95" customHeight="1">
      <c r="B9" s="42"/>
      <c r="C9" s="43"/>
      <c r="D9" s="43"/>
      <c r="E9" s="397" t="s">
        <v>2880</v>
      </c>
      <c r="F9" s="398"/>
      <c r="G9" s="398"/>
      <c r="H9" s="398"/>
      <c r="I9" s="120"/>
      <c r="J9" s="43"/>
      <c r="K9" s="46"/>
    </row>
    <row r="10" spans="2:11" s="1" customFormat="1" ht="13.5">
      <c r="B10" s="42"/>
      <c r="C10" s="43"/>
      <c r="D10" s="43"/>
      <c r="E10" s="43"/>
      <c r="F10" s="43"/>
      <c r="G10" s="43"/>
      <c r="H10" s="43"/>
      <c r="I10" s="120"/>
      <c r="J10" s="43"/>
      <c r="K10" s="46"/>
    </row>
    <row r="11" spans="2:11" s="1" customFormat="1" ht="14.45" customHeight="1">
      <c r="B11" s="42"/>
      <c r="C11" s="43"/>
      <c r="D11" s="37" t="s">
        <v>21</v>
      </c>
      <c r="E11" s="43"/>
      <c r="F11" s="35" t="s">
        <v>38</v>
      </c>
      <c r="G11" s="43"/>
      <c r="H11" s="43"/>
      <c r="I11" s="121" t="s">
        <v>23</v>
      </c>
      <c r="J11" s="35" t="s">
        <v>38</v>
      </c>
      <c r="K11" s="46"/>
    </row>
    <row r="12" spans="2:11" s="1" customFormat="1" ht="14.45" customHeight="1">
      <c r="B12" s="42"/>
      <c r="C12" s="43"/>
      <c r="D12" s="37" t="s">
        <v>26</v>
      </c>
      <c r="E12" s="43"/>
      <c r="F12" s="35" t="s">
        <v>27</v>
      </c>
      <c r="G12" s="43"/>
      <c r="H12" s="43"/>
      <c r="I12" s="121" t="s">
        <v>28</v>
      </c>
      <c r="J12" s="122" t="str">
        <f>'Rekapitulace stavby'!AN8</f>
        <v>18. 1. 2017</v>
      </c>
      <c r="K12" s="46"/>
    </row>
    <row r="13" spans="2:11" s="1" customFormat="1" ht="10.9" customHeight="1">
      <c r="B13" s="42"/>
      <c r="C13" s="43"/>
      <c r="D13" s="43"/>
      <c r="E13" s="43"/>
      <c r="F13" s="43"/>
      <c r="G13" s="43"/>
      <c r="H13" s="43"/>
      <c r="I13" s="120"/>
      <c r="J13" s="43"/>
      <c r="K13" s="46"/>
    </row>
    <row r="14" spans="2:11" s="1" customFormat="1" ht="14.45" customHeight="1">
      <c r="B14" s="42"/>
      <c r="C14" s="43"/>
      <c r="D14" s="37" t="s">
        <v>36</v>
      </c>
      <c r="E14" s="43"/>
      <c r="F14" s="43"/>
      <c r="G14" s="43"/>
      <c r="H14" s="43"/>
      <c r="I14" s="121" t="s">
        <v>37</v>
      </c>
      <c r="J14" s="35" t="s">
        <v>38</v>
      </c>
      <c r="K14" s="46"/>
    </row>
    <row r="15" spans="2:11" s="1" customFormat="1" ht="18" customHeight="1">
      <c r="B15" s="42"/>
      <c r="C15" s="43"/>
      <c r="D15" s="43"/>
      <c r="E15" s="35" t="s">
        <v>39</v>
      </c>
      <c r="F15" s="43"/>
      <c r="G15" s="43"/>
      <c r="H15" s="43"/>
      <c r="I15" s="121" t="s">
        <v>40</v>
      </c>
      <c r="J15" s="35" t="s">
        <v>38</v>
      </c>
      <c r="K15" s="46"/>
    </row>
    <row r="16" spans="2:11" s="1" customFormat="1" ht="6.95" customHeight="1">
      <c r="B16" s="42"/>
      <c r="C16" s="43"/>
      <c r="D16" s="43"/>
      <c r="E16" s="43"/>
      <c r="F16" s="43"/>
      <c r="G16" s="43"/>
      <c r="H16" s="43"/>
      <c r="I16" s="120"/>
      <c r="J16" s="43"/>
      <c r="K16" s="46"/>
    </row>
    <row r="17" spans="2:11" s="1" customFormat="1" ht="14.45" customHeight="1">
      <c r="B17" s="42"/>
      <c r="C17" s="43"/>
      <c r="D17" s="37" t="s">
        <v>41</v>
      </c>
      <c r="E17" s="43"/>
      <c r="F17" s="43"/>
      <c r="G17" s="43"/>
      <c r="H17" s="43"/>
      <c r="I17" s="121" t="s">
        <v>37</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row>
    <row r="19" spans="2:11" s="1" customFormat="1" ht="6.95" customHeight="1">
      <c r="B19" s="42"/>
      <c r="C19" s="43"/>
      <c r="D19" s="43"/>
      <c r="E19" s="43"/>
      <c r="F19" s="43"/>
      <c r="G19" s="43"/>
      <c r="H19" s="43"/>
      <c r="I19" s="120"/>
      <c r="J19" s="43"/>
      <c r="K19" s="46"/>
    </row>
    <row r="20" spans="2:11" s="1" customFormat="1" ht="14.45" customHeight="1">
      <c r="B20" s="42"/>
      <c r="C20" s="43"/>
      <c r="D20" s="37" t="s">
        <v>43</v>
      </c>
      <c r="E20" s="43"/>
      <c r="F20" s="43"/>
      <c r="G20" s="43"/>
      <c r="H20" s="43"/>
      <c r="I20" s="121" t="s">
        <v>37</v>
      </c>
      <c r="J20" s="35" t="s">
        <v>2397</v>
      </c>
      <c r="K20" s="46"/>
    </row>
    <row r="21" spans="2:11" s="1" customFormat="1" ht="18" customHeight="1">
      <c r="B21" s="42"/>
      <c r="C21" s="43"/>
      <c r="D21" s="43"/>
      <c r="E21" s="35" t="s">
        <v>2398</v>
      </c>
      <c r="F21" s="43"/>
      <c r="G21" s="43"/>
      <c r="H21" s="43"/>
      <c r="I21" s="121" t="s">
        <v>40</v>
      </c>
      <c r="J21" s="35" t="s">
        <v>2399</v>
      </c>
      <c r="K21" s="46"/>
    </row>
    <row r="22" spans="2:11" s="1" customFormat="1" ht="6.95" customHeight="1">
      <c r="B22" s="42"/>
      <c r="C22" s="43"/>
      <c r="D22" s="43"/>
      <c r="E22" s="43"/>
      <c r="F22" s="43"/>
      <c r="G22" s="43"/>
      <c r="H22" s="43"/>
      <c r="I22" s="120"/>
      <c r="J22" s="43"/>
      <c r="K22" s="46"/>
    </row>
    <row r="23" spans="2:11" s="1" customFormat="1" ht="14.45" customHeight="1">
      <c r="B23" s="42"/>
      <c r="C23" s="43"/>
      <c r="D23" s="37" t="s">
        <v>46</v>
      </c>
      <c r="E23" s="43"/>
      <c r="F23" s="43"/>
      <c r="G23" s="43"/>
      <c r="H23" s="43"/>
      <c r="I23" s="120"/>
      <c r="J23" s="43"/>
      <c r="K23" s="46"/>
    </row>
    <row r="24" spans="2:11" s="6" customFormat="1" ht="22.5" customHeight="1">
      <c r="B24" s="123"/>
      <c r="C24" s="124"/>
      <c r="D24" s="124"/>
      <c r="E24" s="364" t="s">
        <v>38</v>
      </c>
      <c r="F24" s="364"/>
      <c r="G24" s="364"/>
      <c r="H24" s="364"/>
      <c r="I24" s="125"/>
      <c r="J24" s="124"/>
      <c r="K24" s="126"/>
    </row>
    <row r="25" spans="2:11" s="1" customFormat="1" ht="6.95" customHeight="1">
      <c r="B25" s="42"/>
      <c r="C25" s="43"/>
      <c r="D25" s="43"/>
      <c r="E25" s="43"/>
      <c r="F25" s="43"/>
      <c r="G25" s="43"/>
      <c r="H25" s="43"/>
      <c r="I25" s="120"/>
      <c r="J25" s="43"/>
      <c r="K25" s="46"/>
    </row>
    <row r="26" spans="2:11" s="1" customFormat="1" ht="6.95" customHeight="1">
      <c r="B26" s="42"/>
      <c r="C26" s="43"/>
      <c r="D26" s="86"/>
      <c r="E26" s="86"/>
      <c r="F26" s="86"/>
      <c r="G26" s="86"/>
      <c r="H26" s="86"/>
      <c r="I26" s="128"/>
      <c r="J26" s="86"/>
      <c r="K26" s="129"/>
    </row>
    <row r="27" spans="2:11" s="1" customFormat="1" ht="25.35" customHeight="1">
      <c r="B27" s="42"/>
      <c r="C27" s="43"/>
      <c r="D27" s="130" t="s">
        <v>47</v>
      </c>
      <c r="E27" s="43"/>
      <c r="F27" s="43"/>
      <c r="G27" s="43"/>
      <c r="H27" s="43"/>
      <c r="I27" s="120"/>
      <c r="J27" s="131">
        <f>ROUND(J86,2)</f>
        <v>0</v>
      </c>
      <c r="K27" s="46"/>
    </row>
    <row r="28" spans="2:11" s="1" customFormat="1" ht="6.95" customHeight="1">
      <c r="B28" s="42"/>
      <c r="C28" s="43"/>
      <c r="D28" s="86"/>
      <c r="E28" s="86"/>
      <c r="F28" s="86"/>
      <c r="G28" s="86"/>
      <c r="H28" s="86"/>
      <c r="I28" s="128"/>
      <c r="J28" s="86"/>
      <c r="K28" s="129"/>
    </row>
    <row r="29" spans="2:11" s="1" customFormat="1" ht="14.45" customHeight="1">
      <c r="B29" s="42"/>
      <c r="C29" s="43"/>
      <c r="D29" s="43"/>
      <c r="E29" s="43"/>
      <c r="F29" s="47" t="s">
        <v>49</v>
      </c>
      <c r="G29" s="43"/>
      <c r="H29" s="43"/>
      <c r="I29" s="132" t="s">
        <v>48</v>
      </c>
      <c r="J29" s="47" t="s">
        <v>50</v>
      </c>
      <c r="K29" s="46"/>
    </row>
    <row r="30" spans="2:11" s="1" customFormat="1" ht="14.45" customHeight="1">
      <c r="B30" s="42"/>
      <c r="C30" s="43"/>
      <c r="D30" s="50" t="s">
        <v>51</v>
      </c>
      <c r="E30" s="50" t="s">
        <v>52</v>
      </c>
      <c r="F30" s="133">
        <f>ROUND(SUM(BE86:BE240),2)</f>
        <v>0</v>
      </c>
      <c r="G30" s="43"/>
      <c r="H30" s="43"/>
      <c r="I30" s="134">
        <v>0.21</v>
      </c>
      <c r="J30" s="133">
        <f>ROUND(ROUND((SUM(BE86:BE240)),2)*I30,2)</f>
        <v>0</v>
      </c>
      <c r="K30" s="46"/>
    </row>
    <row r="31" spans="2:11" s="1" customFormat="1" ht="14.45" customHeight="1">
      <c r="B31" s="42"/>
      <c r="C31" s="43"/>
      <c r="D31" s="43"/>
      <c r="E31" s="50" t="s">
        <v>53</v>
      </c>
      <c r="F31" s="133">
        <f>ROUND(SUM(BF86:BF240),2)</f>
        <v>0</v>
      </c>
      <c r="G31" s="43"/>
      <c r="H31" s="43"/>
      <c r="I31" s="134">
        <v>0.15</v>
      </c>
      <c r="J31" s="133">
        <f>ROUND(ROUND((SUM(BF86:BF240)),2)*I31,2)</f>
        <v>0</v>
      </c>
      <c r="K31" s="46"/>
    </row>
    <row r="32" spans="2:11" s="1" customFormat="1" ht="14.45" customHeight="1" hidden="1">
      <c r="B32" s="42"/>
      <c r="C32" s="43"/>
      <c r="D32" s="43"/>
      <c r="E32" s="50" t="s">
        <v>54</v>
      </c>
      <c r="F32" s="133">
        <f>ROUND(SUM(BG86:BG240),2)</f>
        <v>0</v>
      </c>
      <c r="G32" s="43"/>
      <c r="H32" s="43"/>
      <c r="I32" s="134">
        <v>0.21</v>
      </c>
      <c r="J32" s="133">
        <v>0</v>
      </c>
      <c r="K32" s="46"/>
    </row>
    <row r="33" spans="2:11" s="1" customFormat="1" ht="14.45" customHeight="1" hidden="1">
      <c r="B33" s="42"/>
      <c r="C33" s="43"/>
      <c r="D33" s="43"/>
      <c r="E33" s="50" t="s">
        <v>55</v>
      </c>
      <c r="F33" s="133">
        <f>ROUND(SUM(BH86:BH240),2)</f>
        <v>0</v>
      </c>
      <c r="G33" s="43"/>
      <c r="H33" s="43"/>
      <c r="I33" s="134">
        <v>0.15</v>
      </c>
      <c r="J33" s="133">
        <v>0</v>
      </c>
      <c r="K33" s="46"/>
    </row>
    <row r="34" spans="2:11" s="1" customFormat="1" ht="14.45" customHeight="1" hidden="1">
      <c r="B34" s="42"/>
      <c r="C34" s="43"/>
      <c r="D34" s="43"/>
      <c r="E34" s="50" t="s">
        <v>56</v>
      </c>
      <c r="F34" s="133">
        <f>ROUND(SUM(BI86:BI240),2)</f>
        <v>0</v>
      </c>
      <c r="G34" s="43"/>
      <c r="H34" s="43"/>
      <c r="I34" s="134">
        <v>0</v>
      </c>
      <c r="J34" s="133">
        <v>0</v>
      </c>
      <c r="K34" s="46"/>
    </row>
    <row r="35" spans="2:11" s="1" customFormat="1" ht="6.95"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5" customHeight="1">
      <c r="B37" s="57"/>
      <c r="C37" s="58"/>
      <c r="D37" s="58"/>
      <c r="E37" s="58"/>
      <c r="F37" s="58"/>
      <c r="G37" s="58"/>
      <c r="H37" s="58"/>
      <c r="I37" s="142"/>
      <c r="J37" s="58"/>
      <c r="K37" s="59"/>
    </row>
    <row r="41" spans="2:11" s="1" customFormat="1" ht="6.95" customHeight="1">
      <c r="B41" s="143"/>
      <c r="C41" s="144"/>
      <c r="D41" s="144"/>
      <c r="E41" s="144"/>
      <c r="F41" s="144"/>
      <c r="G41" s="144"/>
      <c r="H41" s="144"/>
      <c r="I41" s="145"/>
      <c r="J41" s="144"/>
      <c r="K41" s="146"/>
    </row>
    <row r="42" spans="2:11" s="1" customFormat="1" ht="36.95" customHeight="1">
      <c r="B42" s="42"/>
      <c r="C42" s="30" t="s">
        <v>206</v>
      </c>
      <c r="D42" s="43"/>
      <c r="E42" s="43"/>
      <c r="F42" s="43"/>
      <c r="G42" s="43"/>
      <c r="H42" s="43"/>
      <c r="I42" s="120"/>
      <c r="J42" s="43"/>
      <c r="K42" s="46"/>
    </row>
    <row r="43" spans="2:11" s="1" customFormat="1" ht="6.95" customHeight="1">
      <c r="B43" s="42"/>
      <c r="C43" s="43"/>
      <c r="D43" s="43"/>
      <c r="E43" s="43"/>
      <c r="F43" s="43"/>
      <c r="G43" s="43"/>
      <c r="H43" s="43"/>
      <c r="I43" s="120"/>
      <c r="J43" s="43"/>
      <c r="K43" s="46"/>
    </row>
    <row r="44" spans="2:11" s="1" customFormat="1" ht="14.45" customHeight="1">
      <c r="B44" s="42"/>
      <c r="C44" s="37" t="s">
        <v>18</v>
      </c>
      <c r="D44" s="43"/>
      <c r="E44" s="43"/>
      <c r="F44" s="43"/>
      <c r="G44" s="43"/>
      <c r="H44" s="43"/>
      <c r="I44" s="120"/>
      <c r="J44" s="43"/>
      <c r="K44" s="46"/>
    </row>
    <row r="45" spans="2:11" s="1" customFormat="1" ht="22.5" customHeight="1">
      <c r="B45" s="42"/>
      <c r="C45" s="43"/>
      <c r="D45" s="43"/>
      <c r="E45" s="395" t="str">
        <f>E7</f>
        <v>Realizace úspor energie - areál NPK, a.s. Ústí nad Orlicí</v>
      </c>
      <c r="F45" s="396"/>
      <c r="G45" s="396"/>
      <c r="H45" s="396"/>
      <c r="I45" s="120"/>
      <c r="J45" s="43"/>
      <c r="K45" s="46"/>
    </row>
    <row r="46" spans="2:11" s="1" customFormat="1" ht="14.45" customHeight="1">
      <c r="B46" s="42"/>
      <c r="C46" s="37" t="s">
        <v>141</v>
      </c>
      <c r="D46" s="43"/>
      <c r="E46" s="43"/>
      <c r="F46" s="43"/>
      <c r="G46" s="43"/>
      <c r="H46" s="43"/>
      <c r="I46" s="120"/>
      <c r="J46" s="43"/>
      <c r="K46" s="46"/>
    </row>
    <row r="47" spans="2:11" s="1" customFormat="1" ht="23.25" customHeight="1">
      <c r="B47" s="42"/>
      <c r="C47" s="43"/>
      <c r="D47" s="43"/>
      <c r="E47" s="397" t="str">
        <f>E9</f>
        <v>SO 04a - Pavilon F - zařízení pro vytápění staveb Onkologie</v>
      </c>
      <c r="F47" s="398"/>
      <c r="G47" s="398"/>
      <c r="H47" s="398"/>
      <c r="I47" s="120"/>
      <c r="J47" s="43"/>
      <c r="K47" s="46"/>
    </row>
    <row r="48" spans="2:11" s="1" customFormat="1" ht="6.95"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5" customHeight="1">
      <c r="B50" s="42"/>
      <c r="C50" s="43"/>
      <c r="D50" s="43"/>
      <c r="E50" s="43"/>
      <c r="F50" s="43"/>
      <c r="G50" s="43"/>
      <c r="H50" s="43"/>
      <c r="I50" s="120"/>
      <c r="J50" s="43"/>
      <c r="K50" s="46"/>
    </row>
    <row r="51" spans="2:11" s="1" customFormat="1" ht="13.5">
      <c r="B51" s="42"/>
      <c r="C51" s="37" t="s">
        <v>36</v>
      </c>
      <c r="D51" s="43"/>
      <c r="E51" s="43"/>
      <c r="F51" s="35" t="str">
        <f>E15</f>
        <v xml:space="preserve">Pardubický Kraj, Komenského nám. 125, Pardubice </v>
      </c>
      <c r="G51" s="43"/>
      <c r="H51" s="43"/>
      <c r="I51" s="121" t="s">
        <v>43</v>
      </c>
      <c r="J51" s="35" t="str">
        <f>E21</f>
        <v>Jiří Vik Tepelná technika</v>
      </c>
      <c r="K51" s="46"/>
    </row>
    <row r="52" spans="2:11" s="1" customFormat="1" ht="14.45"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J86</f>
        <v>0</v>
      </c>
      <c r="K56" s="46"/>
      <c r="AU56" s="24" t="s">
        <v>210</v>
      </c>
    </row>
    <row r="57" spans="2:11" s="7" customFormat="1" ht="24.95" customHeight="1">
      <c r="B57" s="152"/>
      <c r="C57" s="153"/>
      <c r="D57" s="154" t="s">
        <v>2400</v>
      </c>
      <c r="E57" s="155"/>
      <c r="F57" s="155"/>
      <c r="G57" s="155"/>
      <c r="H57" s="155"/>
      <c r="I57" s="156"/>
      <c r="J57" s="157">
        <f>J87</f>
        <v>0</v>
      </c>
      <c r="K57" s="158"/>
    </row>
    <row r="58" spans="2:11" s="8" customFormat="1" ht="19.9" customHeight="1">
      <c r="B58" s="159"/>
      <c r="C58" s="160"/>
      <c r="D58" s="161" t="s">
        <v>225</v>
      </c>
      <c r="E58" s="162"/>
      <c r="F58" s="162"/>
      <c r="G58" s="162"/>
      <c r="H58" s="162"/>
      <c r="I58" s="163"/>
      <c r="J58" s="164">
        <f>J88</f>
        <v>0</v>
      </c>
      <c r="K58" s="165"/>
    </row>
    <row r="59" spans="2:11" s="8" customFormat="1" ht="19.9" customHeight="1">
      <c r="B59" s="159"/>
      <c r="C59" s="160"/>
      <c r="D59" s="161" t="s">
        <v>2478</v>
      </c>
      <c r="E59" s="162"/>
      <c r="F59" s="162"/>
      <c r="G59" s="162"/>
      <c r="H59" s="162"/>
      <c r="I59" s="163"/>
      <c r="J59" s="164">
        <f>J106</f>
        <v>0</v>
      </c>
      <c r="K59" s="165"/>
    </row>
    <row r="60" spans="2:11" s="8" customFormat="1" ht="19.9" customHeight="1">
      <c r="B60" s="159"/>
      <c r="C60" s="160"/>
      <c r="D60" s="161" t="s">
        <v>2479</v>
      </c>
      <c r="E60" s="162"/>
      <c r="F60" s="162"/>
      <c r="G60" s="162"/>
      <c r="H60" s="162"/>
      <c r="I60" s="163"/>
      <c r="J60" s="164">
        <f>J111</f>
        <v>0</v>
      </c>
      <c r="K60" s="165"/>
    </row>
    <row r="61" spans="2:11" s="8" customFormat="1" ht="19.9" customHeight="1">
      <c r="B61" s="159"/>
      <c r="C61" s="160"/>
      <c r="D61" s="161" t="s">
        <v>2480</v>
      </c>
      <c r="E61" s="162"/>
      <c r="F61" s="162"/>
      <c r="G61" s="162"/>
      <c r="H61" s="162"/>
      <c r="I61" s="163"/>
      <c r="J61" s="164">
        <f>J131</f>
        <v>0</v>
      </c>
      <c r="K61" s="165"/>
    </row>
    <row r="62" spans="2:11" s="8" customFormat="1" ht="19.9" customHeight="1">
      <c r="B62" s="159"/>
      <c r="C62" s="160"/>
      <c r="D62" s="161" t="s">
        <v>2481</v>
      </c>
      <c r="E62" s="162"/>
      <c r="F62" s="162"/>
      <c r="G62" s="162"/>
      <c r="H62" s="162"/>
      <c r="I62" s="163"/>
      <c r="J62" s="164">
        <f>J154</f>
        <v>0</v>
      </c>
      <c r="K62" s="165"/>
    </row>
    <row r="63" spans="2:11" s="8" customFormat="1" ht="19.9" customHeight="1">
      <c r="B63" s="159"/>
      <c r="C63" s="160"/>
      <c r="D63" s="161" t="s">
        <v>2482</v>
      </c>
      <c r="E63" s="162"/>
      <c r="F63" s="162"/>
      <c r="G63" s="162"/>
      <c r="H63" s="162"/>
      <c r="I63" s="163"/>
      <c r="J63" s="164">
        <f>J180</f>
        <v>0</v>
      </c>
      <c r="K63" s="165"/>
    </row>
    <row r="64" spans="2:11" s="8" customFormat="1" ht="19.9" customHeight="1">
      <c r="B64" s="159"/>
      <c r="C64" s="160"/>
      <c r="D64" s="161" t="s">
        <v>2483</v>
      </c>
      <c r="E64" s="162"/>
      <c r="F64" s="162"/>
      <c r="G64" s="162"/>
      <c r="H64" s="162"/>
      <c r="I64" s="163"/>
      <c r="J64" s="164">
        <f>J207</f>
        <v>0</v>
      </c>
      <c r="K64" s="165"/>
    </row>
    <row r="65" spans="2:11" s="8" customFormat="1" ht="19.9" customHeight="1">
      <c r="B65" s="159"/>
      <c r="C65" s="160"/>
      <c r="D65" s="161" t="s">
        <v>2402</v>
      </c>
      <c r="E65" s="162"/>
      <c r="F65" s="162"/>
      <c r="G65" s="162"/>
      <c r="H65" s="162"/>
      <c r="I65" s="163"/>
      <c r="J65" s="164">
        <f>J231</f>
        <v>0</v>
      </c>
      <c r="K65" s="165"/>
    </row>
    <row r="66" spans="2:11" s="7" customFormat="1" ht="24.95" customHeight="1">
      <c r="B66" s="152"/>
      <c r="C66" s="153"/>
      <c r="D66" s="154" t="s">
        <v>2403</v>
      </c>
      <c r="E66" s="155"/>
      <c r="F66" s="155"/>
      <c r="G66" s="155"/>
      <c r="H66" s="155"/>
      <c r="I66" s="156"/>
      <c r="J66" s="157">
        <f>J235</f>
        <v>0</v>
      </c>
      <c r="K66" s="158"/>
    </row>
    <row r="67" spans="2:11" s="1" customFormat="1" ht="21.75" customHeight="1">
      <c r="B67" s="42"/>
      <c r="C67" s="43"/>
      <c r="D67" s="43"/>
      <c r="E67" s="43"/>
      <c r="F67" s="43"/>
      <c r="G67" s="43"/>
      <c r="H67" s="43"/>
      <c r="I67" s="120"/>
      <c r="J67" s="43"/>
      <c r="K67" s="46"/>
    </row>
    <row r="68" spans="2:11" s="1" customFormat="1" ht="6.95" customHeight="1">
      <c r="B68" s="57"/>
      <c r="C68" s="58"/>
      <c r="D68" s="58"/>
      <c r="E68" s="58"/>
      <c r="F68" s="58"/>
      <c r="G68" s="58"/>
      <c r="H68" s="58"/>
      <c r="I68" s="142"/>
      <c r="J68" s="58"/>
      <c r="K68" s="59"/>
    </row>
    <row r="72" spans="2:12" s="1" customFormat="1" ht="6.95" customHeight="1">
      <c r="B72" s="60"/>
      <c r="C72" s="61"/>
      <c r="D72" s="61"/>
      <c r="E72" s="61"/>
      <c r="F72" s="61"/>
      <c r="G72" s="61"/>
      <c r="H72" s="61"/>
      <c r="I72" s="145"/>
      <c r="J72" s="61"/>
      <c r="K72" s="61"/>
      <c r="L72" s="62"/>
    </row>
    <row r="73" spans="2:12" s="1" customFormat="1" ht="36.95" customHeight="1">
      <c r="B73" s="42"/>
      <c r="C73" s="63" t="s">
        <v>240</v>
      </c>
      <c r="D73" s="64"/>
      <c r="E73" s="64"/>
      <c r="F73" s="64"/>
      <c r="G73" s="64"/>
      <c r="H73" s="64"/>
      <c r="I73" s="166"/>
      <c r="J73" s="64"/>
      <c r="K73" s="64"/>
      <c r="L73" s="62"/>
    </row>
    <row r="74" spans="2:12" s="1" customFormat="1" ht="6.95" customHeight="1">
      <c r="B74" s="42"/>
      <c r="C74" s="64"/>
      <c r="D74" s="64"/>
      <c r="E74" s="64"/>
      <c r="F74" s="64"/>
      <c r="G74" s="64"/>
      <c r="H74" s="64"/>
      <c r="I74" s="166"/>
      <c r="J74" s="64"/>
      <c r="K74" s="64"/>
      <c r="L74" s="62"/>
    </row>
    <row r="75" spans="2:12" s="1" customFormat="1" ht="14.45" customHeight="1">
      <c r="B75" s="42"/>
      <c r="C75" s="66" t="s">
        <v>18</v>
      </c>
      <c r="D75" s="64"/>
      <c r="E75" s="64"/>
      <c r="F75" s="64"/>
      <c r="G75" s="64"/>
      <c r="H75" s="64"/>
      <c r="I75" s="166"/>
      <c r="J75" s="64"/>
      <c r="K75" s="64"/>
      <c r="L75" s="62"/>
    </row>
    <row r="76" spans="2:12" s="1" customFormat="1" ht="22.5" customHeight="1">
      <c r="B76" s="42"/>
      <c r="C76" s="64"/>
      <c r="D76" s="64"/>
      <c r="E76" s="399" t="str">
        <f>E7</f>
        <v>Realizace úspor energie - areál NPK, a.s. Ústí nad Orlicí</v>
      </c>
      <c r="F76" s="400"/>
      <c r="G76" s="400"/>
      <c r="H76" s="400"/>
      <c r="I76" s="166"/>
      <c r="J76" s="64"/>
      <c r="K76" s="64"/>
      <c r="L76" s="62"/>
    </row>
    <row r="77" spans="2:12" s="1" customFormat="1" ht="14.45" customHeight="1">
      <c r="B77" s="42"/>
      <c r="C77" s="66" t="s">
        <v>141</v>
      </c>
      <c r="D77" s="64"/>
      <c r="E77" s="64"/>
      <c r="F77" s="64"/>
      <c r="G77" s="64"/>
      <c r="H77" s="64"/>
      <c r="I77" s="166"/>
      <c r="J77" s="64"/>
      <c r="K77" s="64"/>
      <c r="L77" s="62"/>
    </row>
    <row r="78" spans="2:12" s="1" customFormat="1" ht="23.25" customHeight="1">
      <c r="B78" s="42"/>
      <c r="C78" s="64"/>
      <c r="D78" s="64"/>
      <c r="E78" s="375" t="str">
        <f>E9</f>
        <v>SO 04a - Pavilon F - zařízení pro vytápění staveb Onkologie</v>
      </c>
      <c r="F78" s="401"/>
      <c r="G78" s="401"/>
      <c r="H78" s="401"/>
      <c r="I78" s="166"/>
      <c r="J78" s="64"/>
      <c r="K78" s="64"/>
      <c r="L78" s="62"/>
    </row>
    <row r="79" spans="2:12" s="1" customFormat="1" ht="6.95" customHeight="1">
      <c r="B79" s="42"/>
      <c r="C79" s="64"/>
      <c r="D79" s="64"/>
      <c r="E79" s="64"/>
      <c r="F79" s="64"/>
      <c r="G79" s="64"/>
      <c r="H79" s="64"/>
      <c r="I79" s="166"/>
      <c r="J79" s="64"/>
      <c r="K79" s="64"/>
      <c r="L79" s="62"/>
    </row>
    <row r="80" spans="2:12" s="1" customFormat="1" ht="18" customHeight="1">
      <c r="B80" s="42"/>
      <c r="C80" s="66" t="s">
        <v>26</v>
      </c>
      <c r="D80" s="64"/>
      <c r="E80" s="64"/>
      <c r="F80" s="167" t="str">
        <f>F12</f>
        <v>p.p.č. st. 3294, k.ú. Ústí nad Orlicí</v>
      </c>
      <c r="G80" s="64"/>
      <c r="H80" s="64"/>
      <c r="I80" s="168" t="s">
        <v>28</v>
      </c>
      <c r="J80" s="74" t="str">
        <f>IF(J12="","",J12)</f>
        <v>18. 1. 2017</v>
      </c>
      <c r="K80" s="64"/>
      <c r="L80" s="62"/>
    </row>
    <row r="81" spans="2:12" s="1" customFormat="1" ht="6.95" customHeight="1">
      <c r="B81" s="42"/>
      <c r="C81" s="64"/>
      <c r="D81" s="64"/>
      <c r="E81" s="64"/>
      <c r="F81" s="64"/>
      <c r="G81" s="64"/>
      <c r="H81" s="64"/>
      <c r="I81" s="166"/>
      <c r="J81" s="64"/>
      <c r="K81" s="64"/>
      <c r="L81" s="62"/>
    </row>
    <row r="82" spans="2:12" s="1" customFormat="1" ht="13.5">
      <c r="B82" s="42"/>
      <c r="C82" s="66" t="s">
        <v>36</v>
      </c>
      <c r="D82" s="64"/>
      <c r="E82" s="64"/>
      <c r="F82" s="167" t="str">
        <f>E15</f>
        <v xml:space="preserve">Pardubický Kraj, Komenského nám. 125, Pardubice </v>
      </c>
      <c r="G82" s="64"/>
      <c r="H82" s="64"/>
      <c r="I82" s="168" t="s">
        <v>43</v>
      </c>
      <c r="J82" s="167" t="str">
        <f>E21</f>
        <v>Jiří Vik Tepelná technika</v>
      </c>
      <c r="K82" s="64"/>
      <c r="L82" s="62"/>
    </row>
    <row r="83" spans="2:12" s="1" customFormat="1" ht="14.45" customHeight="1">
      <c r="B83" s="42"/>
      <c r="C83" s="66" t="s">
        <v>41</v>
      </c>
      <c r="D83" s="64"/>
      <c r="E83" s="64"/>
      <c r="F83" s="167" t="str">
        <f>IF(E18="","",E18)</f>
        <v/>
      </c>
      <c r="G83" s="64"/>
      <c r="H83" s="64"/>
      <c r="I83" s="166"/>
      <c r="J83" s="64"/>
      <c r="K83" s="64"/>
      <c r="L83" s="62"/>
    </row>
    <row r="84" spans="2:12" s="1" customFormat="1" ht="10.35" customHeight="1">
      <c r="B84" s="42"/>
      <c r="C84" s="64"/>
      <c r="D84" s="64"/>
      <c r="E84" s="64"/>
      <c r="F84" s="64"/>
      <c r="G84" s="64"/>
      <c r="H84" s="64"/>
      <c r="I84" s="166"/>
      <c r="J84" s="64"/>
      <c r="K84" s="64"/>
      <c r="L84" s="62"/>
    </row>
    <row r="85" spans="2:20" s="9" customFormat="1" ht="29.25" customHeight="1">
      <c r="B85" s="169"/>
      <c r="C85" s="170" t="s">
        <v>241</v>
      </c>
      <c r="D85" s="171" t="s">
        <v>66</v>
      </c>
      <c r="E85" s="171" t="s">
        <v>62</v>
      </c>
      <c r="F85" s="171" t="s">
        <v>242</v>
      </c>
      <c r="G85" s="171" t="s">
        <v>243</v>
      </c>
      <c r="H85" s="171" t="s">
        <v>244</v>
      </c>
      <c r="I85" s="172" t="s">
        <v>245</v>
      </c>
      <c r="J85" s="171" t="s">
        <v>208</v>
      </c>
      <c r="K85" s="173" t="s">
        <v>246</v>
      </c>
      <c r="L85" s="174"/>
      <c r="M85" s="82" t="s">
        <v>247</v>
      </c>
      <c r="N85" s="83" t="s">
        <v>51</v>
      </c>
      <c r="O85" s="83" t="s">
        <v>248</v>
      </c>
      <c r="P85" s="83" t="s">
        <v>249</v>
      </c>
      <c r="Q85" s="83" t="s">
        <v>250</v>
      </c>
      <c r="R85" s="83" t="s">
        <v>251</v>
      </c>
      <c r="S85" s="83" t="s">
        <v>252</v>
      </c>
      <c r="T85" s="84" t="s">
        <v>253</v>
      </c>
    </row>
    <row r="86" spans="2:63" s="1" customFormat="1" ht="29.25" customHeight="1">
      <c r="B86" s="42"/>
      <c r="C86" s="88" t="s">
        <v>209</v>
      </c>
      <c r="D86" s="64"/>
      <c r="E86" s="64"/>
      <c r="F86" s="64"/>
      <c r="G86" s="64"/>
      <c r="H86" s="64"/>
      <c r="I86" s="166"/>
      <c r="J86" s="175">
        <f>BK86</f>
        <v>0</v>
      </c>
      <c r="K86" s="64"/>
      <c r="L86" s="62"/>
      <c r="M86" s="85"/>
      <c r="N86" s="86"/>
      <c r="O86" s="86"/>
      <c r="P86" s="176">
        <f>P87+P235</f>
        <v>0</v>
      </c>
      <c r="Q86" s="86"/>
      <c r="R86" s="176">
        <f>R87+R235</f>
        <v>3.288605</v>
      </c>
      <c r="S86" s="86"/>
      <c r="T86" s="177">
        <f>T87+T235</f>
        <v>4.18558</v>
      </c>
      <c r="AT86" s="24" t="s">
        <v>80</v>
      </c>
      <c r="AU86" s="24" t="s">
        <v>210</v>
      </c>
      <c r="BK86" s="178">
        <f>BK87+BK235</f>
        <v>0</v>
      </c>
    </row>
    <row r="87" spans="2:63" s="10" customFormat="1" ht="37.35" customHeight="1">
      <c r="B87" s="179"/>
      <c r="C87" s="180"/>
      <c r="D87" s="181" t="s">
        <v>80</v>
      </c>
      <c r="E87" s="182" t="s">
        <v>1070</v>
      </c>
      <c r="F87" s="182" t="s">
        <v>1070</v>
      </c>
      <c r="G87" s="180"/>
      <c r="H87" s="180"/>
      <c r="I87" s="183"/>
      <c r="J87" s="184">
        <f>BK87</f>
        <v>0</v>
      </c>
      <c r="K87" s="180"/>
      <c r="L87" s="185"/>
      <c r="M87" s="186"/>
      <c r="N87" s="187"/>
      <c r="O87" s="187"/>
      <c r="P87" s="188">
        <f>P88+P106+P111+P131+P154+P180+P207+P231</f>
        <v>0</v>
      </c>
      <c r="Q87" s="187"/>
      <c r="R87" s="188">
        <f>R88+R106+R111+R131+R154+R180+R207+R231</f>
        <v>3.288605</v>
      </c>
      <c r="S87" s="187"/>
      <c r="T87" s="189">
        <f>T88+T106+T111+T131+T154+T180+T207+T231</f>
        <v>4.18558</v>
      </c>
      <c r="AR87" s="190" t="s">
        <v>90</v>
      </c>
      <c r="AT87" s="191" t="s">
        <v>80</v>
      </c>
      <c r="AU87" s="191" t="s">
        <v>81</v>
      </c>
      <c r="AY87" s="190" t="s">
        <v>256</v>
      </c>
      <c r="BK87" s="192">
        <f>BK88+BK106+BK111+BK131+BK154+BK180+BK207+BK231</f>
        <v>0</v>
      </c>
    </row>
    <row r="88" spans="2:63" s="10" customFormat="1" ht="19.9" customHeight="1">
      <c r="B88" s="179"/>
      <c r="C88" s="180"/>
      <c r="D88" s="193" t="s">
        <v>80</v>
      </c>
      <c r="E88" s="194" t="s">
        <v>1185</v>
      </c>
      <c r="F88" s="194" t="s">
        <v>1186</v>
      </c>
      <c r="G88" s="180"/>
      <c r="H88" s="180"/>
      <c r="I88" s="183"/>
      <c r="J88" s="195">
        <f>BK88</f>
        <v>0</v>
      </c>
      <c r="K88" s="180"/>
      <c r="L88" s="185"/>
      <c r="M88" s="186"/>
      <c r="N88" s="187"/>
      <c r="O88" s="187"/>
      <c r="P88" s="188">
        <f>SUM(P89:P105)</f>
        <v>0</v>
      </c>
      <c r="Q88" s="187"/>
      <c r="R88" s="188">
        <f>SUM(R89:R105)</f>
        <v>0.22573500000000002</v>
      </c>
      <c r="S88" s="187"/>
      <c r="T88" s="189">
        <f>SUM(T89:T105)</f>
        <v>0</v>
      </c>
      <c r="AR88" s="190" t="s">
        <v>90</v>
      </c>
      <c r="AT88" s="191" t="s">
        <v>80</v>
      </c>
      <c r="AU88" s="191" t="s">
        <v>25</v>
      </c>
      <c r="AY88" s="190" t="s">
        <v>256</v>
      </c>
      <c r="BK88" s="192">
        <f>SUM(BK89:BK105)</f>
        <v>0</v>
      </c>
    </row>
    <row r="89" spans="2:65" s="1" customFormat="1" ht="57" customHeight="1">
      <c r="B89" s="42"/>
      <c r="C89" s="261" t="s">
        <v>25</v>
      </c>
      <c r="D89" s="261" t="s">
        <v>337</v>
      </c>
      <c r="E89" s="262" t="s">
        <v>2881</v>
      </c>
      <c r="F89" s="263" t="s">
        <v>2882</v>
      </c>
      <c r="G89" s="264" t="s">
        <v>372</v>
      </c>
      <c r="H89" s="265">
        <v>33</v>
      </c>
      <c r="I89" s="266"/>
      <c r="J89" s="267">
        <f>ROUND(I89*H89,2)</f>
        <v>0</v>
      </c>
      <c r="K89" s="263" t="s">
        <v>38</v>
      </c>
      <c r="L89" s="268"/>
      <c r="M89" s="269" t="s">
        <v>38</v>
      </c>
      <c r="N89" s="270" t="s">
        <v>52</v>
      </c>
      <c r="O89" s="43"/>
      <c r="P89" s="205">
        <f>O89*H89</f>
        <v>0</v>
      </c>
      <c r="Q89" s="205">
        <v>0.00151</v>
      </c>
      <c r="R89" s="205">
        <f>Q89*H89</f>
        <v>0.04983</v>
      </c>
      <c r="S89" s="205">
        <v>0</v>
      </c>
      <c r="T89" s="206">
        <f>S89*H89</f>
        <v>0</v>
      </c>
      <c r="AR89" s="24" t="s">
        <v>424</v>
      </c>
      <c r="AT89" s="24" t="s">
        <v>337</v>
      </c>
      <c r="AU89" s="24" t="s">
        <v>90</v>
      </c>
      <c r="AY89" s="24" t="s">
        <v>256</v>
      </c>
      <c r="BE89" s="207">
        <f>IF(N89="základní",J89,0)</f>
        <v>0</v>
      </c>
      <c r="BF89" s="207">
        <f>IF(N89="snížená",J89,0)</f>
        <v>0</v>
      </c>
      <c r="BG89" s="207">
        <f>IF(N89="zákl. přenesená",J89,0)</f>
        <v>0</v>
      </c>
      <c r="BH89" s="207">
        <f>IF(N89="sníž. přenesená",J89,0)</f>
        <v>0</v>
      </c>
      <c r="BI89" s="207">
        <f>IF(N89="nulová",J89,0)</f>
        <v>0</v>
      </c>
      <c r="BJ89" s="24" t="s">
        <v>25</v>
      </c>
      <c r="BK89" s="207">
        <f>ROUND(I89*H89,2)</f>
        <v>0</v>
      </c>
      <c r="BL89" s="24" t="s">
        <v>336</v>
      </c>
      <c r="BM89" s="24" t="s">
        <v>2883</v>
      </c>
    </row>
    <row r="90" spans="2:65" s="1" customFormat="1" ht="31.5" customHeight="1">
      <c r="B90" s="42"/>
      <c r="C90" s="261" t="s">
        <v>90</v>
      </c>
      <c r="D90" s="261" t="s">
        <v>337</v>
      </c>
      <c r="E90" s="262" t="s">
        <v>2484</v>
      </c>
      <c r="F90" s="263" t="s">
        <v>2485</v>
      </c>
      <c r="G90" s="264" t="s">
        <v>453</v>
      </c>
      <c r="H90" s="265">
        <v>20</v>
      </c>
      <c r="I90" s="266"/>
      <c r="J90" s="267">
        <f>ROUND(I90*H90,2)</f>
        <v>0</v>
      </c>
      <c r="K90" s="263" t="s">
        <v>261</v>
      </c>
      <c r="L90" s="268"/>
      <c r="M90" s="269" t="s">
        <v>38</v>
      </c>
      <c r="N90" s="270" t="s">
        <v>52</v>
      </c>
      <c r="O90" s="43"/>
      <c r="P90" s="205">
        <f>O90*H90</f>
        <v>0</v>
      </c>
      <c r="Q90" s="205">
        <v>0.0047</v>
      </c>
      <c r="R90" s="205">
        <f>Q90*H90</f>
        <v>0.094</v>
      </c>
      <c r="S90" s="205">
        <v>0</v>
      </c>
      <c r="T90" s="206">
        <f>S90*H90</f>
        <v>0</v>
      </c>
      <c r="AR90" s="24" t="s">
        <v>424</v>
      </c>
      <c r="AT90" s="24" t="s">
        <v>337</v>
      </c>
      <c r="AU90" s="24" t="s">
        <v>90</v>
      </c>
      <c r="AY90" s="24" t="s">
        <v>256</v>
      </c>
      <c r="BE90" s="207">
        <f>IF(N90="základní",J90,0)</f>
        <v>0</v>
      </c>
      <c r="BF90" s="207">
        <f>IF(N90="snížená",J90,0)</f>
        <v>0</v>
      </c>
      <c r="BG90" s="207">
        <f>IF(N90="zákl. přenesená",J90,0)</f>
        <v>0</v>
      </c>
      <c r="BH90" s="207">
        <f>IF(N90="sníž. přenesená",J90,0)</f>
        <v>0</v>
      </c>
      <c r="BI90" s="207">
        <f>IF(N90="nulová",J90,0)</f>
        <v>0</v>
      </c>
      <c r="BJ90" s="24" t="s">
        <v>25</v>
      </c>
      <c r="BK90" s="207">
        <f>ROUND(I90*H90,2)</f>
        <v>0</v>
      </c>
      <c r="BL90" s="24" t="s">
        <v>336</v>
      </c>
      <c r="BM90" s="24" t="s">
        <v>2884</v>
      </c>
    </row>
    <row r="91" spans="2:65" s="1" customFormat="1" ht="44.25" customHeight="1">
      <c r="B91" s="42"/>
      <c r="C91" s="196" t="s">
        <v>131</v>
      </c>
      <c r="D91" s="196" t="s">
        <v>258</v>
      </c>
      <c r="E91" s="197" t="s">
        <v>2885</v>
      </c>
      <c r="F91" s="198" t="s">
        <v>2886</v>
      </c>
      <c r="G91" s="199" t="s">
        <v>129</v>
      </c>
      <c r="H91" s="200">
        <v>5</v>
      </c>
      <c r="I91" s="201"/>
      <c r="J91" s="202">
        <f>ROUND(I91*H91,2)</f>
        <v>0</v>
      </c>
      <c r="K91" s="198" t="s">
        <v>261</v>
      </c>
      <c r="L91" s="62"/>
      <c r="M91" s="203" t="s">
        <v>38</v>
      </c>
      <c r="N91" s="204" t="s">
        <v>52</v>
      </c>
      <c r="O91" s="43"/>
      <c r="P91" s="205">
        <f>O91*H91</f>
        <v>0</v>
      </c>
      <c r="Q91" s="205">
        <v>0.00018</v>
      </c>
      <c r="R91" s="205">
        <f>Q91*H91</f>
        <v>0.0009000000000000001</v>
      </c>
      <c r="S91" s="205">
        <v>0</v>
      </c>
      <c r="T91" s="206">
        <f>S91*H91</f>
        <v>0</v>
      </c>
      <c r="AR91" s="24" t="s">
        <v>336</v>
      </c>
      <c r="AT91" s="24" t="s">
        <v>258</v>
      </c>
      <c r="AU91" s="24" t="s">
        <v>90</v>
      </c>
      <c r="AY91" s="24" t="s">
        <v>256</v>
      </c>
      <c r="BE91" s="207">
        <f>IF(N91="základní",J91,0)</f>
        <v>0</v>
      </c>
      <c r="BF91" s="207">
        <f>IF(N91="snížená",J91,0)</f>
        <v>0</v>
      </c>
      <c r="BG91" s="207">
        <f>IF(N91="zákl. přenesená",J91,0)</f>
        <v>0</v>
      </c>
      <c r="BH91" s="207">
        <f>IF(N91="sníž. přenesená",J91,0)</f>
        <v>0</v>
      </c>
      <c r="BI91" s="207">
        <f>IF(N91="nulová",J91,0)</f>
        <v>0</v>
      </c>
      <c r="BJ91" s="24" t="s">
        <v>25</v>
      </c>
      <c r="BK91" s="207">
        <f>ROUND(I91*H91,2)</f>
        <v>0</v>
      </c>
      <c r="BL91" s="24" t="s">
        <v>336</v>
      </c>
      <c r="BM91" s="24" t="s">
        <v>2887</v>
      </c>
    </row>
    <row r="92" spans="2:65" s="1" customFormat="1" ht="44.25" customHeight="1">
      <c r="B92" s="42"/>
      <c r="C92" s="261" t="s">
        <v>262</v>
      </c>
      <c r="D92" s="261" t="s">
        <v>337</v>
      </c>
      <c r="E92" s="262" t="s">
        <v>2888</v>
      </c>
      <c r="F92" s="263" t="s">
        <v>2889</v>
      </c>
      <c r="G92" s="264" t="s">
        <v>129</v>
      </c>
      <c r="H92" s="265">
        <v>4.75</v>
      </c>
      <c r="I92" s="266"/>
      <c r="J92" s="267">
        <f>ROUND(I92*H92,2)</f>
        <v>0</v>
      </c>
      <c r="K92" s="263" t="s">
        <v>261</v>
      </c>
      <c r="L92" s="268"/>
      <c r="M92" s="269" t="s">
        <v>38</v>
      </c>
      <c r="N92" s="270" t="s">
        <v>52</v>
      </c>
      <c r="O92" s="43"/>
      <c r="P92" s="205">
        <f>O92*H92</f>
        <v>0</v>
      </c>
      <c r="Q92" s="205">
        <v>0.0025</v>
      </c>
      <c r="R92" s="205">
        <f>Q92*H92</f>
        <v>0.011875</v>
      </c>
      <c r="S92" s="205">
        <v>0</v>
      </c>
      <c r="T92" s="206">
        <f>S92*H92</f>
        <v>0</v>
      </c>
      <c r="AR92" s="24" t="s">
        <v>424</v>
      </c>
      <c r="AT92" s="24" t="s">
        <v>337</v>
      </c>
      <c r="AU92" s="24" t="s">
        <v>90</v>
      </c>
      <c r="AY92" s="24" t="s">
        <v>256</v>
      </c>
      <c r="BE92" s="207">
        <f>IF(N92="základní",J92,0)</f>
        <v>0</v>
      </c>
      <c r="BF92" s="207">
        <f>IF(N92="snížená",J92,0)</f>
        <v>0</v>
      </c>
      <c r="BG92" s="207">
        <f>IF(N92="zákl. přenesená",J92,0)</f>
        <v>0</v>
      </c>
      <c r="BH92" s="207">
        <f>IF(N92="sníž. přenesená",J92,0)</f>
        <v>0</v>
      </c>
      <c r="BI92" s="207">
        <f>IF(N92="nulová",J92,0)</f>
        <v>0</v>
      </c>
      <c r="BJ92" s="24" t="s">
        <v>25</v>
      </c>
      <c r="BK92" s="207">
        <f>ROUND(I92*H92,2)</f>
        <v>0</v>
      </c>
      <c r="BL92" s="24" t="s">
        <v>336</v>
      </c>
      <c r="BM92" s="24" t="s">
        <v>2890</v>
      </c>
    </row>
    <row r="93" spans="2:51" s="11" customFormat="1" ht="13.5">
      <c r="B93" s="208"/>
      <c r="C93" s="209"/>
      <c r="D93" s="222" t="s">
        <v>264</v>
      </c>
      <c r="E93" s="271" t="s">
        <v>38</v>
      </c>
      <c r="F93" s="248" t="s">
        <v>2891</v>
      </c>
      <c r="G93" s="209"/>
      <c r="H93" s="249">
        <v>4.75</v>
      </c>
      <c r="I93" s="214"/>
      <c r="J93" s="209"/>
      <c r="K93" s="209"/>
      <c r="L93" s="215"/>
      <c r="M93" s="216"/>
      <c r="N93" s="217"/>
      <c r="O93" s="217"/>
      <c r="P93" s="217"/>
      <c r="Q93" s="217"/>
      <c r="R93" s="217"/>
      <c r="S93" s="217"/>
      <c r="T93" s="218"/>
      <c r="AT93" s="219" t="s">
        <v>264</v>
      </c>
      <c r="AU93" s="219" t="s">
        <v>90</v>
      </c>
      <c r="AV93" s="11" t="s">
        <v>90</v>
      </c>
      <c r="AW93" s="11" t="s">
        <v>45</v>
      </c>
      <c r="AX93" s="11" t="s">
        <v>25</v>
      </c>
      <c r="AY93" s="219" t="s">
        <v>256</v>
      </c>
    </row>
    <row r="94" spans="2:65" s="1" customFormat="1" ht="44.25" customHeight="1">
      <c r="B94" s="42"/>
      <c r="C94" s="196" t="s">
        <v>279</v>
      </c>
      <c r="D94" s="196" t="s">
        <v>258</v>
      </c>
      <c r="E94" s="197" t="s">
        <v>2509</v>
      </c>
      <c r="F94" s="198" t="s">
        <v>2510</v>
      </c>
      <c r="G94" s="199" t="s">
        <v>372</v>
      </c>
      <c r="H94" s="200">
        <v>69</v>
      </c>
      <c r="I94" s="201"/>
      <c r="J94" s="202">
        <f>ROUND(I94*H94,2)</f>
        <v>0</v>
      </c>
      <c r="K94" s="198" t="s">
        <v>261</v>
      </c>
      <c r="L94" s="62"/>
      <c r="M94" s="203" t="s">
        <v>38</v>
      </c>
      <c r="N94" s="204" t="s">
        <v>52</v>
      </c>
      <c r="O94" s="43"/>
      <c r="P94" s="205">
        <f>O94*H94</f>
        <v>0</v>
      </c>
      <c r="Q94" s="205">
        <v>0.0002</v>
      </c>
      <c r="R94" s="205">
        <f>Q94*H94</f>
        <v>0.013800000000000002</v>
      </c>
      <c r="S94" s="205">
        <v>0</v>
      </c>
      <c r="T94" s="206">
        <f>S94*H94</f>
        <v>0</v>
      </c>
      <c r="AR94" s="24" t="s">
        <v>336</v>
      </c>
      <c r="AT94" s="24" t="s">
        <v>258</v>
      </c>
      <c r="AU94" s="24" t="s">
        <v>90</v>
      </c>
      <c r="AY94" s="24" t="s">
        <v>256</v>
      </c>
      <c r="BE94" s="207">
        <f>IF(N94="základní",J94,0)</f>
        <v>0</v>
      </c>
      <c r="BF94" s="207">
        <f>IF(N94="snížená",J94,0)</f>
        <v>0</v>
      </c>
      <c r="BG94" s="207">
        <f>IF(N94="zákl. přenesená",J94,0)</f>
        <v>0</v>
      </c>
      <c r="BH94" s="207">
        <f>IF(N94="sníž. přenesená",J94,0)</f>
        <v>0</v>
      </c>
      <c r="BI94" s="207">
        <f>IF(N94="nulová",J94,0)</f>
        <v>0</v>
      </c>
      <c r="BJ94" s="24" t="s">
        <v>25</v>
      </c>
      <c r="BK94" s="207">
        <f>ROUND(I94*H94,2)</f>
        <v>0</v>
      </c>
      <c r="BL94" s="24" t="s">
        <v>336</v>
      </c>
      <c r="BM94" s="24" t="s">
        <v>2892</v>
      </c>
    </row>
    <row r="95" spans="2:51" s="11" customFormat="1" ht="13.5">
      <c r="B95" s="208"/>
      <c r="C95" s="209"/>
      <c r="D95" s="222" t="s">
        <v>264</v>
      </c>
      <c r="E95" s="271" t="s">
        <v>38</v>
      </c>
      <c r="F95" s="248" t="s">
        <v>2893</v>
      </c>
      <c r="G95" s="209"/>
      <c r="H95" s="249">
        <v>69</v>
      </c>
      <c r="I95" s="214"/>
      <c r="J95" s="209"/>
      <c r="K95" s="209"/>
      <c r="L95" s="215"/>
      <c r="M95" s="216"/>
      <c r="N95" s="217"/>
      <c r="O95" s="217"/>
      <c r="P95" s="217"/>
      <c r="Q95" s="217"/>
      <c r="R95" s="217"/>
      <c r="S95" s="217"/>
      <c r="T95" s="218"/>
      <c r="AT95" s="219" t="s">
        <v>264</v>
      </c>
      <c r="AU95" s="219" t="s">
        <v>90</v>
      </c>
      <c r="AV95" s="11" t="s">
        <v>90</v>
      </c>
      <c r="AW95" s="11" t="s">
        <v>45</v>
      </c>
      <c r="AX95" s="11" t="s">
        <v>25</v>
      </c>
      <c r="AY95" s="219" t="s">
        <v>256</v>
      </c>
    </row>
    <row r="96" spans="2:65" s="1" customFormat="1" ht="57" customHeight="1">
      <c r="B96" s="42"/>
      <c r="C96" s="261" t="s">
        <v>286</v>
      </c>
      <c r="D96" s="261" t="s">
        <v>337</v>
      </c>
      <c r="E96" s="262" t="s">
        <v>2894</v>
      </c>
      <c r="F96" s="263" t="s">
        <v>2895</v>
      </c>
      <c r="G96" s="264" t="s">
        <v>372</v>
      </c>
      <c r="H96" s="265">
        <v>36</v>
      </c>
      <c r="I96" s="266"/>
      <c r="J96" s="267">
        <f aca="true" t="shared" si="0" ref="J96:J105">ROUND(I96*H96,2)</f>
        <v>0</v>
      </c>
      <c r="K96" s="263" t="s">
        <v>261</v>
      </c>
      <c r="L96" s="268"/>
      <c r="M96" s="269" t="s">
        <v>38</v>
      </c>
      <c r="N96" s="270" t="s">
        <v>52</v>
      </c>
      <c r="O96" s="43"/>
      <c r="P96" s="205">
        <f aca="true" t="shared" si="1" ref="P96:P105">O96*H96</f>
        <v>0</v>
      </c>
      <c r="Q96" s="205">
        <v>0.00088</v>
      </c>
      <c r="R96" s="205">
        <f aca="true" t="shared" si="2" ref="R96:R105">Q96*H96</f>
        <v>0.03168</v>
      </c>
      <c r="S96" s="205">
        <v>0</v>
      </c>
      <c r="T96" s="206">
        <f aca="true" t="shared" si="3" ref="T96:T105">S96*H96</f>
        <v>0</v>
      </c>
      <c r="AR96" s="24" t="s">
        <v>424</v>
      </c>
      <c r="AT96" s="24" t="s">
        <v>337</v>
      </c>
      <c r="AU96" s="24" t="s">
        <v>90</v>
      </c>
      <c r="AY96" s="24" t="s">
        <v>256</v>
      </c>
      <c r="BE96" s="207">
        <f aca="true" t="shared" si="4" ref="BE96:BE105">IF(N96="základní",J96,0)</f>
        <v>0</v>
      </c>
      <c r="BF96" s="207">
        <f aca="true" t="shared" si="5" ref="BF96:BF105">IF(N96="snížená",J96,0)</f>
        <v>0</v>
      </c>
      <c r="BG96" s="207">
        <f aca="true" t="shared" si="6" ref="BG96:BG105">IF(N96="zákl. přenesená",J96,0)</f>
        <v>0</v>
      </c>
      <c r="BH96" s="207">
        <f aca="true" t="shared" si="7" ref="BH96:BH105">IF(N96="sníž. přenesená",J96,0)</f>
        <v>0</v>
      </c>
      <c r="BI96" s="207">
        <f aca="true" t="shared" si="8" ref="BI96:BI105">IF(N96="nulová",J96,0)</f>
        <v>0</v>
      </c>
      <c r="BJ96" s="24" t="s">
        <v>25</v>
      </c>
      <c r="BK96" s="207">
        <f aca="true" t="shared" si="9" ref="BK96:BK105">ROUND(I96*H96,2)</f>
        <v>0</v>
      </c>
      <c r="BL96" s="24" t="s">
        <v>336</v>
      </c>
      <c r="BM96" s="24" t="s">
        <v>2896</v>
      </c>
    </row>
    <row r="97" spans="2:65" s="1" customFormat="1" ht="31.5" customHeight="1">
      <c r="B97" s="42"/>
      <c r="C97" s="261" t="s">
        <v>291</v>
      </c>
      <c r="D97" s="261" t="s">
        <v>337</v>
      </c>
      <c r="E97" s="262" t="s">
        <v>2484</v>
      </c>
      <c r="F97" s="263" t="s">
        <v>2485</v>
      </c>
      <c r="G97" s="264" t="s">
        <v>453</v>
      </c>
      <c r="H97" s="265">
        <v>3</v>
      </c>
      <c r="I97" s="266"/>
      <c r="J97" s="267">
        <f t="shared" si="0"/>
        <v>0</v>
      </c>
      <c r="K97" s="263" t="s">
        <v>261</v>
      </c>
      <c r="L97" s="268"/>
      <c r="M97" s="269" t="s">
        <v>38</v>
      </c>
      <c r="N97" s="270" t="s">
        <v>52</v>
      </c>
      <c r="O97" s="43"/>
      <c r="P97" s="205">
        <f t="shared" si="1"/>
        <v>0</v>
      </c>
      <c r="Q97" s="205">
        <v>0.0047</v>
      </c>
      <c r="R97" s="205">
        <f t="shared" si="2"/>
        <v>0.014100000000000001</v>
      </c>
      <c r="S97" s="205">
        <v>0</v>
      </c>
      <c r="T97" s="206">
        <f t="shared" si="3"/>
        <v>0</v>
      </c>
      <c r="AR97" s="24" t="s">
        <v>424</v>
      </c>
      <c r="AT97" s="24" t="s">
        <v>337</v>
      </c>
      <c r="AU97" s="24" t="s">
        <v>90</v>
      </c>
      <c r="AY97" s="24" t="s">
        <v>256</v>
      </c>
      <c r="BE97" s="207">
        <f t="shared" si="4"/>
        <v>0</v>
      </c>
      <c r="BF97" s="207">
        <f t="shared" si="5"/>
        <v>0</v>
      </c>
      <c r="BG97" s="207">
        <f t="shared" si="6"/>
        <v>0</v>
      </c>
      <c r="BH97" s="207">
        <f t="shared" si="7"/>
        <v>0</v>
      </c>
      <c r="BI97" s="207">
        <f t="shared" si="8"/>
        <v>0</v>
      </c>
      <c r="BJ97" s="24" t="s">
        <v>25</v>
      </c>
      <c r="BK97" s="207">
        <f t="shared" si="9"/>
        <v>0</v>
      </c>
      <c r="BL97" s="24" t="s">
        <v>336</v>
      </c>
      <c r="BM97" s="24" t="s">
        <v>2897</v>
      </c>
    </row>
    <row r="98" spans="2:65" s="1" customFormat="1" ht="57" customHeight="1">
      <c r="B98" s="42"/>
      <c r="C98" s="261" t="s">
        <v>183</v>
      </c>
      <c r="D98" s="261" t="s">
        <v>337</v>
      </c>
      <c r="E98" s="262" t="s">
        <v>2898</v>
      </c>
      <c r="F98" s="263" t="s">
        <v>2899</v>
      </c>
      <c r="G98" s="264" t="s">
        <v>372</v>
      </c>
      <c r="H98" s="265">
        <v>20</v>
      </c>
      <c r="I98" s="266"/>
      <c r="J98" s="267">
        <f t="shared" si="0"/>
        <v>0</v>
      </c>
      <c r="K98" s="263" t="s">
        <v>261</v>
      </c>
      <c r="L98" s="268"/>
      <c r="M98" s="269" t="s">
        <v>38</v>
      </c>
      <c r="N98" s="270" t="s">
        <v>52</v>
      </c>
      <c r="O98" s="43"/>
      <c r="P98" s="205">
        <f t="shared" si="1"/>
        <v>0</v>
      </c>
      <c r="Q98" s="205">
        <v>0.00032</v>
      </c>
      <c r="R98" s="205">
        <f t="shared" si="2"/>
        <v>0.0064</v>
      </c>
      <c r="S98" s="205">
        <v>0</v>
      </c>
      <c r="T98" s="206">
        <f t="shared" si="3"/>
        <v>0</v>
      </c>
      <c r="AR98" s="24" t="s">
        <v>424</v>
      </c>
      <c r="AT98" s="24" t="s">
        <v>337</v>
      </c>
      <c r="AU98" s="24" t="s">
        <v>90</v>
      </c>
      <c r="AY98" s="24" t="s">
        <v>256</v>
      </c>
      <c r="BE98" s="207">
        <f t="shared" si="4"/>
        <v>0</v>
      </c>
      <c r="BF98" s="207">
        <f t="shared" si="5"/>
        <v>0</v>
      </c>
      <c r="BG98" s="207">
        <f t="shared" si="6"/>
        <v>0</v>
      </c>
      <c r="BH98" s="207">
        <f t="shared" si="7"/>
        <v>0</v>
      </c>
      <c r="BI98" s="207">
        <f t="shared" si="8"/>
        <v>0</v>
      </c>
      <c r="BJ98" s="24" t="s">
        <v>25</v>
      </c>
      <c r="BK98" s="207">
        <f t="shared" si="9"/>
        <v>0</v>
      </c>
      <c r="BL98" s="24" t="s">
        <v>336</v>
      </c>
      <c r="BM98" s="24" t="s">
        <v>2900</v>
      </c>
    </row>
    <row r="99" spans="2:65" s="1" customFormat="1" ht="31.5" customHeight="1">
      <c r="B99" s="42"/>
      <c r="C99" s="196" t="s">
        <v>301</v>
      </c>
      <c r="D99" s="196" t="s">
        <v>258</v>
      </c>
      <c r="E99" s="197" t="s">
        <v>2901</v>
      </c>
      <c r="F99" s="198" t="s">
        <v>2902</v>
      </c>
      <c r="G99" s="199" t="s">
        <v>372</v>
      </c>
      <c r="H99" s="200">
        <v>25</v>
      </c>
      <c r="I99" s="201"/>
      <c r="J99" s="202">
        <f t="shared" si="0"/>
        <v>0</v>
      </c>
      <c r="K99" s="198" t="s">
        <v>261</v>
      </c>
      <c r="L99" s="62"/>
      <c r="M99" s="203" t="s">
        <v>38</v>
      </c>
      <c r="N99" s="204" t="s">
        <v>52</v>
      </c>
      <c r="O99" s="43"/>
      <c r="P99" s="205">
        <f t="shared" si="1"/>
        <v>0</v>
      </c>
      <c r="Q99" s="205">
        <v>0</v>
      </c>
      <c r="R99" s="205">
        <f t="shared" si="2"/>
        <v>0</v>
      </c>
      <c r="S99" s="205">
        <v>0</v>
      </c>
      <c r="T99" s="206">
        <f t="shared" si="3"/>
        <v>0</v>
      </c>
      <c r="AR99" s="24" t="s">
        <v>336</v>
      </c>
      <c r="AT99" s="24" t="s">
        <v>258</v>
      </c>
      <c r="AU99" s="24" t="s">
        <v>90</v>
      </c>
      <c r="AY99" s="24" t="s">
        <v>256</v>
      </c>
      <c r="BE99" s="207">
        <f t="shared" si="4"/>
        <v>0</v>
      </c>
      <c r="BF99" s="207">
        <f t="shared" si="5"/>
        <v>0</v>
      </c>
      <c r="BG99" s="207">
        <f t="shared" si="6"/>
        <v>0</v>
      </c>
      <c r="BH99" s="207">
        <f t="shared" si="7"/>
        <v>0</v>
      </c>
      <c r="BI99" s="207">
        <f t="shared" si="8"/>
        <v>0</v>
      </c>
      <c r="BJ99" s="24" t="s">
        <v>25</v>
      </c>
      <c r="BK99" s="207">
        <f t="shared" si="9"/>
        <v>0</v>
      </c>
      <c r="BL99" s="24" t="s">
        <v>336</v>
      </c>
      <c r="BM99" s="24" t="s">
        <v>2903</v>
      </c>
    </row>
    <row r="100" spans="2:65" s="1" customFormat="1" ht="31.5" customHeight="1">
      <c r="B100" s="42"/>
      <c r="C100" s="261" t="s">
        <v>30</v>
      </c>
      <c r="D100" s="261" t="s">
        <v>337</v>
      </c>
      <c r="E100" s="262" t="s">
        <v>2904</v>
      </c>
      <c r="F100" s="263" t="s">
        <v>2905</v>
      </c>
      <c r="G100" s="264" t="s">
        <v>372</v>
      </c>
      <c r="H100" s="265">
        <v>15</v>
      </c>
      <c r="I100" s="266"/>
      <c r="J100" s="267">
        <f t="shared" si="0"/>
        <v>0</v>
      </c>
      <c r="K100" s="263" t="s">
        <v>261</v>
      </c>
      <c r="L100" s="268"/>
      <c r="M100" s="269" t="s">
        <v>38</v>
      </c>
      <c r="N100" s="270" t="s">
        <v>52</v>
      </c>
      <c r="O100" s="43"/>
      <c r="P100" s="205">
        <f t="shared" si="1"/>
        <v>0</v>
      </c>
      <c r="Q100" s="205">
        <v>8E-05</v>
      </c>
      <c r="R100" s="205">
        <f t="shared" si="2"/>
        <v>0.0012000000000000001</v>
      </c>
      <c r="S100" s="205">
        <v>0</v>
      </c>
      <c r="T100" s="206">
        <f t="shared" si="3"/>
        <v>0</v>
      </c>
      <c r="AR100" s="24" t="s">
        <v>424</v>
      </c>
      <c r="AT100" s="24" t="s">
        <v>337</v>
      </c>
      <c r="AU100" s="24" t="s">
        <v>90</v>
      </c>
      <c r="AY100" s="24" t="s">
        <v>256</v>
      </c>
      <c r="BE100" s="207">
        <f t="shared" si="4"/>
        <v>0</v>
      </c>
      <c r="BF100" s="207">
        <f t="shared" si="5"/>
        <v>0</v>
      </c>
      <c r="BG100" s="207">
        <f t="shared" si="6"/>
        <v>0</v>
      </c>
      <c r="BH100" s="207">
        <f t="shared" si="7"/>
        <v>0</v>
      </c>
      <c r="BI100" s="207">
        <f t="shared" si="8"/>
        <v>0</v>
      </c>
      <c r="BJ100" s="24" t="s">
        <v>25</v>
      </c>
      <c r="BK100" s="207">
        <f t="shared" si="9"/>
        <v>0</v>
      </c>
      <c r="BL100" s="24" t="s">
        <v>336</v>
      </c>
      <c r="BM100" s="24" t="s">
        <v>2906</v>
      </c>
    </row>
    <row r="101" spans="2:65" s="1" customFormat="1" ht="22.5" customHeight="1">
      <c r="B101" s="42"/>
      <c r="C101" s="261" t="s">
        <v>310</v>
      </c>
      <c r="D101" s="261" t="s">
        <v>337</v>
      </c>
      <c r="E101" s="262" t="s">
        <v>2491</v>
      </c>
      <c r="F101" s="263" t="s">
        <v>2492</v>
      </c>
      <c r="G101" s="264" t="s">
        <v>372</v>
      </c>
      <c r="H101" s="265">
        <v>10</v>
      </c>
      <c r="I101" s="266"/>
      <c r="J101" s="267">
        <f t="shared" si="0"/>
        <v>0</v>
      </c>
      <c r="K101" s="263" t="s">
        <v>261</v>
      </c>
      <c r="L101" s="268"/>
      <c r="M101" s="269" t="s">
        <v>38</v>
      </c>
      <c r="N101" s="270" t="s">
        <v>52</v>
      </c>
      <c r="O101" s="43"/>
      <c r="P101" s="205">
        <f t="shared" si="1"/>
        <v>0</v>
      </c>
      <c r="Q101" s="205">
        <v>9E-05</v>
      </c>
      <c r="R101" s="205">
        <f t="shared" si="2"/>
        <v>0.0009000000000000001</v>
      </c>
      <c r="S101" s="205">
        <v>0</v>
      </c>
      <c r="T101" s="206">
        <f t="shared" si="3"/>
        <v>0</v>
      </c>
      <c r="AR101" s="24" t="s">
        <v>424</v>
      </c>
      <c r="AT101" s="24" t="s">
        <v>337</v>
      </c>
      <c r="AU101" s="24" t="s">
        <v>90</v>
      </c>
      <c r="AY101" s="24" t="s">
        <v>256</v>
      </c>
      <c r="BE101" s="207">
        <f t="shared" si="4"/>
        <v>0</v>
      </c>
      <c r="BF101" s="207">
        <f t="shared" si="5"/>
        <v>0</v>
      </c>
      <c r="BG101" s="207">
        <f t="shared" si="6"/>
        <v>0</v>
      </c>
      <c r="BH101" s="207">
        <f t="shared" si="7"/>
        <v>0</v>
      </c>
      <c r="BI101" s="207">
        <f t="shared" si="8"/>
        <v>0</v>
      </c>
      <c r="BJ101" s="24" t="s">
        <v>25</v>
      </c>
      <c r="BK101" s="207">
        <f t="shared" si="9"/>
        <v>0</v>
      </c>
      <c r="BL101" s="24" t="s">
        <v>336</v>
      </c>
      <c r="BM101" s="24" t="s">
        <v>2907</v>
      </c>
    </row>
    <row r="102" spans="2:65" s="1" customFormat="1" ht="31.5" customHeight="1">
      <c r="B102" s="42"/>
      <c r="C102" s="261" t="s">
        <v>314</v>
      </c>
      <c r="D102" s="261" t="s">
        <v>337</v>
      </c>
      <c r="E102" s="262" t="s">
        <v>2494</v>
      </c>
      <c r="F102" s="263" t="s">
        <v>2495</v>
      </c>
      <c r="G102" s="264" t="s">
        <v>453</v>
      </c>
      <c r="H102" s="265">
        <v>25</v>
      </c>
      <c r="I102" s="266"/>
      <c r="J102" s="267">
        <f t="shared" si="0"/>
        <v>0</v>
      </c>
      <c r="K102" s="263" t="s">
        <v>261</v>
      </c>
      <c r="L102" s="268"/>
      <c r="M102" s="269" t="s">
        <v>38</v>
      </c>
      <c r="N102" s="270" t="s">
        <v>52</v>
      </c>
      <c r="O102" s="43"/>
      <c r="P102" s="205">
        <f t="shared" si="1"/>
        <v>0</v>
      </c>
      <c r="Q102" s="205">
        <v>1E-05</v>
      </c>
      <c r="R102" s="205">
        <f t="shared" si="2"/>
        <v>0.00025</v>
      </c>
      <c r="S102" s="205">
        <v>0</v>
      </c>
      <c r="T102" s="206">
        <f t="shared" si="3"/>
        <v>0</v>
      </c>
      <c r="AR102" s="24" t="s">
        <v>424</v>
      </c>
      <c r="AT102" s="24" t="s">
        <v>337</v>
      </c>
      <c r="AU102" s="24" t="s">
        <v>90</v>
      </c>
      <c r="AY102" s="24" t="s">
        <v>256</v>
      </c>
      <c r="BE102" s="207">
        <f t="shared" si="4"/>
        <v>0</v>
      </c>
      <c r="BF102" s="207">
        <f t="shared" si="5"/>
        <v>0</v>
      </c>
      <c r="BG102" s="207">
        <f t="shared" si="6"/>
        <v>0</v>
      </c>
      <c r="BH102" s="207">
        <f t="shared" si="7"/>
        <v>0</v>
      </c>
      <c r="BI102" s="207">
        <f t="shared" si="8"/>
        <v>0</v>
      </c>
      <c r="BJ102" s="24" t="s">
        <v>25</v>
      </c>
      <c r="BK102" s="207">
        <f t="shared" si="9"/>
        <v>0</v>
      </c>
      <c r="BL102" s="24" t="s">
        <v>336</v>
      </c>
      <c r="BM102" s="24" t="s">
        <v>2908</v>
      </c>
    </row>
    <row r="103" spans="2:65" s="1" customFormat="1" ht="31.5" customHeight="1">
      <c r="B103" s="42"/>
      <c r="C103" s="261" t="s">
        <v>319</v>
      </c>
      <c r="D103" s="261" t="s">
        <v>337</v>
      </c>
      <c r="E103" s="262" t="s">
        <v>2497</v>
      </c>
      <c r="F103" s="263" t="s">
        <v>2498</v>
      </c>
      <c r="G103" s="264" t="s">
        <v>453</v>
      </c>
      <c r="H103" s="265">
        <v>2</v>
      </c>
      <c r="I103" s="266"/>
      <c r="J103" s="267">
        <f t="shared" si="0"/>
        <v>0</v>
      </c>
      <c r="K103" s="263" t="s">
        <v>261</v>
      </c>
      <c r="L103" s="268"/>
      <c r="M103" s="269" t="s">
        <v>38</v>
      </c>
      <c r="N103" s="270" t="s">
        <v>52</v>
      </c>
      <c r="O103" s="43"/>
      <c r="P103" s="205">
        <f t="shared" si="1"/>
        <v>0</v>
      </c>
      <c r="Q103" s="205">
        <v>0.0004</v>
      </c>
      <c r="R103" s="205">
        <f t="shared" si="2"/>
        <v>0.0008</v>
      </c>
      <c r="S103" s="205">
        <v>0</v>
      </c>
      <c r="T103" s="206">
        <f t="shared" si="3"/>
        <v>0</v>
      </c>
      <c r="AR103" s="24" t="s">
        <v>424</v>
      </c>
      <c r="AT103" s="24" t="s">
        <v>337</v>
      </c>
      <c r="AU103" s="24" t="s">
        <v>90</v>
      </c>
      <c r="AY103" s="24" t="s">
        <v>256</v>
      </c>
      <c r="BE103" s="207">
        <f t="shared" si="4"/>
        <v>0</v>
      </c>
      <c r="BF103" s="207">
        <f t="shared" si="5"/>
        <v>0</v>
      </c>
      <c r="BG103" s="207">
        <f t="shared" si="6"/>
        <v>0</v>
      </c>
      <c r="BH103" s="207">
        <f t="shared" si="7"/>
        <v>0</v>
      </c>
      <c r="BI103" s="207">
        <f t="shared" si="8"/>
        <v>0</v>
      </c>
      <c r="BJ103" s="24" t="s">
        <v>25</v>
      </c>
      <c r="BK103" s="207">
        <f t="shared" si="9"/>
        <v>0</v>
      </c>
      <c r="BL103" s="24" t="s">
        <v>336</v>
      </c>
      <c r="BM103" s="24" t="s">
        <v>2909</v>
      </c>
    </row>
    <row r="104" spans="2:65" s="1" customFormat="1" ht="31.5" customHeight="1">
      <c r="B104" s="42"/>
      <c r="C104" s="196" t="s">
        <v>324</v>
      </c>
      <c r="D104" s="196" t="s">
        <v>258</v>
      </c>
      <c r="E104" s="197" t="s">
        <v>1246</v>
      </c>
      <c r="F104" s="198" t="s">
        <v>2910</v>
      </c>
      <c r="G104" s="199" t="s">
        <v>327</v>
      </c>
      <c r="H104" s="200">
        <v>0.226</v>
      </c>
      <c r="I104" s="201"/>
      <c r="J104" s="202">
        <f t="shared" si="0"/>
        <v>0</v>
      </c>
      <c r="K104" s="198" t="s">
        <v>261</v>
      </c>
      <c r="L104" s="62"/>
      <c r="M104" s="203" t="s">
        <v>38</v>
      </c>
      <c r="N104" s="204" t="s">
        <v>52</v>
      </c>
      <c r="O104" s="43"/>
      <c r="P104" s="205">
        <f t="shared" si="1"/>
        <v>0</v>
      </c>
      <c r="Q104" s="205">
        <v>0</v>
      </c>
      <c r="R104" s="205">
        <f t="shared" si="2"/>
        <v>0</v>
      </c>
      <c r="S104" s="205">
        <v>0</v>
      </c>
      <c r="T104" s="206">
        <f t="shared" si="3"/>
        <v>0</v>
      </c>
      <c r="AR104" s="24" t="s">
        <v>336</v>
      </c>
      <c r="AT104" s="24" t="s">
        <v>258</v>
      </c>
      <c r="AU104" s="24" t="s">
        <v>90</v>
      </c>
      <c r="AY104" s="24" t="s">
        <v>256</v>
      </c>
      <c r="BE104" s="207">
        <f t="shared" si="4"/>
        <v>0</v>
      </c>
      <c r="BF104" s="207">
        <f t="shared" si="5"/>
        <v>0</v>
      </c>
      <c r="BG104" s="207">
        <f t="shared" si="6"/>
        <v>0</v>
      </c>
      <c r="BH104" s="207">
        <f t="shared" si="7"/>
        <v>0</v>
      </c>
      <c r="BI104" s="207">
        <f t="shared" si="8"/>
        <v>0</v>
      </c>
      <c r="BJ104" s="24" t="s">
        <v>25</v>
      </c>
      <c r="BK104" s="207">
        <f t="shared" si="9"/>
        <v>0</v>
      </c>
      <c r="BL104" s="24" t="s">
        <v>336</v>
      </c>
      <c r="BM104" s="24" t="s">
        <v>2911</v>
      </c>
    </row>
    <row r="105" spans="2:65" s="1" customFormat="1" ht="44.25" customHeight="1">
      <c r="B105" s="42"/>
      <c r="C105" s="196" t="s">
        <v>10</v>
      </c>
      <c r="D105" s="196" t="s">
        <v>258</v>
      </c>
      <c r="E105" s="197" t="s">
        <v>2912</v>
      </c>
      <c r="F105" s="198" t="s">
        <v>2913</v>
      </c>
      <c r="G105" s="199" t="s">
        <v>327</v>
      </c>
      <c r="H105" s="200">
        <v>0.226</v>
      </c>
      <c r="I105" s="201"/>
      <c r="J105" s="202">
        <f t="shared" si="0"/>
        <v>0</v>
      </c>
      <c r="K105" s="198" t="s">
        <v>261</v>
      </c>
      <c r="L105" s="62"/>
      <c r="M105" s="203" t="s">
        <v>38</v>
      </c>
      <c r="N105" s="204" t="s">
        <v>52</v>
      </c>
      <c r="O105" s="43"/>
      <c r="P105" s="205">
        <f t="shared" si="1"/>
        <v>0</v>
      </c>
      <c r="Q105" s="205">
        <v>0</v>
      </c>
      <c r="R105" s="205">
        <f t="shared" si="2"/>
        <v>0</v>
      </c>
      <c r="S105" s="205">
        <v>0</v>
      </c>
      <c r="T105" s="206">
        <f t="shared" si="3"/>
        <v>0</v>
      </c>
      <c r="AR105" s="24" t="s">
        <v>336</v>
      </c>
      <c r="AT105" s="24" t="s">
        <v>258</v>
      </c>
      <c r="AU105" s="24" t="s">
        <v>90</v>
      </c>
      <c r="AY105" s="24" t="s">
        <v>256</v>
      </c>
      <c r="BE105" s="207">
        <f t="shared" si="4"/>
        <v>0</v>
      </c>
      <c r="BF105" s="207">
        <f t="shared" si="5"/>
        <v>0</v>
      </c>
      <c r="BG105" s="207">
        <f t="shared" si="6"/>
        <v>0</v>
      </c>
      <c r="BH105" s="207">
        <f t="shared" si="7"/>
        <v>0</v>
      </c>
      <c r="BI105" s="207">
        <f t="shared" si="8"/>
        <v>0</v>
      </c>
      <c r="BJ105" s="24" t="s">
        <v>25</v>
      </c>
      <c r="BK105" s="207">
        <f t="shared" si="9"/>
        <v>0</v>
      </c>
      <c r="BL105" s="24" t="s">
        <v>336</v>
      </c>
      <c r="BM105" s="24" t="s">
        <v>2914</v>
      </c>
    </row>
    <row r="106" spans="2:63" s="10" customFormat="1" ht="29.85" customHeight="1">
      <c r="B106" s="179"/>
      <c r="C106" s="180"/>
      <c r="D106" s="193" t="s">
        <v>80</v>
      </c>
      <c r="E106" s="194" t="s">
        <v>2519</v>
      </c>
      <c r="F106" s="194" t="s">
        <v>2520</v>
      </c>
      <c r="G106" s="180"/>
      <c r="H106" s="180"/>
      <c r="I106" s="183"/>
      <c r="J106" s="195">
        <f>BK106</f>
        <v>0</v>
      </c>
      <c r="K106" s="180"/>
      <c r="L106" s="185"/>
      <c r="M106" s="186"/>
      <c r="N106" s="187"/>
      <c r="O106" s="187"/>
      <c r="P106" s="188">
        <f>SUM(P107:P110)</f>
        <v>0</v>
      </c>
      <c r="Q106" s="187"/>
      <c r="R106" s="188">
        <f>SUM(R107:R110)</f>
        <v>0.0084</v>
      </c>
      <c r="S106" s="187"/>
      <c r="T106" s="189">
        <f>SUM(T107:T110)</f>
        <v>0</v>
      </c>
      <c r="AR106" s="190" t="s">
        <v>90</v>
      </c>
      <c r="AT106" s="191" t="s">
        <v>80</v>
      </c>
      <c r="AU106" s="191" t="s">
        <v>25</v>
      </c>
      <c r="AY106" s="190" t="s">
        <v>256</v>
      </c>
      <c r="BK106" s="192">
        <f>SUM(BK107:BK110)</f>
        <v>0</v>
      </c>
    </row>
    <row r="107" spans="2:65" s="1" customFormat="1" ht="22.5" customHeight="1">
      <c r="B107" s="42"/>
      <c r="C107" s="196" t="s">
        <v>336</v>
      </c>
      <c r="D107" s="196" t="s">
        <v>258</v>
      </c>
      <c r="E107" s="197" t="s">
        <v>2521</v>
      </c>
      <c r="F107" s="198" t="s">
        <v>2522</v>
      </c>
      <c r="G107" s="199" t="s">
        <v>372</v>
      </c>
      <c r="H107" s="200">
        <v>15</v>
      </c>
      <c r="I107" s="201"/>
      <c r="J107" s="202">
        <f>ROUND(I107*H107,2)</f>
        <v>0</v>
      </c>
      <c r="K107" s="198" t="s">
        <v>261</v>
      </c>
      <c r="L107" s="62"/>
      <c r="M107" s="203" t="s">
        <v>38</v>
      </c>
      <c r="N107" s="204" t="s">
        <v>52</v>
      </c>
      <c r="O107" s="43"/>
      <c r="P107" s="205">
        <f>O107*H107</f>
        <v>0</v>
      </c>
      <c r="Q107" s="205">
        <v>0.00056</v>
      </c>
      <c r="R107" s="205">
        <f>Q107*H107</f>
        <v>0.0084</v>
      </c>
      <c r="S107" s="205">
        <v>0</v>
      </c>
      <c r="T107" s="206">
        <f>S107*H107</f>
        <v>0</v>
      </c>
      <c r="AR107" s="24" t="s">
        <v>336</v>
      </c>
      <c r="AT107" s="24" t="s">
        <v>258</v>
      </c>
      <c r="AU107" s="24" t="s">
        <v>90</v>
      </c>
      <c r="AY107" s="24" t="s">
        <v>256</v>
      </c>
      <c r="BE107" s="207">
        <f>IF(N107="základní",J107,0)</f>
        <v>0</v>
      </c>
      <c r="BF107" s="207">
        <f>IF(N107="snížená",J107,0)</f>
        <v>0</v>
      </c>
      <c r="BG107" s="207">
        <f>IF(N107="zákl. přenesená",J107,0)</f>
        <v>0</v>
      </c>
      <c r="BH107" s="207">
        <f>IF(N107="sníž. přenesená",J107,0)</f>
        <v>0</v>
      </c>
      <c r="BI107" s="207">
        <f>IF(N107="nulová",J107,0)</f>
        <v>0</v>
      </c>
      <c r="BJ107" s="24" t="s">
        <v>25</v>
      </c>
      <c r="BK107" s="207">
        <f>ROUND(I107*H107,2)</f>
        <v>0</v>
      </c>
      <c r="BL107" s="24" t="s">
        <v>336</v>
      </c>
      <c r="BM107" s="24" t="s">
        <v>2915</v>
      </c>
    </row>
    <row r="108" spans="2:65" s="1" customFormat="1" ht="22.5" customHeight="1">
      <c r="B108" s="42"/>
      <c r="C108" s="196" t="s">
        <v>342</v>
      </c>
      <c r="D108" s="196" t="s">
        <v>258</v>
      </c>
      <c r="E108" s="197" t="s">
        <v>2524</v>
      </c>
      <c r="F108" s="198" t="s">
        <v>2525</v>
      </c>
      <c r="G108" s="199" t="s">
        <v>372</v>
      </c>
      <c r="H108" s="200">
        <v>15</v>
      </c>
      <c r="I108" s="201"/>
      <c r="J108" s="202">
        <f>ROUND(I108*H108,2)</f>
        <v>0</v>
      </c>
      <c r="K108" s="198" t="s">
        <v>261</v>
      </c>
      <c r="L108" s="62"/>
      <c r="M108" s="203" t="s">
        <v>38</v>
      </c>
      <c r="N108" s="204" t="s">
        <v>52</v>
      </c>
      <c r="O108" s="43"/>
      <c r="P108" s="205">
        <f>O108*H108</f>
        <v>0</v>
      </c>
      <c r="Q108" s="205">
        <v>0</v>
      </c>
      <c r="R108" s="205">
        <f>Q108*H108</f>
        <v>0</v>
      </c>
      <c r="S108" s="205">
        <v>0</v>
      </c>
      <c r="T108" s="206">
        <f>S108*H108</f>
        <v>0</v>
      </c>
      <c r="AR108" s="24" t="s">
        <v>336</v>
      </c>
      <c r="AT108" s="24" t="s">
        <v>258</v>
      </c>
      <c r="AU108" s="24" t="s">
        <v>90</v>
      </c>
      <c r="AY108" s="24" t="s">
        <v>256</v>
      </c>
      <c r="BE108" s="207">
        <f>IF(N108="základní",J108,0)</f>
        <v>0</v>
      </c>
      <c r="BF108" s="207">
        <f>IF(N108="snížená",J108,0)</f>
        <v>0</v>
      </c>
      <c r="BG108" s="207">
        <f>IF(N108="zákl. přenesená",J108,0)</f>
        <v>0</v>
      </c>
      <c r="BH108" s="207">
        <f>IF(N108="sníž. přenesená",J108,0)</f>
        <v>0</v>
      </c>
      <c r="BI108" s="207">
        <f>IF(N108="nulová",J108,0)</f>
        <v>0</v>
      </c>
      <c r="BJ108" s="24" t="s">
        <v>25</v>
      </c>
      <c r="BK108" s="207">
        <f>ROUND(I108*H108,2)</f>
        <v>0</v>
      </c>
      <c r="BL108" s="24" t="s">
        <v>336</v>
      </c>
      <c r="BM108" s="24" t="s">
        <v>2916</v>
      </c>
    </row>
    <row r="109" spans="2:65" s="1" customFormat="1" ht="31.5" customHeight="1">
      <c r="B109" s="42"/>
      <c r="C109" s="196" t="s">
        <v>347</v>
      </c>
      <c r="D109" s="196" t="s">
        <v>258</v>
      </c>
      <c r="E109" s="197" t="s">
        <v>2527</v>
      </c>
      <c r="F109" s="198" t="s">
        <v>2528</v>
      </c>
      <c r="G109" s="199" t="s">
        <v>327</v>
      </c>
      <c r="H109" s="200">
        <v>0.008</v>
      </c>
      <c r="I109" s="201"/>
      <c r="J109" s="202">
        <f>ROUND(I109*H109,2)</f>
        <v>0</v>
      </c>
      <c r="K109" s="198" t="s">
        <v>261</v>
      </c>
      <c r="L109" s="62"/>
      <c r="M109" s="203" t="s">
        <v>38</v>
      </c>
      <c r="N109" s="204" t="s">
        <v>52</v>
      </c>
      <c r="O109" s="43"/>
      <c r="P109" s="205">
        <f>O109*H109</f>
        <v>0</v>
      </c>
      <c r="Q109" s="205">
        <v>0</v>
      </c>
      <c r="R109" s="205">
        <f>Q109*H109</f>
        <v>0</v>
      </c>
      <c r="S109" s="205">
        <v>0</v>
      </c>
      <c r="T109" s="206">
        <f>S109*H109</f>
        <v>0</v>
      </c>
      <c r="AR109" s="24" t="s">
        <v>336</v>
      </c>
      <c r="AT109" s="24" t="s">
        <v>258</v>
      </c>
      <c r="AU109" s="24" t="s">
        <v>90</v>
      </c>
      <c r="AY109" s="24" t="s">
        <v>256</v>
      </c>
      <c r="BE109" s="207">
        <f>IF(N109="základní",J109,0)</f>
        <v>0</v>
      </c>
      <c r="BF109" s="207">
        <f>IF(N109="snížená",J109,0)</f>
        <v>0</v>
      </c>
      <c r="BG109" s="207">
        <f>IF(N109="zákl. přenesená",J109,0)</f>
        <v>0</v>
      </c>
      <c r="BH109" s="207">
        <f>IF(N109="sníž. přenesená",J109,0)</f>
        <v>0</v>
      </c>
      <c r="BI109" s="207">
        <f>IF(N109="nulová",J109,0)</f>
        <v>0</v>
      </c>
      <c r="BJ109" s="24" t="s">
        <v>25</v>
      </c>
      <c r="BK109" s="207">
        <f>ROUND(I109*H109,2)</f>
        <v>0</v>
      </c>
      <c r="BL109" s="24" t="s">
        <v>336</v>
      </c>
      <c r="BM109" s="24" t="s">
        <v>2917</v>
      </c>
    </row>
    <row r="110" spans="2:65" s="1" customFormat="1" ht="44.25" customHeight="1">
      <c r="B110" s="42"/>
      <c r="C110" s="196" t="s">
        <v>353</v>
      </c>
      <c r="D110" s="196" t="s">
        <v>258</v>
      </c>
      <c r="E110" s="197" t="s">
        <v>2530</v>
      </c>
      <c r="F110" s="198" t="s">
        <v>2531</v>
      </c>
      <c r="G110" s="199" t="s">
        <v>327</v>
      </c>
      <c r="H110" s="200">
        <v>0.008</v>
      </c>
      <c r="I110" s="201"/>
      <c r="J110" s="202">
        <f>ROUND(I110*H110,2)</f>
        <v>0</v>
      </c>
      <c r="K110" s="198" t="s">
        <v>261</v>
      </c>
      <c r="L110" s="62"/>
      <c r="M110" s="203" t="s">
        <v>38</v>
      </c>
      <c r="N110" s="204" t="s">
        <v>52</v>
      </c>
      <c r="O110" s="43"/>
      <c r="P110" s="205">
        <f>O110*H110</f>
        <v>0</v>
      </c>
      <c r="Q110" s="205">
        <v>0</v>
      </c>
      <c r="R110" s="205">
        <f>Q110*H110</f>
        <v>0</v>
      </c>
      <c r="S110" s="205">
        <v>0</v>
      </c>
      <c r="T110" s="206">
        <f>S110*H110</f>
        <v>0</v>
      </c>
      <c r="AR110" s="24" t="s">
        <v>336</v>
      </c>
      <c r="AT110" s="24" t="s">
        <v>258</v>
      </c>
      <c r="AU110" s="24" t="s">
        <v>90</v>
      </c>
      <c r="AY110" s="24" t="s">
        <v>256</v>
      </c>
      <c r="BE110" s="207">
        <f>IF(N110="základní",J110,0)</f>
        <v>0</v>
      </c>
      <c r="BF110" s="207">
        <f>IF(N110="snížená",J110,0)</f>
        <v>0</v>
      </c>
      <c r="BG110" s="207">
        <f>IF(N110="zákl. přenesená",J110,0)</f>
        <v>0</v>
      </c>
      <c r="BH110" s="207">
        <f>IF(N110="sníž. přenesená",J110,0)</f>
        <v>0</v>
      </c>
      <c r="BI110" s="207">
        <f>IF(N110="nulová",J110,0)</f>
        <v>0</v>
      </c>
      <c r="BJ110" s="24" t="s">
        <v>25</v>
      </c>
      <c r="BK110" s="207">
        <f>ROUND(I110*H110,2)</f>
        <v>0</v>
      </c>
      <c r="BL110" s="24" t="s">
        <v>336</v>
      </c>
      <c r="BM110" s="24" t="s">
        <v>2918</v>
      </c>
    </row>
    <row r="111" spans="2:63" s="10" customFormat="1" ht="29.85" customHeight="1">
      <c r="B111" s="179"/>
      <c r="C111" s="180"/>
      <c r="D111" s="193" t="s">
        <v>80</v>
      </c>
      <c r="E111" s="194" t="s">
        <v>2533</v>
      </c>
      <c r="F111" s="194" t="s">
        <v>2534</v>
      </c>
      <c r="G111" s="180"/>
      <c r="H111" s="180"/>
      <c r="I111" s="183"/>
      <c r="J111" s="195">
        <f>BK111</f>
        <v>0</v>
      </c>
      <c r="K111" s="180"/>
      <c r="L111" s="185"/>
      <c r="M111" s="186"/>
      <c r="N111" s="187"/>
      <c r="O111" s="187"/>
      <c r="P111" s="188">
        <f>SUM(P112:P130)</f>
        <v>0</v>
      </c>
      <c r="Q111" s="187"/>
      <c r="R111" s="188">
        <f>SUM(R112:R130)</f>
        <v>0.43229</v>
      </c>
      <c r="S111" s="187"/>
      <c r="T111" s="189">
        <f>SUM(T112:T130)</f>
        <v>0</v>
      </c>
      <c r="AR111" s="190" t="s">
        <v>90</v>
      </c>
      <c r="AT111" s="191" t="s">
        <v>80</v>
      </c>
      <c r="AU111" s="191" t="s">
        <v>25</v>
      </c>
      <c r="AY111" s="190" t="s">
        <v>256</v>
      </c>
      <c r="BK111" s="192">
        <f>SUM(BK112:BK130)</f>
        <v>0</v>
      </c>
    </row>
    <row r="112" spans="2:65" s="1" customFormat="1" ht="31.5" customHeight="1">
      <c r="B112" s="42"/>
      <c r="C112" s="196" t="s">
        <v>357</v>
      </c>
      <c r="D112" s="196" t="s">
        <v>258</v>
      </c>
      <c r="E112" s="197" t="s">
        <v>2919</v>
      </c>
      <c r="F112" s="198" t="s">
        <v>2920</v>
      </c>
      <c r="G112" s="199" t="s">
        <v>372</v>
      </c>
      <c r="H112" s="200">
        <v>31</v>
      </c>
      <c r="I112" s="201"/>
      <c r="J112" s="202">
        <f>ROUND(I112*H112,2)</f>
        <v>0</v>
      </c>
      <c r="K112" s="198" t="s">
        <v>261</v>
      </c>
      <c r="L112" s="62"/>
      <c r="M112" s="203" t="s">
        <v>38</v>
      </c>
      <c r="N112" s="204" t="s">
        <v>52</v>
      </c>
      <c r="O112" s="43"/>
      <c r="P112" s="205">
        <f>O112*H112</f>
        <v>0</v>
      </c>
      <c r="Q112" s="205">
        <v>0.00125</v>
      </c>
      <c r="R112" s="205">
        <f>Q112*H112</f>
        <v>0.03875</v>
      </c>
      <c r="S112" s="205">
        <v>0</v>
      </c>
      <c r="T112" s="206">
        <f>S112*H112</f>
        <v>0</v>
      </c>
      <c r="AR112" s="24" t="s">
        <v>336</v>
      </c>
      <c r="AT112" s="24" t="s">
        <v>258</v>
      </c>
      <c r="AU112" s="24" t="s">
        <v>90</v>
      </c>
      <c r="AY112" s="24" t="s">
        <v>256</v>
      </c>
      <c r="BE112" s="207">
        <f>IF(N112="základní",J112,0)</f>
        <v>0</v>
      </c>
      <c r="BF112" s="207">
        <f>IF(N112="snížená",J112,0)</f>
        <v>0</v>
      </c>
      <c r="BG112" s="207">
        <f>IF(N112="zákl. přenesená",J112,0)</f>
        <v>0</v>
      </c>
      <c r="BH112" s="207">
        <f>IF(N112="sníž. přenesená",J112,0)</f>
        <v>0</v>
      </c>
      <c r="BI112" s="207">
        <f>IF(N112="nulová",J112,0)</f>
        <v>0</v>
      </c>
      <c r="BJ112" s="24" t="s">
        <v>25</v>
      </c>
      <c r="BK112" s="207">
        <f>ROUND(I112*H112,2)</f>
        <v>0</v>
      </c>
      <c r="BL112" s="24" t="s">
        <v>336</v>
      </c>
      <c r="BM112" s="24" t="s">
        <v>2921</v>
      </c>
    </row>
    <row r="113" spans="2:51" s="11" customFormat="1" ht="13.5">
      <c r="B113" s="208"/>
      <c r="C113" s="209"/>
      <c r="D113" s="222" t="s">
        <v>264</v>
      </c>
      <c r="E113" s="271" t="s">
        <v>38</v>
      </c>
      <c r="F113" s="248" t="s">
        <v>2922</v>
      </c>
      <c r="G113" s="209"/>
      <c r="H113" s="249">
        <v>31</v>
      </c>
      <c r="I113" s="214"/>
      <c r="J113" s="209"/>
      <c r="K113" s="209"/>
      <c r="L113" s="215"/>
      <c r="M113" s="216"/>
      <c r="N113" s="217"/>
      <c r="O113" s="217"/>
      <c r="P113" s="217"/>
      <c r="Q113" s="217"/>
      <c r="R113" s="217"/>
      <c r="S113" s="217"/>
      <c r="T113" s="218"/>
      <c r="AT113" s="219" t="s">
        <v>264</v>
      </c>
      <c r="AU113" s="219" t="s">
        <v>90</v>
      </c>
      <c r="AV113" s="11" t="s">
        <v>90</v>
      </c>
      <c r="AW113" s="11" t="s">
        <v>45</v>
      </c>
      <c r="AX113" s="11" t="s">
        <v>25</v>
      </c>
      <c r="AY113" s="219" t="s">
        <v>256</v>
      </c>
    </row>
    <row r="114" spans="2:65" s="1" customFormat="1" ht="31.5" customHeight="1">
      <c r="B114" s="42"/>
      <c r="C114" s="196" t="s">
        <v>9</v>
      </c>
      <c r="D114" s="196" t="s">
        <v>258</v>
      </c>
      <c r="E114" s="197" t="s">
        <v>2923</v>
      </c>
      <c r="F114" s="198" t="s">
        <v>2924</v>
      </c>
      <c r="G114" s="199" t="s">
        <v>372</v>
      </c>
      <c r="H114" s="200">
        <v>6</v>
      </c>
      <c r="I114" s="201"/>
      <c r="J114" s="202">
        <f>ROUND(I114*H114,2)</f>
        <v>0</v>
      </c>
      <c r="K114" s="198" t="s">
        <v>261</v>
      </c>
      <c r="L114" s="62"/>
      <c r="M114" s="203" t="s">
        <v>38</v>
      </c>
      <c r="N114" s="204" t="s">
        <v>52</v>
      </c>
      <c r="O114" s="43"/>
      <c r="P114" s="205">
        <f>O114*H114</f>
        <v>0</v>
      </c>
      <c r="Q114" s="205">
        <v>0.00364</v>
      </c>
      <c r="R114" s="205">
        <f>Q114*H114</f>
        <v>0.02184</v>
      </c>
      <c r="S114" s="205">
        <v>0</v>
      </c>
      <c r="T114" s="206">
        <f>S114*H114</f>
        <v>0</v>
      </c>
      <c r="AR114" s="24" t="s">
        <v>336</v>
      </c>
      <c r="AT114" s="24" t="s">
        <v>258</v>
      </c>
      <c r="AU114" s="24" t="s">
        <v>90</v>
      </c>
      <c r="AY114" s="24" t="s">
        <v>256</v>
      </c>
      <c r="BE114" s="207">
        <f>IF(N114="základní",J114,0)</f>
        <v>0</v>
      </c>
      <c r="BF114" s="207">
        <f>IF(N114="snížená",J114,0)</f>
        <v>0</v>
      </c>
      <c r="BG114" s="207">
        <f>IF(N114="zákl. přenesená",J114,0)</f>
        <v>0</v>
      </c>
      <c r="BH114" s="207">
        <f>IF(N114="sníž. přenesená",J114,0)</f>
        <v>0</v>
      </c>
      <c r="BI114" s="207">
        <f>IF(N114="nulová",J114,0)</f>
        <v>0</v>
      </c>
      <c r="BJ114" s="24" t="s">
        <v>25</v>
      </c>
      <c r="BK114" s="207">
        <f>ROUND(I114*H114,2)</f>
        <v>0</v>
      </c>
      <c r="BL114" s="24" t="s">
        <v>336</v>
      </c>
      <c r="BM114" s="24" t="s">
        <v>2925</v>
      </c>
    </row>
    <row r="115" spans="2:65" s="1" customFormat="1" ht="31.5" customHeight="1">
      <c r="B115" s="42"/>
      <c r="C115" s="196" t="s">
        <v>369</v>
      </c>
      <c r="D115" s="196" t="s">
        <v>258</v>
      </c>
      <c r="E115" s="197" t="s">
        <v>2926</v>
      </c>
      <c r="F115" s="198" t="s">
        <v>2927</v>
      </c>
      <c r="G115" s="199" t="s">
        <v>372</v>
      </c>
      <c r="H115" s="200">
        <v>57</v>
      </c>
      <c r="I115" s="201"/>
      <c r="J115" s="202">
        <f>ROUND(I115*H115,2)</f>
        <v>0</v>
      </c>
      <c r="K115" s="198" t="s">
        <v>261</v>
      </c>
      <c r="L115" s="62"/>
      <c r="M115" s="203" t="s">
        <v>38</v>
      </c>
      <c r="N115" s="204" t="s">
        <v>52</v>
      </c>
      <c r="O115" s="43"/>
      <c r="P115" s="205">
        <f>O115*H115</f>
        <v>0</v>
      </c>
      <c r="Q115" s="205">
        <v>0.0061</v>
      </c>
      <c r="R115" s="205">
        <f>Q115*H115</f>
        <v>0.3477</v>
      </c>
      <c r="S115" s="205">
        <v>0</v>
      </c>
      <c r="T115" s="206">
        <f>S115*H115</f>
        <v>0</v>
      </c>
      <c r="AR115" s="24" t="s">
        <v>336</v>
      </c>
      <c r="AT115" s="24" t="s">
        <v>258</v>
      </c>
      <c r="AU115" s="24" t="s">
        <v>90</v>
      </c>
      <c r="AY115" s="24" t="s">
        <v>256</v>
      </c>
      <c r="BE115" s="207">
        <f>IF(N115="základní",J115,0)</f>
        <v>0</v>
      </c>
      <c r="BF115" s="207">
        <f>IF(N115="snížená",J115,0)</f>
        <v>0</v>
      </c>
      <c r="BG115" s="207">
        <f>IF(N115="zákl. přenesená",J115,0)</f>
        <v>0</v>
      </c>
      <c r="BH115" s="207">
        <f>IF(N115="sníž. přenesená",J115,0)</f>
        <v>0</v>
      </c>
      <c r="BI115" s="207">
        <f>IF(N115="nulová",J115,0)</f>
        <v>0</v>
      </c>
      <c r="BJ115" s="24" t="s">
        <v>25</v>
      </c>
      <c r="BK115" s="207">
        <f>ROUND(I115*H115,2)</f>
        <v>0</v>
      </c>
      <c r="BL115" s="24" t="s">
        <v>336</v>
      </c>
      <c r="BM115" s="24" t="s">
        <v>2928</v>
      </c>
    </row>
    <row r="116" spans="2:51" s="11" customFormat="1" ht="13.5">
      <c r="B116" s="208"/>
      <c r="C116" s="209"/>
      <c r="D116" s="222" t="s">
        <v>264</v>
      </c>
      <c r="E116" s="271" t="s">
        <v>38</v>
      </c>
      <c r="F116" s="248" t="s">
        <v>2929</v>
      </c>
      <c r="G116" s="209"/>
      <c r="H116" s="249">
        <v>57</v>
      </c>
      <c r="I116" s="214"/>
      <c r="J116" s="209"/>
      <c r="K116" s="209"/>
      <c r="L116" s="215"/>
      <c r="M116" s="216"/>
      <c r="N116" s="217"/>
      <c r="O116" s="217"/>
      <c r="P116" s="217"/>
      <c r="Q116" s="217"/>
      <c r="R116" s="217"/>
      <c r="S116" s="217"/>
      <c r="T116" s="218"/>
      <c r="AT116" s="219" t="s">
        <v>264</v>
      </c>
      <c r="AU116" s="219" t="s">
        <v>90</v>
      </c>
      <c r="AV116" s="11" t="s">
        <v>90</v>
      </c>
      <c r="AW116" s="11" t="s">
        <v>45</v>
      </c>
      <c r="AX116" s="11" t="s">
        <v>25</v>
      </c>
      <c r="AY116" s="219" t="s">
        <v>256</v>
      </c>
    </row>
    <row r="117" spans="2:65" s="1" customFormat="1" ht="44.25" customHeight="1">
      <c r="B117" s="42"/>
      <c r="C117" s="196" t="s">
        <v>375</v>
      </c>
      <c r="D117" s="196" t="s">
        <v>258</v>
      </c>
      <c r="E117" s="197" t="s">
        <v>2538</v>
      </c>
      <c r="F117" s="198" t="s">
        <v>2539</v>
      </c>
      <c r="G117" s="199" t="s">
        <v>372</v>
      </c>
      <c r="H117" s="200">
        <v>31</v>
      </c>
      <c r="I117" s="201"/>
      <c r="J117" s="202">
        <f aca="true" t="shared" si="10" ref="J117:J130">ROUND(I117*H117,2)</f>
        <v>0</v>
      </c>
      <c r="K117" s="198" t="s">
        <v>261</v>
      </c>
      <c r="L117" s="62"/>
      <c r="M117" s="203" t="s">
        <v>38</v>
      </c>
      <c r="N117" s="204" t="s">
        <v>52</v>
      </c>
      <c r="O117" s="43"/>
      <c r="P117" s="205">
        <f aca="true" t="shared" si="11" ref="P117:P130">O117*H117</f>
        <v>0</v>
      </c>
      <c r="Q117" s="205">
        <v>0.00016</v>
      </c>
      <c r="R117" s="205">
        <f aca="true" t="shared" si="12" ref="R117:R130">Q117*H117</f>
        <v>0.00496</v>
      </c>
      <c r="S117" s="205">
        <v>0</v>
      </c>
      <c r="T117" s="206">
        <f aca="true" t="shared" si="13" ref="T117:T130">S117*H117</f>
        <v>0</v>
      </c>
      <c r="AR117" s="24" t="s">
        <v>336</v>
      </c>
      <c r="AT117" s="24" t="s">
        <v>258</v>
      </c>
      <c r="AU117" s="24" t="s">
        <v>90</v>
      </c>
      <c r="AY117" s="24" t="s">
        <v>256</v>
      </c>
      <c r="BE117" s="207">
        <f aca="true" t="shared" si="14" ref="BE117:BE130">IF(N117="základní",J117,0)</f>
        <v>0</v>
      </c>
      <c r="BF117" s="207">
        <f aca="true" t="shared" si="15" ref="BF117:BF130">IF(N117="snížená",J117,0)</f>
        <v>0</v>
      </c>
      <c r="BG117" s="207">
        <f aca="true" t="shared" si="16" ref="BG117:BG130">IF(N117="zákl. přenesená",J117,0)</f>
        <v>0</v>
      </c>
      <c r="BH117" s="207">
        <f aca="true" t="shared" si="17" ref="BH117:BH130">IF(N117="sníž. přenesená",J117,0)</f>
        <v>0</v>
      </c>
      <c r="BI117" s="207">
        <f aca="true" t="shared" si="18" ref="BI117:BI130">IF(N117="nulová",J117,0)</f>
        <v>0</v>
      </c>
      <c r="BJ117" s="24" t="s">
        <v>25</v>
      </c>
      <c r="BK117" s="207">
        <f aca="true" t="shared" si="19" ref="BK117:BK130">ROUND(I117*H117,2)</f>
        <v>0</v>
      </c>
      <c r="BL117" s="24" t="s">
        <v>336</v>
      </c>
      <c r="BM117" s="24" t="s">
        <v>2930</v>
      </c>
    </row>
    <row r="118" spans="2:65" s="1" customFormat="1" ht="44.25" customHeight="1">
      <c r="B118" s="42"/>
      <c r="C118" s="196" t="s">
        <v>380</v>
      </c>
      <c r="D118" s="196" t="s">
        <v>258</v>
      </c>
      <c r="E118" s="197" t="s">
        <v>2931</v>
      </c>
      <c r="F118" s="198" t="s">
        <v>2932</v>
      </c>
      <c r="G118" s="199" t="s">
        <v>372</v>
      </c>
      <c r="H118" s="200">
        <v>6</v>
      </c>
      <c r="I118" s="201"/>
      <c r="J118" s="202">
        <f t="shared" si="10"/>
        <v>0</v>
      </c>
      <c r="K118" s="198" t="s">
        <v>261</v>
      </c>
      <c r="L118" s="62"/>
      <c r="M118" s="203" t="s">
        <v>38</v>
      </c>
      <c r="N118" s="204" t="s">
        <v>52</v>
      </c>
      <c r="O118" s="43"/>
      <c r="P118" s="205">
        <f t="shared" si="11"/>
        <v>0</v>
      </c>
      <c r="Q118" s="205">
        <v>0.00019</v>
      </c>
      <c r="R118" s="205">
        <f t="shared" si="12"/>
        <v>0.00114</v>
      </c>
      <c r="S118" s="205">
        <v>0</v>
      </c>
      <c r="T118" s="206">
        <f t="shared" si="13"/>
        <v>0</v>
      </c>
      <c r="AR118" s="24" t="s">
        <v>336</v>
      </c>
      <c r="AT118" s="24" t="s">
        <v>258</v>
      </c>
      <c r="AU118" s="24" t="s">
        <v>90</v>
      </c>
      <c r="AY118" s="24" t="s">
        <v>256</v>
      </c>
      <c r="BE118" s="207">
        <f t="shared" si="14"/>
        <v>0</v>
      </c>
      <c r="BF118" s="207">
        <f t="shared" si="15"/>
        <v>0</v>
      </c>
      <c r="BG118" s="207">
        <f t="shared" si="16"/>
        <v>0</v>
      </c>
      <c r="BH118" s="207">
        <f t="shared" si="17"/>
        <v>0</v>
      </c>
      <c r="BI118" s="207">
        <f t="shared" si="18"/>
        <v>0</v>
      </c>
      <c r="BJ118" s="24" t="s">
        <v>25</v>
      </c>
      <c r="BK118" s="207">
        <f t="shared" si="19"/>
        <v>0</v>
      </c>
      <c r="BL118" s="24" t="s">
        <v>336</v>
      </c>
      <c r="BM118" s="24" t="s">
        <v>2933</v>
      </c>
    </row>
    <row r="119" spans="2:65" s="1" customFormat="1" ht="44.25" customHeight="1">
      <c r="B119" s="42"/>
      <c r="C119" s="196" t="s">
        <v>386</v>
      </c>
      <c r="D119" s="196" t="s">
        <v>258</v>
      </c>
      <c r="E119" s="197" t="s">
        <v>2934</v>
      </c>
      <c r="F119" s="198" t="s">
        <v>2935</v>
      </c>
      <c r="G119" s="199" t="s">
        <v>372</v>
      </c>
      <c r="H119" s="200">
        <v>57</v>
      </c>
      <c r="I119" s="201"/>
      <c r="J119" s="202">
        <f t="shared" si="10"/>
        <v>0</v>
      </c>
      <c r="K119" s="198" t="s">
        <v>261</v>
      </c>
      <c r="L119" s="62"/>
      <c r="M119" s="203" t="s">
        <v>38</v>
      </c>
      <c r="N119" s="204" t="s">
        <v>52</v>
      </c>
      <c r="O119" s="43"/>
      <c r="P119" s="205">
        <f t="shared" si="11"/>
        <v>0</v>
      </c>
      <c r="Q119" s="205">
        <v>0.00024</v>
      </c>
      <c r="R119" s="205">
        <f t="shared" si="12"/>
        <v>0.013680000000000001</v>
      </c>
      <c r="S119" s="205">
        <v>0</v>
      </c>
      <c r="T119" s="206">
        <f t="shared" si="13"/>
        <v>0</v>
      </c>
      <c r="AR119" s="24" t="s">
        <v>336</v>
      </c>
      <c r="AT119" s="24" t="s">
        <v>258</v>
      </c>
      <c r="AU119" s="24" t="s">
        <v>90</v>
      </c>
      <c r="AY119" s="24" t="s">
        <v>256</v>
      </c>
      <c r="BE119" s="207">
        <f t="shared" si="14"/>
        <v>0</v>
      </c>
      <c r="BF119" s="207">
        <f t="shared" si="15"/>
        <v>0</v>
      </c>
      <c r="BG119" s="207">
        <f t="shared" si="16"/>
        <v>0</v>
      </c>
      <c r="BH119" s="207">
        <f t="shared" si="17"/>
        <v>0</v>
      </c>
      <c r="BI119" s="207">
        <f t="shared" si="18"/>
        <v>0</v>
      </c>
      <c r="BJ119" s="24" t="s">
        <v>25</v>
      </c>
      <c r="BK119" s="207">
        <f t="shared" si="19"/>
        <v>0</v>
      </c>
      <c r="BL119" s="24" t="s">
        <v>336</v>
      </c>
      <c r="BM119" s="24" t="s">
        <v>2936</v>
      </c>
    </row>
    <row r="120" spans="2:65" s="1" customFormat="1" ht="22.5" customHeight="1">
      <c r="B120" s="42"/>
      <c r="C120" s="196" t="s">
        <v>391</v>
      </c>
      <c r="D120" s="196" t="s">
        <v>258</v>
      </c>
      <c r="E120" s="197" t="s">
        <v>2541</v>
      </c>
      <c r="F120" s="198" t="s">
        <v>2542</v>
      </c>
      <c r="G120" s="199" t="s">
        <v>453</v>
      </c>
      <c r="H120" s="200">
        <v>1</v>
      </c>
      <c r="I120" s="201"/>
      <c r="J120" s="202">
        <f t="shared" si="10"/>
        <v>0</v>
      </c>
      <c r="K120" s="198" t="s">
        <v>261</v>
      </c>
      <c r="L120" s="62"/>
      <c r="M120" s="203" t="s">
        <v>38</v>
      </c>
      <c r="N120" s="204" t="s">
        <v>52</v>
      </c>
      <c r="O120" s="43"/>
      <c r="P120" s="205">
        <f t="shared" si="11"/>
        <v>0</v>
      </c>
      <c r="Q120" s="205">
        <v>0</v>
      </c>
      <c r="R120" s="205">
        <f t="shared" si="12"/>
        <v>0</v>
      </c>
      <c r="S120" s="205">
        <v>0</v>
      </c>
      <c r="T120" s="206">
        <f t="shared" si="13"/>
        <v>0</v>
      </c>
      <c r="AR120" s="24" t="s">
        <v>336</v>
      </c>
      <c r="AT120" s="24" t="s">
        <v>258</v>
      </c>
      <c r="AU120" s="24" t="s">
        <v>90</v>
      </c>
      <c r="AY120" s="24" t="s">
        <v>256</v>
      </c>
      <c r="BE120" s="207">
        <f t="shared" si="14"/>
        <v>0</v>
      </c>
      <c r="BF120" s="207">
        <f t="shared" si="15"/>
        <v>0</v>
      </c>
      <c r="BG120" s="207">
        <f t="shared" si="16"/>
        <v>0</v>
      </c>
      <c r="BH120" s="207">
        <f t="shared" si="17"/>
        <v>0</v>
      </c>
      <c r="BI120" s="207">
        <f t="shared" si="18"/>
        <v>0</v>
      </c>
      <c r="BJ120" s="24" t="s">
        <v>25</v>
      </c>
      <c r="BK120" s="207">
        <f t="shared" si="19"/>
        <v>0</v>
      </c>
      <c r="BL120" s="24" t="s">
        <v>336</v>
      </c>
      <c r="BM120" s="24" t="s">
        <v>2937</v>
      </c>
    </row>
    <row r="121" spans="2:65" s="1" customFormat="1" ht="22.5" customHeight="1">
      <c r="B121" s="42"/>
      <c r="C121" s="196" t="s">
        <v>397</v>
      </c>
      <c r="D121" s="196" t="s">
        <v>258</v>
      </c>
      <c r="E121" s="197" t="s">
        <v>2938</v>
      </c>
      <c r="F121" s="198" t="s">
        <v>2939</v>
      </c>
      <c r="G121" s="199" t="s">
        <v>453</v>
      </c>
      <c r="H121" s="200">
        <v>2</v>
      </c>
      <c r="I121" s="201"/>
      <c r="J121" s="202">
        <f t="shared" si="10"/>
        <v>0</v>
      </c>
      <c r="K121" s="198" t="s">
        <v>261</v>
      </c>
      <c r="L121" s="62"/>
      <c r="M121" s="203" t="s">
        <v>38</v>
      </c>
      <c r="N121" s="204" t="s">
        <v>52</v>
      </c>
      <c r="O121" s="43"/>
      <c r="P121" s="205">
        <f t="shared" si="11"/>
        <v>0</v>
      </c>
      <c r="Q121" s="205">
        <v>0</v>
      </c>
      <c r="R121" s="205">
        <f t="shared" si="12"/>
        <v>0</v>
      </c>
      <c r="S121" s="205">
        <v>0</v>
      </c>
      <c r="T121" s="206">
        <f t="shared" si="13"/>
        <v>0</v>
      </c>
      <c r="AR121" s="24" t="s">
        <v>336</v>
      </c>
      <c r="AT121" s="24" t="s">
        <v>258</v>
      </c>
      <c r="AU121" s="24" t="s">
        <v>90</v>
      </c>
      <c r="AY121" s="24" t="s">
        <v>256</v>
      </c>
      <c r="BE121" s="207">
        <f t="shared" si="14"/>
        <v>0</v>
      </c>
      <c r="BF121" s="207">
        <f t="shared" si="15"/>
        <v>0</v>
      </c>
      <c r="BG121" s="207">
        <f t="shared" si="16"/>
        <v>0</v>
      </c>
      <c r="BH121" s="207">
        <f t="shared" si="17"/>
        <v>0</v>
      </c>
      <c r="BI121" s="207">
        <f t="shared" si="18"/>
        <v>0</v>
      </c>
      <c r="BJ121" s="24" t="s">
        <v>25</v>
      </c>
      <c r="BK121" s="207">
        <f t="shared" si="19"/>
        <v>0</v>
      </c>
      <c r="BL121" s="24" t="s">
        <v>336</v>
      </c>
      <c r="BM121" s="24" t="s">
        <v>2940</v>
      </c>
    </row>
    <row r="122" spans="2:65" s="1" customFormat="1" ht="22.5" customHeight="1">
      <c r="B122" s="42"/>
      <c r="C122" s="196" t="s">
        <v>403</v>
      </c>
      <c r="D122" s="196" t="s">
        <v>258</v>
      </c>
      <c r="E122" s="197" t="s">
        <v>2544</v>
      </c>
      <c r="F122" s="198" t="s">
        <v>2545</v>
      </c>
      <c r="G122" s="199" t="s">
        <v>453</v>
      </c>
      <c r="H122" s="200">
        <v>2</v>
      </c>
      <c r="I122" s="201"/>
      <c r="J122" s="202">
        <f t="shared" si="10"/>
        <v>0</v>
      </c>
      <c r="K122" s="198" t="s">
        <v>261</v>
      </c>
      <c r="L122" s="62"/>
      <c r="M122" s="203" t="s">
        <v>38</v>
      </c>
      <c r="N122" s="204" t="s">
        <v>52</v>
      </c>
      <c r="O122" s="43"/>
      <c r="P122" s="205">
        <f t="shared" si="11"/>
        <v>0</v>
      </c>
      <c r="Q122" s="205">
        <v>0.00022</v>
      </c>
      <c r="R122" s="205">
        <f t="shared" si="12"/>
        <v>0.00044</v>
      </c>
      <c r="S122" s="205">
        <v>0</v>
      </c>
      <c r="T122" s="206">
        <f t="shared" si="13"/>
        <v>0</v>
      </c>
      <c r="AR122" s="24" t="s">
        <v>336</v>
      </c>
      <c r="AT122" s="24" t="s">
        <v>258</v>
      </c>
      <c r="AU122" s="24" t="s">
        <v>90</v>
      </c>
      <c r="AY122" s="24" t="s">
        <v>256</v>
      </c>
      <c r="BE122" s="207">
        <f t="shared" si="14"/>
        <v>0</v>
      </c>
      <c r="BF122" s="207">
        <f t="shared" si="15"/>
        <v>0</v>
      </c>
      <c r="BG122" s="207">
        <f t="shared" si="16"/>
        <v>0</v>
      </c>
      <c r="BH122" s="207">
        <f t="shared" si="17"/>
        <v>0</v>
      </c>
      <c r="BI122" s="207">
        <f t="shared" si="18"/>
        <v>0</v>
      </c>
      <c r="BJ122" s="24" t="s">
        <v>25</v>
      </c>
      <c r="BK122" s="207">
        <f t="shared" si="19"/>
        <v>0</v>
      </c>
      <c r="BL122" s="24" t="s">
        <v>336</v>
      </c>
      <c r="BM122" s="24" t="s">
        <v>2941</v>
      </c>
    </row>
    <row r="123" spans="2:65" s="1" customFormat="1" ht="31.5" customHeight="1">
      <c r="B123" s="42"/>
      <c r="C123" s="196" t="s">
        <v>408</v>
      </c>
      <c r="D123" s="196" t="s">
        <v>258</v>
      </c>
      <c r="E123" s="197" t="s">
        <v>2547</v>
      </c>
      <c r="F123" s="198" t="s">
        <v>2548</v>
      </c>
      <c r="G123" s="199" t="s">
        <v>453</v>
      </c>
      <c r="H123" s="200">
        <v>1</v>
      </c>
      <c r="I123" s="201"/>
      <c r="J123" s="202">
        <f t="shared" si="10"/>
        <v>0</v>
      </c>
      <c r="K123" s="198" t="s">
        <v>261</v>
      </c>
      <c r="L123" s="62"/>
      <c r="M123" s="203" t="s">
        <v>38</v>
      </c>
      <c r="N123" s="204" t="s">
        <v>52</v>
      </c>
      <c r="O123" s="43"/>
      <c r="P123" s="205">
        <f t="shared" si="11"/>
        <v>0</v>
      </c>
      <c r="Q123" s="205">
        <v>0.00022</v>
      </c>
      <c r="R123" s="205">
        <f t="shared" si="12"/>
        <v>0.00022</v>
      </c>
      <c r="S123" s="205">
        <v>0</v>
      </c>
      <c r="T123" s="206">
        <f t="shared" si="13"/>
        <v>0</v>
      </c>
      <c r="AR123" s="24" t="s">
        <v>336</v>
      </c>
      <c r="AT123" s="24" t="s">
        <v>258</v>
      </c>
      <c r="AU123" s="24" t="s">
        <v>90</v>
      </c>
      <c r="AY123" s="24" t="s">
        <v>256</v>
      </c>
      <c r="BE123" s="207">
        <f t="shared" si="14"/>
        <v>0</v>
      </c>
      <c r="BF123" s="207">
        <f t="shared" si="15"/>
        <v>0</v>
      </c>
      <c r="BG123" s="207">
        <f t="shared" si="16"/>
        <v>0</v>
      </c>
      <c r="BH123" s="207">
        <f t="shared" si="17"/>
        <v>0</v>
      </c>
      <c r="BI123" s="207">
        <f t="shared" si="18"/>
        <v>0</v>
      </c>
      <c r="BJ123" s="24" t="s">
        <v>25</v>
      </c>
      <c r="BK123" s="207">
        <f t="shared" si="19"/>
        <v>0</v>
      </c>
      <c r="BL123" s="24" t="s">
        <v>336</v>
      </c>
      <c r="BM123" s="24" t="s">
        <v>2942</v>
      </c>
    </row>
    <row r="124" spans="2:65" s="1" customFormat="1" ht="31.5" customHeight="1">
      <c r="B124" s="42"/>
      <c r="C124" s="196" t="s">
        <v>413</v>
      </c>
      <c r="D124" s="196" t="s">
        <v>258</v>
      </c>
      <c r="E124" s="197" t="s">
        <v>2550</v>
      </c>
      <c r="F124" s="198" t="s">
        <v>2551</v>
      </c>
      <c r="G124" s="199" t="s">
        <v>1037</v>
      </c>
      <c r="H124" s="200">
        <v>1</v>
      </c>
      <c r="I124" s="201"/>
      <c r="J124" s="202">
        <f t="shared" si="10"/>
        <v>0</v>
      </c>
      <c r="K124" s="198" t="s">
        <v>38</v>
      </c>
      <c r="L124" s="62"/>
      <c r="M124" s="203" t="s">
        <v>38</v>
      </c>
      <c r="N124" s="204" t="s">
        <v>52</v>
      </c>
      <c r="O124" s="43"/>
      <c r="P124" s="205">
        <f t="shared" si="11"/>
        <v>0</v>
      </c>
      <c r="Q124" s="205">
        <v>2E-05</v>
      </c>
      <c r="R124" s="205">
        <f t="shared" si="12"/>
        <v>2E-05</v>
      </c>
      <c r="S124" s="205">
        <v>0</v>
      </c>
      <c r="T124" s="206">
        <f t="shared" si="13"/>
        <v>0</v>
      </c>
      <c r="AR124" s="24" t="s">
        <v>336</v>
      </c>
      <c r="AT124" s="24" t="s">
        <v>258</v>
      </c>
      <c r="AU124" s="24" t="s">
        <v>90</v>
      </c>
      <c r="AY124" s="24" t="s">
        <v>256</v>
      </c>
      <c r="BE124" s="207">
        <f t="shared" si="14"/>
        <v>0</v>
      </c>
      <c r="BF124" s="207">
        <f t="shared" si="15"/>
        <v>0</v>
      </c>
      <c r="BG124" s="207">
        <f t="shared" si="16"/>
        <v>0</v>
      </c>
      <c r="BH124" s="207">
        <f t="shared" si="17"/>
        <v>0</v>
      </c>
      <c r="BI124" s="207">
        <f t="shared" si="18"/>
        <v>0</v>
      </c>
      <c r="BJ124" s="24" t="s">
        <v>25</v>
      </c>
      <c r="BK124" s="207">
        <f t="shared" si="19"/>
        <v>0</v>
      </c>
      <c r="BL124" s="24" t="s">
        <v>336</v>
      </c>
      <c r="BM124" s="24" t="s">
        <v>2943</v>
      </c>
    </row>
    <row r="125" spans="2:65" s="1" customFormat="1" ht="22.5" customHeight="1">
      <c r="B125" s="42"/>
      <c r="C125" s="196" t="s">
        <v>418</v>
      </c>
      <c r="D125" s="196" t="s">
        <v>258</v>
      </c>
      <c r="E125" s="197" t="s">
        <v>2553</v>
      </c>
      <c r="F125" s="198" t="s">
        <v>2554</v>
      </c>
      <c r="G125" s="199" t="s">
        <v>453</v>
      </c>
      <c r="H125" s="200">
        <v>1</v>
      </c>
      <c r="I125" s="201"/>
      <c r="J125" s="202">
        <f t="shared" si="10"/>
        <v>0</v>
      </c>
      <c r="K125" s="198" t="s">
        <v>261</v>
      </c>
      <c r="L125" s="62"/>
      <c r="M125" s="203" t="s">
        <v>38</v>
      </c>
      <c r="N125" s="204" t="s">
        <v>52</v>
      </c>
      <c r="O125" s="43"/>
      <c r="P125" s="205">
        <f t="shared" si="11"/>
        <v>0</v>
      </c>
      <c r="Q125" s="205">
        <v>0.00024</v>
      </c>
      <c r="R125" s="205">
        <f t="shared" si="12"/>
        <v>0.00024</v>
      </c>
      <c r="S125" s="205">
        <v>0</v>
      </c>
      <c r="T125" s="206">
        <f t="shared" si="13"/>
        <v>0</v>
      </c>
      <c r="AR125" s="24" t="s">
        <v>336</v>
      </c>
      <c r="AT125" s="24" t="s">
        <v>258</v>
      </c>
      <c r="AU125" s="24" t="s">
        <v>90</v>
      </c>
      <c r="AY125" s="24" t="s">
        <v>256</v>
      </c>
      <c r="BE125" s="207">
        <f t="shared" si="14"/>
        <v>0</v>
      </c>
      <c r="BF125" s="207">
        <f t="shared" si="15"/>
        <v>0</v>
      </c>
      <c r="BG125" s="207">
        <f t="shared" si="16"/>
        <v>0</v>
      </c>
      <c r="BH125" s="207">
        <f t="shared" si="17"/>
        <v>0</v>
      </c>
      <c r="BI125" s="207">
        <f t="shared" si="18"/>
        <v>0</v>
      </c>
      <c r="BJ125" s="24" t="s">
        <v>25</v>
      </c>
      <c r="BK125" s="207">
        <f t="shared" si="19"/>
        <v>0</v>
      </c>
      <c r="BL125" s="24" t="s">
        <v>336</v>
      </c>
      <c r="BM125" s="24" t="s">
        <v>2944</v>
      </c>
    </row>
    <row r="126" spans="2:65" s="1" customFormat="1" ht="22.5" customHeight="1">
      <c r="B126" s="42"/>
      <c r="C126" s="196" t="s">
        <v>424</v>
      </c>
      <c r="D126" s="196" t="s">
        <v>258</v>
      </c>
      <c r="E126" s="197" t="s">
        <v>2945</v>
      </c>
      <c r="F126" s="198" t="s">
        <v>2946</v>
      </c>
      <c r="G126" s="199" t="s">
        <v>453</v>
      </c>
      <c r="H126" s="200">
        <v>1</v>
      </c>
      <c r="I126" s="201"/>
      <c r="J126" s="202">
        <f t="shared" si="10"/>
        <v>0</v>
      </c>
      <c r="K126" s="198" t="s">
        <v>261</v>
      </c>
      <c r="L126" s="62"/>
      <c r="M126" s="203" t="s">
        <v>38</v>
      </c>
      <c r="N126" s="204" t="s">
        <v>52</v>
      </c>
      <c r="O126" s="43"/>
      <c r="P126" s="205">
        <f t="shared" si="11"/>
        <v>0</v>
      </c>
      <c r="Q126" s="205">
        <v>0.0005</v>
      </c>
      <c r="R126" s="205">
        <f t="shared" si="12"/>
        <v>0.0005</v>
      </c>
      <c r="S126" s="205">
        <v>0</v>
      </c>
      <c r="T126" s="206">
        <f t="shared" si="13"/>
        <v>0</v>
      </c>
      <c r="AR126" s="24" t="s">
        <v>336</v>
      </c>
      <c r="AT126" s="24" t="s">
        <v>258</v>
      </c>
      <c r="AU126" s="24" t="s">
        <v>90</v>
      </c>
      <c r="AY126" s="24" t="s">
        <v>256</v>
      </c>
      <c r="BE126" s="207">
        <f t="shared" si="14"/>
        <v>0</v>
      </c>
      <c r="BF126" s="207">
        <f t="shared" si="15"/>
        <v>0</v>
      </c>
      <c r="BG126" s="207">
        <f t="shared" si="16"/>
        <v>0</v>
      </c>
      <c r="BH126" s="207">
        <f t="shared" si="17"/>
        <v>0</v>
      </c>
      <c r="BI126" s="207">
        <f t="shared" si="18"/>
        <v>0</v>
      </c>
      <c r="BJ126" s="24" t="s">
        <v>25</v>
      </c>
      <c r="BK126" s="207">
        <f t="shared" si="19"/>
        <v>0</v>
      </c>
      <c r="BL126" s="24" t="s">
        <v>336</v>
      </c>
      <c r="BM126" s="24" t="s">
        <v>2947</v>
      </c>
    </row>
    <row r="127" spans="2:65" s="1" customFormat="1" ht="22.5" customHeight="1">
      <c r="B127" s="42"/>
      <c r="C127" s="196" t="s">
        <v>429</v>
      </c>
      <c r="D127" s="196" t="s">
        <v>258</v>
      </c>
      <c r="E127" s="197" t="s">
        <v>2948</v>
      </c>
      <c r="F127" s="198" t="s">
        <v>2949</v>
      </c>
      <c r="G127" s="199" t="s">
        <v>453</v>
      </c>
      <c r="H127" s="200">
        <v>1</v>
      </c>
      <c r="I127" s="201"/>
      <c r="J127" s="202">
        <f t="shared" si="10"/>
        <v>0</v>
      </c>
      <c r="K127" s="198" t="s">
        <v>2558</v>
      </c>
      <c r="L127" s="62"/>
      <c r="M127" s="203" t="s">
        <v>38</v>
      </c>
      <c r="N127" s="204" t="s">
        <v>52</v>
      </c>
      <c r="O127" s="43"/>
      <c r="P127" s="205">
        <f t="shared" si="11"/>
        <v>0</v>
      </c>
      <c r="Q127" s="205">
        <v>3E-05</v>
      </c>
      <c r="R127" s="205">
        <f t="shared" si="12"/>
        <v>3E-05</v>
      </c>
      <c r="S127" s="205">
        <v>0</v>
      </c>
      <c r="T127" s="206">
        <f t="shared" si="13"/>
        <v>0</v>
      </c>
      <c r="AR127" s="24" t="s">
        <v>336</v>
      </c>
      <c r="AT127" s="24" t="s">
        <v>258</v>
      </c>
      <c r="AU127" s="24" t="s">
        <v>90</v>
      </c>
      <c r="AY127" s="24" t="s">
        <v>256</v>
      </c>
      <c r="BE127" s="207">
        <f t="shared" si="14"/>
        <v>0</v>
      </c>
      <c r="BF127" s="207">
        <f t="shared" si="15"/>
        <v>0</v>
      </c>
      <c r="BG127" s="207">
        <f t="shared" si="16"/>
        <v>0</v>
      </c>
      <c r="BH127" s="207">
        <f t="shared" si="17"/>
        <v>0</v>
      </c>
      <c r="BI127" s="207">
        <f t="shared" si="18"/>
        <v>0</v>
      </c>
      <c r="BJ127" s="24" t="s">
        <v>25</v>
      </c>
      <c r="BK127" s="207">
        <f t="shared" si="19"/>
        <v>0</v>
      </c>
      <c r="BL127" s="24" t="s">
        <v>336</v>
      </c>
      <c r="BM127" s="24" t="s">
        <v>2950</v>
      </c>
    </row>
    <row r="128" spans="2:65" s="1" customFormat="1" ht="22.5" customHeight="1">
      <c r="B128" s="42"/>
      <c r="C128" s="196" t="s">
        <v>433</v>
      </c>
      <c r="D128" s="196" t="s">
        <v>258</v>
      </c>
      <c r="E128" s="197" t="s">
        <v>2560</v>
      </c>
      <c r="F128" s="198" t="s">
        <v>2561</v>
      </c>
      <c r="G128" s="199" t="s">
        <v>453</v>
      </c>
      <c r="H128" s="200">
        <v>2</v>
      </c>
      <c r="I128" s="201"/>
      <c r="J128" s="202">
        <f t="shared" si="10"/>
        <v>0</v>
      </c>
      <c r="K128" s="198" t="s">
        <v>261</v>
      </c>
      <c r="L128" s="62"/>
      <c r="M128" s="203" t="s">
        <v>38</v>
      </c>
      <c r="N128" s="204" t="s">
        <v>52</v>
      </c>
      <c r="O128" s="43"/>
      <c r="P128" s="205">
        <f t="shared" si="11"/>
        <v>0</v>
      </c>
      <c r="Q128" s="205">
        <v>0.0005</v>
      </c>
      <c r="R128" s="205">
        <f t="shared" si="12"/>
        <v>0.001</v>
      </c>
      <c r="S128" s="205">
        <v>0</v>
      </c>
      <c r="T128" s="206">
        <f t="shared" si="13"/>
        <v>0</v>
      </c>
      <c r="AR128" s="24" t="s">
        <v>336</v>
      </c>
      <c r="AT128" s="24" t="s">
        <v>258</v>
      </c>
      <c r="AU128" s="24" t="s">
        <v>90</v>
      </c>
      <c r="AY128" s="24" t="s">
        <v>256</v>
      </c>
      <c r="BE128" s="207">
        <f t="shared" si="14"/>
        <v>0</v>
      </c>
      <c r="BF128" s="207">
        <f t="shared" si="15"/>
        <v>0</v>
      </c>
      <c r="BG128" s="207">
        <f t="shared" si="16"/>
        <v>0</v>
      </c>
      <c r="BH128" s="207">
        <f t="shared" si="17"/>
        <v>0</v>
      </c>
      <c r="BI128" s="207">
        <f t="shared" si="18"/>
        <v>0</v>
      </c>
      <c r="BJ128" s="24" t="s">
        <v>25</v>
      </c>
      <c r="BK128" s="207">
        <f t="shared" si="19"/>
        <v>0</v>
      </c>
      <c r="BL128" s="24" t="s">
        <v>336</v>
      </c>
      <c r="BM128" s="24" t="s">
        <v>2951</v>
      </c>
    </row>
    <row r="129" spans="2:65" s="1" customFormat="1" ht="22.5" customHeight="1">
      <c r="B129" s="42"/>
      <c r="C129" s="196" t="s">
        <v>438</v>
      </c>
      <c r="D129" s="196" t="s">
        <v>258</v>
      </c>
      <c r="E129" s="197" t="s">
        <v>2952</v>
      </c>
      <c r="F129" s="198" t="s">
        <v>2953</v>
      </c>
      <c r="G129" s="199" t="s">
        <v>453</v>
      </c>
      <c r="H129" s="200">
        <v>1</v>
      </c>
      <c r="I129" s="201"/>
      <c r="J129" s="202">
        <f t="shared" si="10"/>
        <v>0</v>
      </c>
      <c r="K129" s="198" t="s">
        <v>261</v>
      </c>
      <c r="L129" s="62"/>
      <c r="M129" s="203" t="s">
        <v>38</v>
      </c>
      <c r="N129" s="204" t="s">
        <v>52</v>
      </c>
      <c r="O129" s="43"/>
      <c r="P129" s="205">
        <f t="shared" si="11"/>
        <v>0</v>
      </c>
      <c r="Q129" s="205">
        <v>0.0007</v>
      </c>
      <c r="R129" s="205">
        <f t="shared" si="12"/>
        <v>0.0007</v>
      </c>
      <c r="S129" s="205">
        <v>0</v>
      </c>
      <c r="T129" s="206">
        <f t="shared" si="13"/>
        <v>0</v>
      </c>
      <c r="AR129" s="24" t="s">
        <v>336</v>
      </c>
      <c r="AT129" s="24" t="s">
        <v>258</v>
      </c>
      <c r="AU129" s="24" t="s">
        <v>90</v>
      </c>
      <c r="AY129" s="24" t="s">
        <v>256</v>
      </c>
      <c r="BE129" s="207">
        <f t="shared" si="14"/>
        <v>0</v>
      </c>
      <c r="BF129" s="207">
        <f t="shared" si="15"/>
        <v>0</v>
      </c>
      <c r="BG129" s="207">
        <f t="shared" si="16"/>
        <v>0</v>
      </c>
      <c r="BH129" s="207">
        <f t="shared" si="17"/>
        <v>0</v>
      </c>
      <c r="BI129" s="207">
        <f t="shared" si="18"/>
        <v>0</v>
      </c>
      <c r="BJ129" s="24" t="s">
        <v>25</v>
      </c>
      <c r="BK129" s="207">
        <f t="shared" si="19"/>
        <v>0</v>
      </c>
      <c r="BL129" s="24" t="s">
        <v>336</v>
      </c>
      <c r="BM129" s="24" t="s">
        <v>2954</v>
      </c>
    </row>
    <row r="130" spans="2:65" s="1" customFormat="1" ht="22.5" customHeight="1">
      <c r="B130" s="42"/>
      <c r="C130" s="196" t="s">
        <v>444</v>
      </c>
      <c r="D130" s="196" t="s">
        <v>258</v>
      </c>
      <c r="E130" s="197" t="s">
        <v>2955</v>
      </c>
      <c r="F130" s="198" t="s">
        <v>2956</v>
      </c>
      <c r="G130" s="199" t="s">
        <v>453</v>
      </c>
      <c r="H130" s="200">
        <v>1</v>
      </c>
      <c r="I130" s="201"/>
      <c r="J130" s="202">
        <f t="shared" si="10"/>
        <v>0</v>
      </c>
      <c r="K130" s="198" t="s">
        <v>261</v>
      </c>
      <c r="L130" s="62"/>
      <c r="M130" s="203" t="s">
        <v>38</v>
      </c>
      <c r="N130" s="204" t="s">
        <v>52</v>
      </c>
      <c r="O130" s="43"/>
      <c r="P130" s="205">
        <f t="shared" si="11"/>
        <v>0</v>
      </c>
      <c r="Q130" s="205">
        <v>0.00107</v>
      </c>
      <c r="R130" s="205">
        <f t="shared" si="12"/>
        <v>0.00107</v>
      </c>
      <c r="S130" s="205">
        <v>0</v>
      </c>
      <c r="T130" s="206">
        <f t="shared" si="13"/>
        <v>0</v>
      </c>
      <c r="AR130" s="24" t="s">
        <v>336</v>
      </c>
      <c r="AT130" s="24" t="s">
        <v>258</v>
      </c>
      <c r="AU130" s="24" t="s">
        <v>90</v>
      </c>
      <c r="AY130" s="24" t="s">
        <v>256</v>
      </c>
      <c r="BE130" s="207">
        <f t="shared" si="14"/>
        <v>0</v>
      </c>
      <c r="BF130" s="207">
        <f t="shared" si="15"/>
        <v>0</v>
      </c>
      <c r="BG130" s="207">
        <f t="shared" si="16"/>
        <v>0</v>
      </c>
      <c r="BH130" s="207">
        <f t="shared" si="17"/>
        <v>0</v>
      </c>
      <c r="BI130" s="207">
        <f t="shared" si="18"/>
        <v>0</v>
      </c>
      <c r="BJ130" s="24" t="s">
        <v>25</v>
      </c>
      <c r="BK130" s="207">
        <f t="shared" si="19"/>
        <v>0</v>
      </c>
      <c r="BL130" s="24" t="s">
        <v>336</v>
      </c>
      <c r="BM130" s="24" t="s">
        <v>2957</v>
      </c>
    </row>
    <row r="131" spans="2:63" s="10" customFormat="1" ht="29.85" customHeight="1">
      <c r="B131" s="179"/>
      <c r="C131" s="180"/>
      <c r="D131" s="193" t="s">
        <v>80</v>
      </c>
      <c r="E131" s="194" t="s">
        <v>2581</v>
      </c>
      <c r="F131" s="194" t="s">
        <v>2582</v>
      </c>
      <c r="G131" s="180"/>
      <c r="H131" s="180"/>
      <c r="I131" s="183"/>
      <c r="J131" s="195">
        <f>BK131</f>
        <v>0</v>
      </c>
      <c r="K131" s="180"/>
      <c r="L131" s="185"/>
      <c r="M131" s="186"/>
      <c r="N131" s="187"/>
      <c r="O131" s="187"/>
      <c r="P131" s="188">
        <f>SUM(P132:P153)</f>
        <v>0</v>
      </c>
      <c r="Q131" s="187"/>
      <c r="R131" s="188">
        <f>SUM(R132:R153)</f>
        <v>1.0743199999999997</v>
      </c>
      <c r="S131" s="187"/>
      <c r="T131" s="189">
        <f>SUM(T132:T153)</f>
        <v>1.0845</v>
      </c>
      <c r="AR131" s="190" t="s">
        <v>90</v>
      </c>
      <c r="AT131" s="191" t="s">
        <v>80</v>
      </c>
      <c r="AU131" s="191" t="s">
        <v>25</v>
      </c>
      <c r="AY131" s="190" t="s">
        <v>256</v>
      </c>
      <c r="BK131" s="192">
        <f>SUM(BK132:BK153)</f>
        <v>0</v>
      </c>
    </row>
    <row r="132" spans="2:65" s="1" customFormat="1" ht="22.5" customHeight="1">
      <c r="B132" s="42"/>
      <c r="C132" s="196" t="s">
        <v>450</v>
      </c>
      <c r="D132" s="196" t="s">
        <v>258</v>
      </c>
      <c r="E132" s="197" t="s">
        <v>2958</v>
      </c>
      <c r="F132" s="198" t="s">
        <v>2959</v>
      </c>
      <c r="G132" s="199" t="s">
        <v>453</v>
      </c>
      <c r="H132" s="200">
        <v>2</v>
      </c>
      <c r="I132" s="201"/>
      <c r="J132" s="202">
        <f aca="true" t="shared" si="20" ref="J132:J153">ROUND(I132*H132,2)</f>
        <v>0</v>
      </c>
      <c r="K132" s="198" t="s">
        <v>261</v>
      </c>
      <c r="L132" s="62"/>
      <c r="M132" s="203" t="s">
        <v>38</v>
      </c>
      <c r="N132" s="204" t="s">
        <v>52</v>
      </c>
      <c r="O132" s="43"/>
      <c r="P132" s="205">
        <f aca="true" t="shared" si="21" ref="P132:P153">O132*H132</f>
        <v>0</v>
      </c>
      <c r="Q132" s="205">
        <v>0.00017</v>
      </c>
      <c r="R132" s="205">
        <f aca="true" t="shared" si="22" ref="R132:R153">Q132*H132</f>
        <v>0.00034</v>
      </c>
      <c r="S132" s="205">
        <v>0.54225</v>
      </c>
      <c r="T132" s="206">
        <f aca="true" t="shared" si="23" ref="T132:T153">S132*H132</f>
        <v>1.0845</v>
      </c>
      <c r="AR132" s="24" t="s">
        <v>336</v>
      </c>
      <c r="AT132" s="24" t="s">
        <v>258</v>
      </c>
      <c r="AU132" s="24" t="s">
        <v>90</v>
      </c>
      <c r="AY132" s="24" t="s">
        <v>256</v>
      </c>
      <c r="BE132" s="207">
        <f aca="true" t="shared" si="24" ref="BE132:BE153">IF(N132="základní",J132,0)</f>
        <v>0</v>
      </c>
      <c r="BF132" s="207">
        <f aca="true" t="shared" si="25" ref="BF132:BF153">IF(N132="snížená",J132,0)</f>
        <v>0</v>
      </c>
      <c r="BG132" s="207">
        <f aca="true" t="shared" si="26" ref="BG132:BG153">IF(N132="zákl. přenesená",J132,0)</f>
        <v>0</v>
      </c>
      <c r="BH132" s="207">
        <f aca="true" t="shared" si="27" ref="BH132:BH153">IF(N132="sníž. přenesená",J132,0)</f>
        <v>0</v>
      </c>
      <c r="BI132" s="207">
        <f aca="true" t="shared" si="28" ref="BI132:BI153">IF(N132="nulová",J132,0)</f>
        <v>0</v>
      </c>
      <c r="BJ132" s="24" t="s">
        <v>25</v>
      </c>
      <c r="BK132" s="207">
        <f aca="true" t="shared" si="29" ref="BK132:BK153">ROUND(I132*H132,2)</f>
        <v>0</v>
      </c>
      <c r="BL132" s="24" t="s">
        <v>336</v>
      </c>
      <c r="BM132" s="24" t="s">
        <v>2960</v>
      </c>
    </row>
    <row r="133" spans="2:65" s="1" customFormat="1" ht="31.5" customHeight="1">
      <c r="B133" s="42"/>
      <c r="C133" s="196" t="s">
        <v>457</v>
      </c>
      <c r="D133" s="196" t="s">
        <v>258</v>
      </c>
      <c r="E133" s="197" t="s">
        <v>2961</v>
      </c>
      <c r="F133" s="198" t="s">
        <v>2962</v>
      </c>
      <c r="G133" s="199" t="s">
        <v>453</v>
      </c>
      <c r="H133" s="200">
        <v>2</v>
      </c>
      <c r="I133" s="201"/>
      <c r="J133" s="202">
        <f t="shared" si="20"/>
        <v>0</v>
      </c>
      <c r="K133" s="198" t="s">
        <v>261</v>
      </c>
      <c r="L133" s="62"/>
      <c r="M133" s="203" t="s">
        <v>38</v>
      </c>
      <c r="N133" s="204" t="s">
        <v>52</v>
      </c>
      <c r="O133" s="43"/>
      <c r="P133" s="205">
        <f t="shared" si="21"/>
        <v>0</v>
      </c>
      <c r="Q133" s="205">
        <v>0.00906</v>
      </c>
      <c r="R133" s="205">
        <f t="shared" si="22"/>
        <v>0.01812</v>
      </c>
      <c r="S133" s="205">
        <v>0</v>
      </c>
      <c r="T133" s="206">
        <f t="shared" si="23"/>
        <v>0</v>
      </c>
      <c r="AR133" s="24" t="s">
        <v>336</v>
      </c>
      <c r="AT133" s="24" t="s">
        <v>258</v>
      </c>
      <c r="AU133" s="24" t="s">
        <v>90</v>
      </c>
      <c r="AY133" s="24" t="s">
        <v>256</v>
      </c>
      <c r="BE133" s="207">
        <f t="shared" si="24"/>
        <v>0</v>
      </c>
      <c r="BF133" s="207">
        <f t="shared" si="25"/>
        <v>0</v>
      </c>
      <c r="BG133" s="207">
        <f t="shared" si="26"/>
        <v>0</v>
      </c>
      <c r="BH133" s="207">
        <f t="shared" si="27"/>
        <v>0</v>
      </c>
      <c r="BI133" s="207">
        <f t="shared" si="28"/>
        <v>0</v>
      </c>
      <c r="BJ133" s="24" t="s">
        <v>25</v>
      </c>
      <c r="BK133" s="207">
        <f t="shared" si="29"/>
        <v>0</v>
      </c>
      <c r="BL133" s="24" t="s">
        <v>336</v>
      </c>
      <c r="BM133" s="24" t="s">
        <v>2963</v>
      </c>
    </row>
    <row r="134" spans="2:65" s="1" customFormat="1" ht="31.5" customHeight="1">
      <c r="B134" s="42"/>
      <c r="C134" s="196" t="s">
        <v>462</v>
      </c>
      <c r="D134" s="196" t="s">
        <v>258</v>
      </c>
      <c r="E134" s="197" t="s">
        <v>2586</v>
      </c>
      <c r="F134" s="198" t="s">
        <v>2587</v>
      </c>
      <c r="G134" s="199" t="s">
        <v>1037</v>
      </c>
      <c r="H134" s="200">
        <v>3</v>
      </c>
      <c r="I134" s="201"/>
      <c r="J134" s="202">
        <f t="shared" si="20"/>
        <v>0</v>
      </c>
      <c r="K134" s="198" t="s">
        <v>261</v>
      </c>
      <c r="L134" s="62"/>
      <c r="M134" s="203" t="s">
        <v>38</v>
      </c>
      <c r="N134" s="204" t="s">
        <v>52</v>
      </c>
      <c r="O134" s="43"/>
      <c r="P134" s="205">
        <f t="shared" si="21"/>
        <v>0</v>
      </c>
      <c r="Q134" s="205">
        <v>0.00255</v>
      </c>
      <c r="R134" s="205">
        <f t="shared" si="22"/>
        <v>0.0076500000000000005</v>
      </c>
      <c r="S134" s="205">
        <v>0</v>
      </c>
      <c r="T134" s="206">
        <f t="shared" si="23"/>
        <v>0</v>
      </c>
      <c r="AR134" s="24" t="s">
        <v>336</v>
      </c>
      <c r="AT134" s="24" t="s">
        <v>258</v>
      </c>
      <c r="AU134" s="24" t="s">
        <v>90</v>
      </c>
      <c r="AY134" s="24" t="s">
        <v>256</v>
      </c>
      <c r="BE134" s="207">
        <f t="shared" si="24"/>
        <v>0</v>
      </c>
      <c r="BF134" s="207">
        <f t="shared" si="25"/>
        <v>0</v>
      </c>
      <c r="BG134" s="207">
        <f t="shared" si="26"/>
        <v>0</v>
      </c>
      <c r="BH134" s="207">
        <f t="shared" si="27"/>
        <v>0</v>
      </c>
      <c r="BI134" s="207">
        <f t="shared" si="28"/>
        <v>0</v>
      </c>
      <c r="BJ134" s="24" t="s">
        <v>25</v>
      </c>
      <c r="BK134" s="207">
        <f t="shared" si="29"/>
        <v>0</v>
      </c>
      <c r="BL134" s="24" t="s">
        <v>336</v>
      </c>
      <c r="BM134" s="24" t="s">
        <v>2964</v>
      </c>
    </row>
    <row r="135" spans="2:65" s="1" customFormat="1" ht="22.5" customHeight="1">
      <c r="B135" s="42"/>
      <c r="C135" s="196" t="s">
        <v>468</v>
      </c>
      <c r="D135" s="196" t="s">
        <v>258</v>
      </c>
      <c r="E135" s="197" t="s">
        <v>2589</v>
      </c>
      <c r="F135" s="198" t="s">
        <v>2590</v>
      </c>
      <c r="G135" s="199" t="s">
        <v>2591</v>
      </c>
      <c r="H135" s="200">
        <v>50</v>
      </c>
      <c r="I135" s="201"/>
      <c r="J135" s="202">
        <f t="shared" si="20"/>
        <v>0</v>
      </c>
      <c r="K135" s="198" t="s">
        <v>38</v>
      </c>
      <c r="L135" s="62"/>
      <c r="M135" s="203" t="s">
        <v>38</v>
      </c>
      <c r="N135" s="204" t="s">
        <v>52</v>
      </c>
      <c r="O135" s="43"/>
      <c r="P135" s="205">
        <f t="shared" si="21"/>
        <v>0</v>
      </c>
      <c r="Q135" s="205">
        <v>0.00947</v>
      </c>
      <c r="R135" s="205">
        <f t="shared" si="22"/>
        <v>0.4735</v>
      </c>
      <c r="S135" s="205">
        <v>0</v>
      </c>
      <c r="T135" s="206">
        <f t="shared" si="23"/>
        <v>0</v>
      </c>
      <c r="AR135" s="24" t="s">
        <v>336</v>
      </c>
      <c r="AT135" s="24" t="s">
        <v>258</v>
      </c>
      <c r="AU135" s="24" t="s">
        <v>90</v>
      </c>
      <c r="AY135" s="24" t="s">
        <v>256</v>
      </c>
      <c r="BE135" s="207">
        <f t="shared" si="24"/>
        <v>0</v>
      </c>
      <c r="BF135" s="207">
        <f t="shared" si="25"/>
        <v>0</v>
      </c>
      <c r="BG135" s="207">
        <f t="shared" si="26"/>
        <v>0</v>
      </c>
      <c r="BH135" s="207">
        <f t="shared" si="27"/>
        <v>0</v>
      </c>
      <c r="BI135" s="207">
        <f t="shared" si="28"/>
        <v>0</v>
      </c>
      <c r="BJ135" s="24" t="s">
        <v>25</v>
      </c>
      <c r="BK135" s="207">
        <f t="shared" si="29"/>
        <v>0</v>
      </c>
      <c r="BL135" s="24" t="s">
        <v>336</v>
      </c>
      <c r="BM135" s="24" t="s">
        <v>2965</v>
      </c>
    </row>
    <row r="136" spans="2:65" s="1" customFormat="1" ht="22.5" customHeight="1">
      <c r="B136" s="42"/>
      <c r="C136" s="196" t="s">
        <v>474</v>
      </c>
      <c r="D136" s="196" t="s">
        <v>258</v>
      </c>
      <c r="E136" s="197" t="s">
        <v>2593</v>
      </c>
      <c r="F136" s="198" t="s">
        <v>2594</v>
      </c>
      <c r="G136" s="199" t="s">
        <v>1037</v>
      </c>
      <c r="H136" s="200">
        <v>1</v>
      </c>
      <c r="I136" s="201"/>
      <c r="J136" s="202">
        <f t="shared" si="20"/>
        <v>0</v>
      </c>
      <c r="K136" s="198" t="s">
        <v>38</v>
      </c>
      <c r="L136" s="62"/>
      <c r="M136" s="203" t="s">
        <v>38</v>
      </c>
      <c r="N136" s="204" t="s">
        <v>52</v>
      </c>
      <c r="O136" s="43"/>
      <c r="P136" s="205">
        <f t="shared" si="21"/>
        <v>0</v>
      </c>
      <c r="Q136" s="205">
        <v>0.00947</v>
      </c>
      <c r="R136" s="205">
        <f t="shared" si="22"/>
        <v>0.00947</v>
      </c>
      <c r="S136" s="205">
        <v>0</v>
      </c>
      <c r="T136" s="206">
        <f t="shared" si="23"/>
        <v>0</v>
      </c>
      <c r="AR136" s="24" t="s">
        <v>336</v>
      </c>
      <c r="AT136" s="24" t="s">
        <v>258</v>
      </c>
      <c r="AU136" s="24" t="s">
        <v>90</v>
      </c>
      <c r="AY136" s="24" t="s">
        <v>256</v>
      </c>
      <c r="BE136" s="207">
        <f t="shared" si="24"/>
        <v>0</v>
      </c>
      <c r="BF136" s="207">
        <f t="shared" si="25"/>
        <v>0</v>
      </c>
      <c r="BG136" s="207">
        <f t="shared" si="26"/>
        <v>0</v>
      </c>
      <c r="BH136" s="207">
        <f t="shared" si="27"/>
        <v>0</v>
      </c>
      <c r="BI136" s="207">
        <f t="shared" si="28"/>
        <v>0</v>
      </c>
      <c r="BJ136" s="24" t="s">
        <v>25</v>
      </c>
      <c r="BK136" s="207">
        <f t="shared" si="29"/>
        <v>0</v>
      </c>
      <c r="BL136" s="24" t="s">
        <v>336</v>
      </c>
      <c r="BM136" s="24" t="s">
        <v>2966</v>
      </c>
    </row>
    <row r="137" spans="2:65" s="1" customFormat="1" ht="22.5" customHeight="1">
      <c r="B137" s="42"/>
      <c r="C137" s="261" t="s">
        <v>478</v>
      </c>
      <c r="D137" s="261" t="s">
        <v>337</v>
      </c>
      <c r="E137" s="262" t="s">
        <v>2596</v>
      </c>
      <c r="F137" s="263" t="s">
        <v>2597</v>
      </c>
      <c r="G137" s="264" t="s">
        <v>759</v>
      </c>
      <c r="H137" s="265">
        <v>3</v>
      </c>
      <c r="I137" s="266"/>
      <c r="J137" s="267">
        <f t="shared" si="20"/>
        <v>0</v>
      </c>
      <c r="K137" s="263" t="s">
        <v>38</v>
      </c>
      <c r="L137" s="268"/>
      <c r="M137" s="269" t="s">
        <v>38</v>
      </c>
      <c r="N137" s="270" t="s">
        <v>52</v>
      </c>
      <c r="O137" s="43"/>
      <c r="P137" s="205">
        <f t="shared" si="21"/>
        <v>0</v>
      </c>
      <c r="Q137" s="205">
        <v>0.072</v>
      </c>
      <c r="R137" s="205">
        <f t="shared" si="22"/>
        <v>0.21599999999999997</v>
      </c>
      <c r="S137" s="205">
        <v>0</v>
      </c>
      <c r="T137" s="206">
        <f t="shared" si="23"/>
        <v>0</v>
      </c>
      <c r="AR137" s="24" t="s">
        <v>424</v>
      </c>
      <c r="AT137" s="24" t="s">
        <v>337</v>
      </c>
      <c r="AU137" s="24" t="s">
        <v>90</v>
      </c>
      <c r="AY137" s="24" t="s">
        <v>256</v>
      </c>
      <c r="BE137" s="207">
        <f t="shared" si="24"/>
        <v>0</v>
      </c>
      <c r="BF137" s="207">
        <f t="shared" si="25"/>
        <v>0</v>
      </c>
      <c r="BG137" s="207">
        <f t="shared" si="26"/>
        <v>0</v>
      </c>
      <c r="BH137" s="207">
        <f t="shared" si="27"/>
        <v>0</v>
      </c>
      <c r="BI137" s="207">
        <f t="shared" si="28"/>
        <v>0</v>
      </c>
      <c r="BJ137" s="24" t="s">
        <v>25</v>
      </c>
      <c r="BK137" s="207">
        <f t="shared" si="29"/>
        <v>0</v>
      </c>
      <c r="BL137" s="24" t="s">
        <v>336</v>
      </c>
      <c r="BM137" s="24" t="s">
        <v>2967</v>
      </c>
    </row>
    <row r="138" spans="2:65" s="1" customFormat="1" ht="31.5" customHeight="1">
      <c r="B138" s="42"/>
      <c r="C138" s="261" t="s">
        <v>482</v>
      </c>
      <c r="D138" s="261" t="s">
        <v>337</v>
      </c>
      <c r="E138" s="262" t="s">
        <v>2599</v>
      </c>
      <c r="F138" s="263" t="s">
        <v>2968</v>
      </c>
      <c r="G138" s="264" t="s">
        <v>759</v>
      </c>
      <c r="H138" s="265">
        <v>3</v>
      </c>
      <c r="I138" s="266"/>
      <c r="J138" s="267">
        <f t="shared" si="20"/>
        <v>0</v>
      </c>
      <c r="K138" s="263" t="s">
        <v>38</v>
      </c>
      <c r="L138" s="268"/>
      <c r="M138" s="269" t="s">
        <v>38</v>
      </c>
      <c r="N138" s="270" t="s">
        <v>52</v>
      </c>
      <c r="O138" s="43"/>
      <c r="P138" s="205">
        <f t="shared" si="21"/>
        <v>0</v>
      </c>
      <c r="Q138" s="205">
        <v>0.05</v>
      </c>
      <c r="R138" s="205">
        <f t="shared" si="22"/>
        <v>0.15000000000000002</v>
      </c>
      <c r="S138" s="205">
        <v>0</v>
      </c>
      <c r="T138" s="206">
        <f t="shared" si="23"/>
        <v>0</v>
      </c>
      <c r="AR138" s="24" t="s">
        <v>424</v>
      </c>
      <c r="AT138" s="24" t="s">
        <v>337</v>
      </c>
      <c r="AU138" s="24" t="s">
        <v>90</v>
      </c>
      <c r="AY138" s="24" t="s">
        <v>256</v>
      </c>
      <c r="BE138" s="207">
        <f t="shared" si="24"/>
        <v>0</v>
      </c>
      <c r="BF138" s="207">
        <f t="shared" si="25"/>
        <v>0</v>
      </c>
      <c r="BG138" s="207">
        <f t="shared" si="26"/>
        <v>0</v>
      </c>
      <c r="BH138" s="207">
        <f t="shared" si="27"/>
        <v>0</v>
      </c>
      <c r="BI138" s="207">
        <f t="shared" si="28"/>
        <v>0</v>
      </c>
      <c r="BJ138" s="24" t="s">
        <v>25</v>
      </c>
      <c r="BK138" s="207">
        <f t="shared" si="29"/>
        <v>0</v>
      </c>
      <c r="BL138" s="24" t="s">
        <v>336</v>
      </c>
      <c r="BM138" s="24" t="s">
        <v>2969</v>
      </c>
    </row>
    <row r="139" spans="2:65" s="1" customFormat="1" ht="22.5" customHeight="1">
      <c r="B139" s="42"/>
      <c r="C139" s="261" t="s">
        <v>486</v>
      </c>
      <c r="D139" s="261" t="s">
        <v>337</v>
      </c>
      <c r="E139" s="262" t="s">
        <v>2608</v>
      </c>
      <c r="F139" s="263" t="s">
        <v>2970</v>
      </c>
      <c r="G139" s="264" t="s">
        <v>759</v>
      </c>
      <c r="H139" s="265">
        <v>1</v>
      </c>
      <c r="I139" s="266"/>
      <c r="J139" s="267">
        <f t="shared" si="20"/>
        <v>0</v>
      </c>
      <c r="K139" s="263" t="s">
        <v>38</v>
      </c>
      <c r="L139" s="268"/>
      <c r="M139" s="269" t="s">
        <v>38</v>
      </c>
      <c r="N139" s="270" t="s">
        <v>52</v>
      </c>
      <c r="O139" s="43"/>
      <c r="P139" s="205">
        <f t="shared" si="21"/>
        <v>0</v>
      </c>
      <c r="Q139" s="205">
        <v>0.005</v>
      </c>
      <c r="R139" s="205">
        <f t="shared" si="22"/>
        <v>0.005</v>
      </c>
      <c r="S139" s="205">
        <v>0</v>
      </c>
      <c r="T139" s="206">
        <f t="shared" si="23"/>
        <v>0</v>
      </c>
      <c r="AR139" s="24" t="s">
        <v>424</v>
      </c>
      <c r="AT139" s="24" t="s">
        <v>337</v>
      </c>
      <c r="AU139" s="24" t="s">
        <v>90</v>
      </c>
      <c r="AY139" s="24" t="s">
        <v>256</v>
      </c>
      <c r="BE139" s="207">
        <f t="shared" si="24"/>
        <v>0</v>
      </c>
      <c r="BF139" s="207">
        <f t="shared" si="25"/>
        <v>0</v>
      </c>
      <c r="BG139" s="207">
        <f t="shared" si="26"/>
        <v>0</v>
      </c>
      <c r="BH139" s="207">
        <f t="shared" si="27"/>
        <v>0</v>
      </c>
      <c r="BI139" s="207">
        <f t="shared" si="28"/>
        <v>0</v>
      </c>
      <c r="BJ139" s="24" t="s">
        <v>25</v>
      </c>
      <c r="BK139" s="207">
        <f t="shared" si="29"/>
        <v>0</v>
      </c>
      <c r="BL139" s="24" t="s">
        <v>336</v>
      </c>
      <c r="BM139" s="24" t="s">
        <v>2971</v>
      </c>
    </row>
    <row r="140" spans="2:65" s="1" customFormat="1" ht="22.5" customHeight="1">
      <c r="B140" s="42"/>
      <c r="C140" s="261" t="s">
        <v>491</v>
      </c>
      <c r="D140" s="261" t="s">
        <v>337</v>
      </c>
      <c r="E140" s="262" t="s">
        <v>2614</v>
      </c>
      <c r="F140" s="263" t="s">
        <v>2615</v>
      </c>
      <c r="G140" s="264" t="s">
        <v>759</v>
      </c>
      <c r="H140" s="265">
        <v>1</v>
      </c>
      <c r="I140" s="266"/>
      <c r="J140" s="267">
        <f t="shared" si="20"/>
        <v>0</v>
      </c>
      <c r="K140" s="263" t="s">
        <v>38</v>
      </c>
      <c r="L140" s="268"/>
      <c r="M140" s="269" t="s">
        <v>38</v>
      </c>
      <c r="N140" s="270" t="s">
        <v>52</v>
      </c>
      <c r="O140" s="43"/>
      <c r="P140" s="205">
        <f t="shared" si="21"/>
        <v>0</v>
      </c>
      <c r="Q140" s="205">
        <v>0.01</v>
      </c>
      <c r="R140" s="205">
        <f t="shared" si="22"/>
        <v>0.01</v>
      </c>
      <c r="S140" s="205">
        <v>0</v>
      </c>
      <c r="T140" s="206">
        <f t="shared" si="23"/>
        <v>0</v>
      </c>
      <c r="AR140" s="24" t="s">
        <v>424</v>
      </c>
      <c r="AT140" s="24" t="s">
        <v>337</v>
      </c>
      <c r="AU140" s="24" t="s">
        <v>90</v>
      </c>
      <c r="AY140" s="24" t="s">
        <v>256</v>
      </c>
      <c r="BE140" s="207">
        <f t="shared" si="24"/>
        <v>0</v>
      </c>
      <c r="BF140" s="207">
        <f t="shared" si="25"/>
        <v>0</v>
      </c>
      <c r="BG140" s="207">
        <f t="shared" si="26"/>
        <v>0</v>
      </c>
      <c r="BH140" s="207">
        <f t="shared" si="27"/>
        <v>0</v>
      </c>
      <c r="BI140" s="207">
        <f t="shared" si="28"/>
        <v>0</v>
      </c>
      <c r="BJ140" s="24" t="s">
        <v>25</v>
      </c>
      <c r="BK140" s="207">
        <f t="shared" si="29"/>
        <v>0</v>
      </c>
      <c r="BL140" s="24" t="s">
        <v>336</v>
      </c>
      <c r="BM140" s="24" t="s">
        <v>2972</v>
      </c>
    </row>
    <row r="141" spans="2:65" s="1" customFormat="1" ht="22.5" customHeight="1">
      <c r="B141" s="42"/>
      <c r="C141" s="261" t="s">
        <v>495</v>
      </c>
      <c r="D141" s="261" t="s">
        <v>337</v>
      </c>
      <c r="E141" s="262" t="s">
        <v>2617</v>
      </c>
      <c r="F141" s="263" t="s">
        <v>2618</v>
      </c>
      <c r="G141" s="264" t="s">
        <v>759</v>
      </c>
      <c r="H141" s="265">
        <v>1</v>
      </c>
      <c r="I141" s="266"/>
      <c r="J141" s="267">
        <f t="shared" si="20"/>
        <v>0</v>
      </c>
      <c r="K141" s="263" t="s">
        <v>38</v>
      </c>
      <c r="L141" s="268"/>
      <c r="M141" s="269" t="s">
        <v>38</v>
      </c>
      <c r="N141" s="270" t="s">
        <v>52</v>
      </c>
      <c r="O141" s="43"/>
      <c r="P141" s="205">
        <f t="shared" si="21"/>
        <v>0</v>
      </c>
      <c r="Q141" s="205">
        <v>0.01</v>
      </c>
      <c r="R141" s="205">
        <f t="shared" si="22"/>
        <v>0.01</v>
      </c>
      <c r="S141" s="205">
        <v>0</v>
      </c>
      <c r="T141" s="206">
        <f t="shared" si="23"/>
        <v>0</v>
      </c>
      <c r="AR141" s="24" t="s">
        <v>424</v>
      </c>
      <c r="AT141" s="24" t="s">
        <v>337</v>
      </c>
      <c r="AU141" s="24" t="s">
        <v>90</v>
      </c>
      <c r="AY141" s="24" t="s">
        <v>256</v>
      </c>
      <c r="BE141" s="207">
        <f t="shared" si="24"/>
        <v>0</v>
      </c>
      <c r="BF141" s="207">
        <f t="shared" si="25"/>
        <v>0</v>
      </c>
      <c r="BG141" s="207">
        <f t="shared" si="26"/>
        <v>0</v>
      </c>
      <c r="BH141" s="207">
        <f t="shared" si="27"/>
        <v>0</v>
      </c>
      <c r="BI141" s="207">
        <f t="shared" si="28"/>
        <v>0</v>
      </c>
      <c r="BJ141" s="24" t="s">
        <v>25</v>
      </c>
      <c r="BK141" s="207">
        <f t="shared" si="29"/>
        <v>0</v>
      </c>
      <c r="BL141" s="24" t="s">
        <v>336</v>
      </c>
      <c r="BM141" s="24" t="s">
        <v>2973</v>
      </c>
    </row>
    <row r="142" spans="2:65" s="1" customFormat="1" ht="22.5" customHeight="1">
      <c r="B142" s="42"/>
      <c r="C142" s="261" t="s">
        <v>499</v>
      </c>
      <c r="D142" s="261" t="s">
        <v>337</v>
      </c>
      <c r="E142" s="262" t="s">
        <v>2638</v>
      </c>
      <c r="F142" s="263" t="s">
        <v>2639</v>
      </c>
      <c r="G142" s="264" t="s">
        <v>759</v>
      </c>
      <c r="H142" s="265">
        <v>3</v>
      </c>
      <c r="I142" s="266"/>
      <c r="J142" s="267">
        <f t="shared" si="20"/>
        <v>0</v>
      </c>
      <c r="K142" s="263" t="s">
        <v>38</v>
      </c>
      <c r="L142" s="268"/>
      <c r="M142" s="269" t="s">
        <v>38</v>
      </c>
      <c r="N142" s="270" t="s">
        <v>52</v>
      </c>
      <c r="O142" s="43"/>
      <c r="P142" s="205">
        <f t="shared" si="21"/>
        <v>0</v>
      </c>
      <c r="Q142" s="205">
        <v>0.01</v>
      </c>
      <c r="R142" s="205">
        <f t="shared" si="22"/>
        <v>0.03</v>
      </c>
      <c r="S142" s="205">
        <v>0</v>
      </c>
      <c r="T142" s="206">
        <f t="shared" si="23"/>
        <v>0</v>
      </c>
      <c r="AR142" s="24" t="s">
        <v>424</v>
      </c>
      <c r="AT142" s="24" t="s">
        <v>337</v>
      </c>
      <c r="AU142" s="24" t="s">
        <v>90</v>
      </c>
      <c r="AY142" s="24" t="s">
        <v>256</v>
      </c>
      <c r="BE142" s="207">
        <f t="shared" si="24"/>
        <v>0</v>
      </c>
      <c r="BF142" s="207">
        <f t="shared" si="25"/>
        <v>0</v>
      </c>
      <c r="BG142" s="207">
        <f t="shared" si="26"/>
        <v>0</v>
      </c>
      <c r="BH142" s="207">
        <f t="shared" si="27"/>
        <v>0</v>
      </c>
      <c r="BI142" s="207">
        <f t="shared" si="28"/>
        <v>0</v>
      </c>
      <c r="BJ142" s="24" t="s">
        <v>25</v>
      </c>
      <c r="BK142" s="207">
        <f t="shared" si="29"/>
        <v>0</v>
      </c>
      <c r="BL142" s="24" t="s">
        <v>336</v>
      </c>
      <c r="BM142" s="24" t="s">
        <v>2974</v>
      </c>
    </row>
    <row r="143" spans="2:65" s="1" customFormat="1" ht="22.5" customHeight="1">
      <c r="B143" s="42"/>
      <c r="C143" s="261" t="s">
        <v>503</v>
      </c>
      <c r="D143" s="261" t="s">
        <v>337</v>
      </c>
      <c r="E143" s="262" t="s">
        <v>2975</v>
      </c>
      <c r="F143" s="263" t="s">
        <v>2639</v>
      </c>
      <c r="G143" s="264" t="s">
        <v>759</v>
      </c>
      <c r="H143" s="265">
        <v>1</v>
      </c>
      <c r="I143" s="266"/>
      <c r="J143" s="267">
        <f t="shared" si="20"/>
        <v>0</v>
      </c>
      <c r="K143" s="263" t="s">
        <v>38</v>
      </c>
      <c r="L143" s="268"/>
      <c r="M143" s="269" t="s">
        <v>38</v>
      </c>
      <c r="N143" s="270" t="s">
        <v>52</v>
      </c>
      <c r="O143" s="43"/>
      <c r="P143" s="205">
        <f t="shared" si="21"/>
        <v>0</v>
      </c>
      <c r="Q143" s="205">
        <v>0.01</v>
      </c>
      <c r="R143" s="205">
        <f t="shared" si="22"/>
        <v>0.01</v>
      </c>
      <c r="S143" s="205">
        <v>0</v>
      </c>
      <c r="T143" s="206">
        <f t="shared" si="23"/>
        <v>0</v>
      </c>
      <c r="AR143" s="24" t="s">
        <v>424</v>
      </c>
      <c r="AT143" s="24" t="s">
        <v>337</v>
      </c>
      <c r="AU143" s="24" t="s">
        <v>90</v>
      </c>
      <c r="AY143" s="24" t="s">
        <v>256</v>
      </c>
      <c r="BE143" s="207">
        <f t="shared" si="24"/>
        <v>0</v>
      </c>
      <c r="BF143" s="207">
        <f t="shared" si="25"/>
        <v>0</v>
      </c>
      <c r="BG143" s="207">
        <f t="shared" si="26"/>
        <v>0</v>
      </c>
      <c r="BH143" s="207">
        <f t="shared" si="27"/>
        <v>0</v>
      </c>
      <c r="BI143" s="207">
        <f t="shared" si="28"/>
        <v>0</v>
      </c>
      <c r="BJ143" s="24" t="s">
        <v>25</v>
      </c>
      <c r="BK143" s="207">
        <f t="shared" si="29"/>
        <v>0</v>
      </c>
      <c r="BL143" s="24" t="s">
        <v>336</v>
      </c>
      <c r="BM143" s="24" t="s">
        <v>2976</v>
      </c>
    </row>
    <row r="144" spans="2:65" s="1" customFormat="1" ht="22.5" customHeight="1">
      <c r="B144" s="42"/>
      <c r="C144" s="196" t="s">
        <v>508</v>
      </c>
      <c r="D144" s="196" t="s">
        <v>258</v>
      </c>
      <c r="E144" s="197" t="s">
        <v>2641</v>
      </c>
      <c r="F144" s="198" t="s">
        <v>2642</v>
      </c>
      <c r="G144" s="199" t="s">
        <v>1037</v>
      </c>
      <c r="H144" s="200">
        <v>6</v>
      </c>
      <c r="I144" s="201"/>
      <c r="J144" s="202">
        <f t="shared" si="20"/>
        <v>0</v>
      </c>
      <c r="K144" s="198" t="s">
        <v>38</v>
      </c>
      <c r="L144" s="62"/>
      <c r="M144" s="203" t="s">
        <v>38</v>
      </c>
      <c r="N144" s="204" t="s">
        <v>52</v>
      </c>
      <c r="O144" s="43"/>
      <c r="P144" s="205">
        <f t="shared" si="21"/>
        <v>0</v>
      </c>
      <c r="Q144" s="205">
        <v>0.00947</v>
      </c>
      <c r="R144" s="205">
        <f t="shared" si="22"/>
        <v>0.056819999999999996</v>
      </c>
      <c r="S144" s="205">
        <v>0</v>
      </c>
      <c r="T144" s="206">
        <f t="shared" si="23"/>
        <v>0</v>
      </c>
      <c r="AR144" s="24" t="s">
        <v>336</v>
      </c>
      <c r="AT144" s="24" t="s">
        <v>258</v>
      </c>
      <c r="AU144" s="24" t="s">
        <v>90</v>
      </c>
      <c r="AY144" s="24" t="s">
        <v>256</v>
      </c>
      <c r="BE144" s="207">
        <f t="shared" si="24"/>
        <v>0</v>
      </c>
      <c r="BF144" s="207">
        <f t="shared" si="25"/>
        <v>0</v>
      </c>
      <c r="BG144" s="207">
        <f t="shared" si="26"/>
        <v>0</v>
      </c>
      <c r="BH144" s="207">
        <f t="shared" si="27"/>
        <v>0</v>
      </c>
      <c r="BI144" s="207">
        <f t="shared" si="28"/>
        <v>0</v>
      </c>
      <c r="BJ144" s="24" t="s">
        <v>25</v>
      </c>
      <c r="BK144" s="207">
        <f t="shared" si="29"/>
        <v>0</v>
      </c>
      <c r="BL144" s="24" t="s">
        <v>336</v>
      </c>
      <c r="BM144" s="24" t="s">
        <v>2977</v>
      </c>
    </row>
    <row r="145" spans="2:65" s="1" customFormat="1" ht="22.5" customHeight="1">
      <c r="B145" s="42"/>
      <c r="C145" s="196" t="s">
        <v>514</v>
      </c>
      <c r="D145" s="196" t="s">
        <v>258</v>
      </c>
      <c r="E145" s="197" t="s">
        <v>2644</v>
      </c>
      <c r="F145" s="198" t="s">
        <v>2645</v>
      </c>
      <c r="G145" s="199" t="s">
        <v>1037</v>
      </c>
      <c r="H145" s="200">
        <v>3</v>
      </c>
      <c r="I145" s="201"/>
      <c r="J145" s="202">
        <f t="shared" si="20"/>
        <v>0</v>
      </c>
      <c r="K145" s="198" t="s">
        <v>38</v>
      </c>
      <c r="L145" s="62"/>
      <c r="M145" s="203" t="s">
        <v>38</v>
      </c>
      <c r="N145" s="204" t="s">
        <v>52</v>
      </c>
      <c r="O145" s="43"/>
      <c r="P145" s="205">
        <f t="shared" si="21"/>
        <v>0</v>
      </c>
      <c r="Q145" s="205">
        <v>0.00947</v>
      </c>
      <c r="R145" s="205">
        <f t="shared" si="22"/>
        <v>0.028409999999999998</v>
      </c>
      <c r="S145" s="205">
        <v>0</v>
      </c>
      <c r="T145" s="206">
        <f t="shared" si="23"/>
        <v>0</v>
      </c>
      <c r="AR145" s="24" t="s">
        <v>336</v>
      </c>
      <c r="AT145" s="24" t="s">
        <v>258</v>
      </c>
      <c r="AU145" s="24" t="s">
        <v>90</v>
      </c>
      <c r="AY145" s="24" t="s">
        <v>256</v>
      </c>
      <c r="BE145" s="207">
        <f t="shared" si="24"/>
        <v>0</v>
      </c>
      <c r="BF145" s="207">
        <f t="shared" si="25"/>
        <v>0</v>
      </c>
      <c r="BG145" s="207">
        <f t="shared" si="26"/>
        <v>0</v>
      </c>
      <c r="BH145" s="207">
        <f t="shared" si="27"/>
        <v>0</v>
      </c>
      <c r="BI145" s="207">
        <f t="shared" si="28"/>
        <v>0</v>
      </c>
      <c r="BJ145" s="24" t="s">
        <v>25</v>
      </c>
      <c r="BK145" s="207">
        <f t="shared" si="29"/>
        <v>0</v>
      </c>
      <c r="BL145" s="24" t="s">
        <v>336</v>
      </c>
      <c r="BM145" s="24" t="s">
        <v>2978</v>
      </c>
    </row>
    <row r="146" spans="2:65" s="1" customFormat="1" ht="22.5" customHeight="1">
      <c r="B146" s="42"/>
      <c r="C146" s="196" t="s">
        <v>519</v>
      </c>
      <c r="D146" s="196" t="s">
        <v>258</v>
      </c>
      <c r="E146" s="197" t="s">
        <v>2647</v>
      </c>
      <c r="F146" s="198" t="s">
        <v>2648</v>
      </c>
      <c r="G146" s="199" t="s">
        <v>1037</v>
      </c>
      <c r="H146" s="200">
        <v>3</v>
      </c>
      <c r="I146" s="201"/>
      <c r="J146" s="202">
        <f t="shared" si="20"/>
        <v>0</v>
      </c>
      <c r="K146" s="198" t="s">
        <v>38</v>
      </c>
      <c r="L146" s="62"/>
      <c r="M146" s="203" t="s">
        <v>38</v>
      </c>
      <c r="N146" s="204" t="s">
        <v>52</v>
      </c>
      <c r="O146" s="43"/>
      <c r="P146" s="205">
        <f t="shared" si="21"/>
        <v>0</v>
      </c>
      <c r="Q146" s="205">
        <v>0.00947</v>
      </c>
      <c r="R146" s="205">
        <f t="shared" si="22"/>
        <v>0.028409999999999998</v>
      </c>
      <c r="S146" s="205">
        <v>0</v>
      </c>
      <c r="T146" s="206">
        <f t="shared" si="23"/>
        <v>0</v>
      </c>
      <c r="AR146" s="24" t="s">
        <v>336</v>
      </c>
      <c r="AT146" s="24" t="s">
        <v>258</v>
      </c>
      <c r="AU146" s="24" t="s">
        <v>90</v>
      </c>
      <c r="AY146" s="24" t="s">
        <v>256</v>
      </c>
      <c r="BE146" s="207">
        <f t="shared" si="24"/>
        <v>0</v>
      </c>
      <c r="BF146" s="207">
        <f t="shared" si="25"/>
        <v>0</v>
      </c>
      <c r="BG146" s="207">
        <f t="shared" si="26"/>
        <v>0</v>
      </c>
      <c r="BH146" s="207">
        <f t="shared" si="27"/>
        <v>0</v>
      </c>
      <c r="BI146" s="207">
        <f t="shared" si="28"/>
        <v>0</v>
      </c>
      <c r="BJ146" s="24" t="s">
        <v>25</v>
      </c>
      <c r="BK146" s="207">
        <f t="shared" si="29"/>
        <v>0</v>
      </c>
      <c r="BL146" s="24" t="s">
        <v>336</v>
      </c>
      <c r="BM146" s="24" t="s">
        <v>2979</v>
      </c>
    </row>
    <row r="147" spans="2:65" s="1" customFormat="1" ht="22.5" customHeight="1">
      <c r="B147" s="42"/>
      <c r="C147" s="196" t="s">
        <v>523</v>
      </c>
      <c r="D147" s="196" t="s">
        <v>258</v>
      </c>
      <c r="E147" s="197" t="s">
        <v>2650</v>
      </c>
      <c r="F147" s="198" t="s">
        <v>2651</v>
      </c>
      <c r="G147" s="199" t="s">
        <v>372</v>
      </c>
      <c r="H147" s="200">
        <v>20</v>
      </c>
      <c r="I147" s="201"/>
      <c r="J147" s="202">
        <f t="shared" si="20"/>
        <v>0</v>
      </c>
      <c r="K147" s="198" t="s">
        <v>261</v>
      </c>
      <c r="L147" s="62"/>
      <c r="M147" s="203" t="s">
        <v>38</v>
      </c>
      <c r="N147" s="204" t="s">
        <v>52</v>
      </c>
      <c r="O147" s="43"/>
      <c r="P147" s="205">
        <f t="shared" si="21"/>
        <v>0</v>
      </c>
      <c r="Q147" s="205">
        <v>0.00053</v>
      </c>
      <c r="R147" s="205">
        <f t="shared" si="22"/>
        <v>0.0106</v>
      </c>
      <c r="S147" s="205">
        <v>0</v>
      </c>
      <c r="T147" s="206">
        <f t="shared" si="23"/>
        <v>0</v>
      </c>
      <c r="AR147" s="24" t="s">
        <v>336</v>
      </c>
      <c r="AT147" s="24" t="s">
        <v>258</v>
      </c>
      <c r="AU147" s="24" t="s">
        <v>90</v>
      </c>
      <c r="AY147" s="24" t="s">
        <v>256</v>
      </c>
      <c r="BE147" s="207">
        <f t="shared" si="24"/>
        <v>0</v>
      </c>
      <c r="BF147" s="207">
        <f t="shared" si="25"/>
        <v>0</v>
      </c>
      <c r="BG147" s="207">
        <f t="shared" si="26"/>
        <v>0</v>
      </c>
      <c r="BH147" s="207">
        <f t="shared" si="27"/>
        <v>0</v>
      </c>
      <c r="BI147" s="207">
        <f t="shared" si="28"/>
        <v>0</v>
      </c>
      <c r="BJ147" s="24" t="s">
        <v>25</v>
      </c>
      <c r="BK147" s="207">
        <f t="shared" si="29"/>
        <v>0</v>
      </c>
      <c r="BL147" s="24" t="s">
        <v>336</v>
      </c>
      <c r="BM147" s="24" t="s">
        <v>2980</v>
      </c>
    </row>
    <row r="148" spans="2:65" s="1" customFormat="1" ht="31.5" customHeight="1">
      <c r="B148" s="42"/>
      <c r="C148" s="196" t="s">
        <v>528</v>
      </c>
      <c r="D148" s="196" t="s">
        <v>258</v>
      </c>
      <c r="E148" s="197" t="s">
        <v>2981</v>
      </c>
      <c r="F148" s="198" t="s">
        <v>2982</v>
      </c>
      <c r="G148" s="199" t="s">
        <v>453</v>
      </c>
      <c r="H148" s="200">
        <v>2</v>
      </c>
      <c r="I148" s="201"/>
      <c r="J148" s="202">
        <f t="shared" si="20"/>
        <v>0</v>
      </c>
      <c r="K148" s="198" t="s">
        <v>261</v>
      </c>
      <c r="L148" s="62"/>
      <c r="M148" s="203" t="s">
        <v>38</v>
      </c>
      <c r="N148" s="204" t="s">
        <v>52</v>
      </c>
      <c r="O148" s="43"/>
      <c r="P148" s="205">
        <f t="shared" si="21"/>
        <v>0</v>
      </c>
      <c r="Q148" s="205">
        <v>0</v>
      </c>
      <c r="R148" s="205">
        <f t="shared" si="22"/>
        <v>0</v>
      </c>
      <c r="S148" s="205">
        <v>0</v>
      </c>
      <c r="T148" s="206">
        <f t="shared" si="23"/>
        <v>0</v>
      </c>
      <c r="AR148" s="24" t="s">
        <v>336</v>
      </c>
      <c r="AT148" s="24" t="s">
        <v>258</v>
      </c>
      <c r="AU148" s="24" t="s">
        <v>90</v>
      </c>
      <c r="AY148" s="24" t="s">
        <v>256</v>
      </c>
      <c r="BE148" s="207">
        <f t="shared" si="24"/>
        <v>0</v>
      </c>
      <c r="BF148" s="207">
        <f t="shared" si="25"/>
        <v>0</v>
      </c>
      <c r="BG148" s="207">
        <f t="shared" si="26"/>
        <v>0</v>
      </c>
      <c r="BH148" s="207">
        <f t="shared" si="27"/>
        <v>0</v>
      </c>
      <c r="BI148" s="207">
        <f t="shared" si="28"/>
        <v>0</v>
      </c>
      <c r="BJ148" s="24" t="s">
        <v>25</v>
      </c>
      <c r="BK148" s="207">
        <f t="shared" si="29"/>
        <v>0</v>
      </c>
      <c r="BL148" s="24" t="s">
        <v>336</v>
      </c>
      <c r="BM148" s="24" t="s">
        <v>2983</v>
      </c>
    </row>
    <row r="149" spans="2:65" s="1" customFormat="1" ht="31.5" customHeight="1">
      <c r="B149" s="42"/>
      <c r="C149" s="196" t="s">
        <v>535</v>
      </c>
      <c r="D149" s="196" t="s">
        <v>258</v>
      </c>
      <c r="E149" s="197" t="s">
        <v>2656</v>
      </c>
      <c r="F149" s="198" t="s">
        <v>2657</v>
      </c>
      <c r="G149" s="199" t="s">
        <v>327</v>
      </c>
      <c r="H149" s="200">
        <v>2</v>
      </c>
      <c r="I149" s="201"/>
      <c r="J149" s="202">
        <f t="shared" si="20"/>
        <v>0</v>
      </c>
      <c r="K149" s="198" t="s">
        <v>261</v>
      </c>
      <c r="L149" s="62"/>
      <c r="M149" s="203" t="s">
        <v>38</v>
      </c>
      <c r="N149" s="204" t="s">
        <v>52</v>
      </c>
      <c r="O149" s="43"/>
      <c r="P149" s="205">
        <f t="shared" si="21"/>
        <v>0</v>
      </c>
      <c r="Q149" s="205">
        <v>0</v>
      </c>
      <c r="R149" s="205">
        <f t="shared" si="22"/>
        <v>0</v>
      </c>
      <c r="S149" s="205">
        <v>0</v>
      </c>
      <c r="T149" s="206">
        <f t="shared" si="23"/>
        <v>0</v>
      </c>
      <c r="AR149" s="24" t="s">
        <v>336</v>
      </c>
      <c r="AT149" s="24" t="s">
        <v>258</v>
      </c>
      <c r="AU149" s="24" t="s">
        <v>90</v>
      </c>
      <c r="AY149" s="24" t="s">
        <v>256</v>
      </c>
      <c r="BE149" s="207">
        <f t="shared" si="24"/>
        <v>0</v>
      </c>
      <c r="BF149" s="207">
        <f t="shared" si="25"/>
        <v>0</v>
      </c>
      <c r="BG149" s="207">
        <f t="shared" si="26"/>
        <v>0</v>
      </c>
      <c r="BH149" s="207">
        <f t="shared" si="27"/>
        <v>0</v>
      </c>
      <c r="BI149" s="207">
        <f t="shared" si="28"/>
        <v>0</v>
      </c>
      <c r="BJ149" s="24" t="s">
        <v>25</v>
      </c>
      <c r="BK149" s="207">
        <f t="shared" si="29"/>
        <v>0</v>
      </c>
      <c r="BL149" s="24" t="s">
        <v>336</v>
      </c>
      <c r="BM149" s="24" t="s">
        <v>2984</v>
      </c>
    </row>
    <row r="150" spans="2:65" s="1" customFormat="1" ht="22.5" customHeight="1">
      <c r="B150" s="42"/>
      <c r="C150" s="196" t="s">
        <v>543</v>
      </c>
      <c r="D150" s="196" t="s">
        <v>258</v>
      </c>
      <c r="E150" s="197" t="s">
        <v>2659</v>
      </c>
      <c r="F150" s="198" t="s">
        <v>2660</v>
      </c>
      <c r="G150" s="199" t="s">
        <v>327</v>
      </c>
      <c r="H150" s="200">
        <v>1.074</v>
      </c>
      <c r="I150" s="201"/>
      <c r="J150" s="202">
        <f t="shared" si="20"/>
        <v>0</v>
      </c>
      <c r="K150" s="198" t="s">
        <v>261</v>
      </c>
      <c r="L150" s="62"/>
      <c r="M150" s="203" t="s">
        <v>38</v>
      </c>
      <c r="N150" s="204" t="s">
        <v>52</v>
      </c>
      <c r="O150" s="43"/>
      <c r="P150" s="205">
        <f t="shared" si="21"/>
        <v>0</v>
      </c>
      <c r="Q150" s="205">
        <v>0</v>
      </c>
      <c r="R150" s="205">
        <f t="shared" si="22"/>
        <v>0</v>
      </c>
      <c r="S150" s="205">
        <v>0</v>
      </c>
      <c r="T150" s="206">
        <f t="shared" si="23"/>
        <v>0</v>
      </c>
      <c r="AR150" s="24" t="s">
        <v>336</v>
      </c>
      <c r="AT150" s="24" t="s">
        <v>258</v>
      </c>
      <c r="AU150" s="24" t="s">
        <v>90</v>
      </c>
      <c r="AY150" s="24" t="s">
        <v>256</v>
      </c>
      <c r="BE150" s="207">
        <f t="shared" si="24"/>
        <v>0</v>
      </c>
      <c r="BF150" s="207">
        <f t="shared" si="25"/>
        <v>0</v>
      </c>
      <c r="BG150" s="207">
        <f t="shared" si="26"/>
        <v>0</v>
      </c>
      <c r="BH150" s="207">
        <f t="shared" si="27"/>
        <v>0</v>
      </c>
      <c r="BI150" s="207">
        <f t="shared" si="28"/>
        <v>0</v>
      </c>
      <c r="BJ150" s="24" t="s">
        <v>25</v>
      </c>
      <c r="BK150" s="207">
        <f t="shared" si="29"/>
        <v>0</v>
      </c>
      <c r="BL150" s="24" t="s">
        <v>336</v>
      </c>
      <c r="BM150" s="24" t="s">
        <v>2985</v>
      </c>
    </row>
    <row r="151" spans="2:65" s="1" customFormat="1" ht="22.5" customHeight="1">
      <c r="B151" s="42"/>
      <c r="C151" s="196" t="s">
        <v>548</v>
      </c>
      <c r="D151" s="196" t="s">
        <v>258</v>
      </c>
      <c r="E151" s="197" t="s">
        <v>2662</v>
      </c>
      <c r="F151" s="198" t="s">
        <v>2663</v>
      </c>
      <c r="G151" s="199" t="s">
        <v>327</v>
      </c>
      <c r="H151" s="200">
        <v>1.074</v>
      </c>
      <c r="I151" s="201"/>
      <c r="J151" s="202">
        <f t="shared" si="20"/>
        <v>0</v>
      </c>
      <c r="K151" s="198" t="s">
        <v>261</v>
      </c>
      <c r="L151" s="62"/>
      <c r="M151" s="203" t="s">
        <v>38</v>
      </c>
      <c r="N151" s="204" t="s">
        <v>52</v>
      </c>
      <c r="O151" s="43"/>
      <c r="P151" s="205">
        <f t="shared" si="21"/>
        <v>0</v>
      </c>
      <c r="Q151" s="205">
        <v>0</v>
      </c>
      <c r="R151" s="205">
        <f t="shared" si="22"/>
        <v>0</v>
      </c>
      <c r="S151" s="205">
        <v>0</v>
      </c>
      <c r="T151" s="206">
        <f t="shared" si="23"/>
        <v>0</v>
      </c>
      <c r="AR151" s="24" t="s">
        <v>336</v>
      </c>
      <c r="AT151" s="24" t="s">
        <v>258</v>
      </c>
      <c r="AU151" s="24" t="s">
        <v>90</v>
      </c>
      <c r="AY151" s="24" t="s">
        <v>256</v>
      </c>
      <c r="BE151" s="207">
        <f t="shared" si="24"/>
        <v>0</v>
      </c>
      <c r="BF151" s="207">
        <f t="shared" si="25"/>
        <v>0</v>
      </c>
      <c r="BG151" s="207">
        <f t="shared" si="26"/>
        <v>0</v>
      </c>
      <c r="BH151" s="207">
        <f t="shared" si="27"/>
        <v>0</v>
      </c>
      <c r="BI151" s="207">
        <f t="shared" si="28"/>
        <v>0</v>
      </c>
      <c r="BJ151" s="24" t="s">
        <v>25</v>
      </c>
      <c r="BK151" s="207">
        <f t="shared" si="29"/>
        <v>0</v>
      </c>
      <c r="BL151" s="24" t="s">
        <v>336</v>
      </c>
      <c r="BM151" s="24" t="s">
        <v>2986</v>
      </c>
    </row>
    <row r="152" spans="2:65" s="1" customFormat="1" ht="22.5" customHeight="1">
      <c r="B152" s="42"/>
      <c r="C152" s="261" t="s">
        <v>554</v>
      </c>
      <c r="D152" s="261" t="s">
        <v>337</v>
      </c>
      <c r="E152" s="262" t="s">
        <v>2987</v>
      </c>
      <c r="F152" s="263" t="s">
        <v>2988</v>
      </c>
      <c r="G152" s="264" t="s">
        <v>759</v>
      </c>
      <c r="H152" s="265">
        <v>1</v>
      </c>
      <c r="I152" s="266"/>
      <c r="J152" s="267">
        <f t="shared" si="20"/>
        <v>0</v>
      </c>
      <c r="K152" s="263" t="s">
        <v>38</v>
      </c>
      <c r="L152" s="268"/>
      <c r="M152" s="269" t="s">
        <v>38</v>
      </c>
      <c r="N152" s="270" t="s">
        <v>52</v>
      </c>
      <c r="O152" s="43"/>
      <c r="P152" s="205">
        <f t="shared" si="21"/>
        <v>0</v>
      </c>
      <c r="Q152" s="205">
        <v>0.005</v>
      </c>
      <c r="R152" s="205">
        <f t="shared" si="22"/>
        <v>0.005</v>
      </c>
      <c r="S152" s="205">
        <v>0</v>
      </c>
      <c r="T152" s="206">
        <f t="shared" si="23"/>
        <v>0</v>
      </c>
      <c r="AR152" s="24" t="s">
        <v>424</v>
      </c>
      <c r="AT152" s="24" t="s">
        <v>337</v>
      </c>
      <c r="AU152" s="24" t="s">
        <v>90</v>
      </c>
      <c r="AY152" s="24" t="s">
        <v>256</v>
      </c>
      <c r="BE152" s="207">
        <f t="shared" si="24"/>
        <v>0</v>
      </c>
      <c r="BF152" s="207">
        <f t="shared" si="25"/>
        <v>0</v>
      </c>
      <c r="BG152" s="207">
        <f t="shared" si="26"/>
        <v>0</v>
      </c>
      <c r="BH152" s="207">
        <f t="shared" si="27"/>
        <v>0</v>
      </c>
      <c r="BI152" s="207">
        <f t="shared" si="28"/>
        <v>0</v>
      </c>
      <c r="BJ152" s="24" t="s">
        <v>25</v>
      </c>
      <c r="BK152" s="207">
        <f t="shared" si="29"/>
        <v>0</v>
      </c>
      <c r="BL152" s="24" t="s">
        <v>336</v>
      </c>
      <c r="BM152" s="24" t="s">
        <v>2989</v>
      </c>
    </row>
    <row r="153" spans="2:65" s="1" customFormat="1" ht="22.5" customHeight="1">
      <c r="B153" s="42"/>
      <c r="C153" s="261" t="s">
        <v>560</v>
      </c>
      <c r="D153" s="261" t="s">
        <v>337</v>
      </c>
      <c r="E153" s="262" t="s">
        <v>2990</v>
      </c>
      <c r="F153" s="263" t="s">
        <v>2991</v>
      </c>
      <c r="G153" s="264" t="s">
        <v>759</v>
      </c>
      <c r="H153" s="265">
        <v>1</v>
      </c>
      <c r="I153" s="266"/>
      <c r="J153" s="267">
        <f t="shared" si="20"/>
        <v>0</v>
      </c>
      <c r="K153" s="263" t="s">
        <v>38</v>
      </c>
      <c r="L153" s="268"/>
      <c r="M153" s="269" t="s">
        <v>38</v>
      </c>
      <c r="N153" s="270" t="s">
        <v>52</v>
      </c>
      <c r="O153" s="43"/>
      <c r="P153" s="205">
        <f t="shared" si="21"/>
        <v>0</v>
      </c>
      <c r="Q153" s="205">
        <v>0.005</v>
      </c>
      <c r="R153" s="205">
        <f t="shared" si="22"/>
        <v>0.005</v>
      </c>
      <c r="S153" s="205">
        <v>0</v>
      </c>
      <c r="T153" s="206">
        <f t="shared" si="23"/>
        <v>0</v>
      </c>
      <c r="AR153" s="24" t="s">
        <v>424</v>
      </c>
      <c r="AT153" s="24" t="s">
        <v>337</v>
      </c>
      <c r="AU153" s="24" t="s">
        <v>90</v>
      </c>
      <c r="AY153" s="24" t="s">
        <v>256</v>
      </c>
      <c r="BE153" s="207">
        <f t="shared" si="24"/>
        <v>0</v>
      </c>
      <c r="BF153" s="207">
        <f t="shared" si="25"/>
        <v>0</v>
      </c>
      <c r="BG153" s="207">
        <f t="shared" si="26"/>
        <v>0</v>
      </c>
      <c r="BH153" s="207">
        <f t="shared" si="27"/>
        <v>0</v>
      </c>
      <c r="BI153" s="207">
        <f t="shared" si="28"/>
        <v>0</v>
      </c>
      <c r="BJ153" s="24" t="s">
        <v>25</v>
      </c>
      <c r="BK153" s="207">
        <f t="shared" si="29"/>
        <v>0</v>
      </c>
      <c r="BL153" s="24" t="s">
        <v>336</v>
      </c>
      <c r="BM153" s="24" t="s">
        <v>2992</v>
      </c>
    </row>
    <row r="154" spans="2:63" s="10" customFormat="1" ht="29.85" customHeight="1">
      <c r="B154" s="179"/>
      <c r="C154" s="180"/>
      <c r="D154" s="193" t="s">
        <v>80</v>
      </c>
      <c r="E154" s="194" t="s">
        <v>2665</v>
      </c>
      <c r="F154" s="194" t="s">
        <v>2666</v>
      </c>
      <c r="G154" s="180"/>
      <c r="H154" s="180"/>
      <c r="I154" s="183"/>
      <c r="J154" s="195">
        <f>BK154</f>
        <v>0</v>
      </c>
      <c r="K154" s="180"/>
      <c r="L154" s="185"/>
      <c r="M154" s="186"/>
      <c r="N154" s="187"/>
      <c r="O154" s="187"/>
      <c r="P154" s="188">
        <f>SUM(P155:P179)</f>
        <v>0</v>
      </c>
      <c r="Q154" s="187"/>
      <c r="R154" s="188">
        <f>SUM(R155:R179)</f>
        <v>0.52737</v>
      </c>
      <c r="S154" s="187"/>
      <c r="T154" s="189">
        <f>SUM(T155:T179)</f>
        <v>1.58388</v>
      </c>
      <c r="AR154" s="190" t="s">
        <v>90</v>
      </c>
      <c r="AT154" s="191" t="s">
        <v>80</v>
      </c>
      <c r="AU154" s="191" t="s">
        <v>25</v>
      </c>
      <c r="AY154" s="190" t="s">
        <v>256</v>
      </c>
      <c r="BK154" s="192">
        <f>SUM(BK155:BK179)</f>
        <v>0</v>
      </c>
    </row>
    <row r="155" spans="2:65" s="1" customFormat="1" ht="31.5" customHeight="1">
      <c r="B155" s="42"/>
      <c r="C155" s="261" t="s">
        <v>564</v>
      </c>
      <c r="D155" s="261" t="s">
        <v>337</v>
      </c>
      <c r="E155" s="262" t="s">
        <v>2993</v>
      </c>
      <c r="F155" s="263" t="s">
        <v>2994</v>
      </c>
      <c r="G155" s="264" t="s">
        <v>759</v>
      </c>
      <c r="H155" s="265">
        <v>1</v>
      </c>
      <c r="I155" s="266"/>
      <c r="J155" s="267">
        <f aca="true" t="shared" si="30" ref="J155:J179">ROUND(I155*H155,2)</f>
        <v>0</v>
      </c>
      <c r="K155" s="263" t="s">
        <v>38</v>
      </c>
      <c r="L155" s="268"/>
      <c r="M155" s="269" t="s">
        <v>38</v>
      </c>
      <c r="N155" s="270" t="s">
        <v>52</v>
      </c>
      <c r="O155" s="43"/>
      <c r="P155" s="205">
        <f aca="true" t="shared" si="31" ref="P155:P179">O155*H155</f>
        <v>0</v>
      </c>
      <c r="Q155" s="205">
        <v>0.01</v>
      </c>
      <c r="R155" s="205">
        <f aca="true" t="shared" si="32" ref="R155:R179">Q155*H155</f>
        <v>0.01</v>
      </c>
      <c r="S155" s="205">
        <v>0</v>
      </c>
      <c r="T155" s="206">
        <f aca="true" t="shared" si="33" ref="T155:T179">S155*H155</f>
        <v>0</v>
      </c>
      <c r="AR155" s="24" t="s">
        <v>424</v>
      </c>
      <c r="AT155" s="24" t="s">
        <v>337</v>
      </c>
      <c r="AU155" s="24" t="s">
        <v>90</v>
      </c>
      <c r="AY155" s="24" t="s">
        <v>256</v>
      </c>
      <c r="BE155" s="207">
        <f aca="true" t="shared" si="34" ref="BE155:BE179">IF(N155="základní",J155,0)</f>
        <v>0</v>
      </c>
      <c r="BF155" s="207">
        <f aca="true" t="shared" si="35" ref="BF155:BF179">IF(N155="snížená",J155,0)</f>
        <v>0</v>
      </c>
      <c r="BG155" s="207">
        <f aca="true" t="shared" si="36" ref="BG155:BG179">IF(N155="zákl. přenesená",J155,0)</f>
        <v>0</v>
      </c>
      <c r="BH155" s="207">
        <f aca="true" t="shared" si="37" ref="BH155:BH179">IF(N155="sníž. přenesená",J155,0)</f>
        <v>0</v>
      </c>
      <c r="BI155" s="207">
        <f aca="true" t="shared" si="38" ref="BI155:BI179">IF(N155="nulová",J155,0)</f>
        <v>0</v>
      </c>
      <c r="BJ155" s="24" t="s">
        <v>25</v>
      </c>
      <c r="BK155" s="207">
        <f aca="true" t="shared" si="39" ref="BK155:BK179">ROUND(I155*H155,2)</f>
        <v>0</v>
      </c>
      <c r="BL155" s="24" t="s">
        <v>336</v>
      </c>
      <c r="BM155" s="24" t="s">
        <v>2995</v>
      </c>
    </row>
    <row r="156" spans="2:65" s="1" customFormat="1" ht="22.5" customHeight="1">
      <c r="B156" s="42"/>
      <c r="C156" s="261" t="s">
        <v>582</v>
      </c>
      <c r="D156" s="261" t="s">
        <v>337</v>
      </c>
      <c r="E156" s="262" t="s">
        <v>2996</v>
      </c>
      <c r="F156" s="263" t="s">
        <v>2997</v>
      </c>
      <c r="G156" s="264" t="s">
        <v>759</v>
      </c>
      <c r="H156" s="265">
        <v>1</v>
      </c>
      <c r="I156" s="266"/>
      <c r="J156" s="267">
        <f t="shared" si="30"/>
        <v>0</v>
      </c>
      <c r="K156" s="263" t="s">
        <v>38</v>
      </c>
      <c r="L156" s="268"/>
      <c r="M156" s="269" t="s">
        <v>38</v>
      </c>
      <c r="N156" s="270" t="s">
        <v>52</v>
      </c>
      <c r="O156" s="43"/>
      <c r="P156" s="205">
        <f t="shared" si="31"/>
        <v>0</v>
      </c>
      <c r="Q156" s="205">
        <v>0.01</v>
      </c>
      <c r="R156" s="205">
        <f t="shared" si="32"/>
        <v>0.01</v>
      </c>
      <c r="S156" s="205">
        <v>0</v>
      </c>
      <c r="T156" s="206">
        <f t="shared" si="33"/>
        <v>0</v>
      </c>
      <c r="AR156" s="24" t="s">
        <v>424</v>
      </c>
      <c r="AT156" s="24" t="s">
        <v>337</v>
      </c>
      <c r="AU156" s="24" t="s">
        <v>90</v>
      </c>
      <c r="AY156" s="24" t="s">
        <v>256</v>
      </c>
      <c r="BE156" s="207">
        <f t="shared" si="34"/>
        <v>0</v>
      </c>
      <c r="BF156" s="207">
        <f t="shared" si="35"/>
        <v>0</v>
      </c>
      <c r="BG156" s="207">
        <f t="shared" si="36"/>
        <v>0</v>
      </c>
      <c r="BH156" s="207">
        <f t="shared" si="37"/>
        <v>0</v>
      </c>
      <c r="BI156" s="207">
        <f t="shared" si="38"/>
        <v>0</v>
      </c>
      <c r="BJ156" s="24" t="s">
        <v>25</v>
      </c>
      <c r="BK156" s="207">
        <f t="shared" si="39"/>
        <v>0</v>
      </c>
      <c r="BL156" s="24" t="s">
        <v>336</v>
      </c>
      <c r="BM156" s="24" t="s">
        <v>2998</v>
      </c>
    </row>
    <row r="157" spans="2:65" s="1" customFormat="1" ht="22.5" customHeight="1">
      <c r="B157" s="42"/>
      <c r="C157" s="261" t="s">
        <v>596</v>
      </c>
      <c r="D157" s="261" t="s">
        <v>337</v>
      </c>
      <c r="E157" s="262" t="s">
        <v>2999</v>
      </c>
      <c r="F157" s="263" t="s">
        <v>3000</v>
      </c>
      <c r="G157" s="264" t="s">
        <v>759</v>
      </c>
      <c r="H157" s="265">
        <v>1</v>
      </c>
      <c r="I157" s="266"/>
      <c r="J157" s="267">
        <f t="shared" si="30"/>
        <v>0</v>
      </c>
      <c r="K157" s="263" t="s">
        <v>38</v>
      </c>
      <c r="L157" s="268"/>
      <c r="M157" s="269" t="s">
        <v>38</v>
      </c>
      <c r="N157" s="270" t="s">
        <v>52</v>
      </c>
      <c r="O157" s="43"/>
      <c r="P157" s="205">
        <f t="shared" si="31"/>
        <v>0</v>
      </c>
      <c r="Q157" s="205">
        <v>0.01</v>
      </c>
      <c r="R157" s="205">
        <f t="shared" si="32"/>
        <v>0.01</v>
      </c>
      <c r="S157" s="205">
        <v>0</v>
      </c>
      <c r="T157" s="206">
        <f t="shared" si="33"/>
        <v>0</v>
      </c>
      <c r="AR157" s="24" t="s">
        <v>424</v>
      </c>
      <c r="AT157" s="24" t="s">
        <v>337</v>
      </c>
      <c r="AU157" s="24" t="s">
        <v>90</v>
      </c>
      <c r="AY157" s="24" t="s">
        <v>256</v>
      </c>
      <c r="BE157" s="207">
        <f t="shared" si="34"/>
        <v>0</v>
      </c>
      <c r="BF157" s="207">
        <f t="shared" si="35"/>
        <v>0</v>
      </c>
      <c r="BG157" s="207">
        <f t="shared" si="36"/>
        <v>0</v>
      </c>
      <c r="BH157" s="207">
        <f t="shared" si="37"/>
        <v>0</v>
      </c>
      <c r="BI157" s="207">
        <f t="shared" si="38"/>
        <v>0</v>
      </c>
      <c r="BJ157" s="24" t="s">
        <v>25</v>
      </c>
      <c r="BK157" s="207">
        <f t="shared" si="39"/>
        <v>0</v>
      </c>
      <c r="BL157" s="24" t="s">
        <v>336</v>
      </c>
      <c r="BM157" s="24" t="s">
        <v>3001</v>
      </c>
    </row>
    <row r="158" spans="2:65" s="1" customFormat="1" ht="22.5" customHeight="1">
      <c r="B158" s="42"/>
      <c r="C158" s="261" t="s">
        <v>600</v>
      </c>
      <c r="D158" s="261" t="s">
        <v>337</v>
      </c>
      <c r="E158" s="262" t="s">
        <v>3002</v>
      </c>
      <c r="F158" s="263" t="s">
        <v>3003</v>
      </c>
      <c r="G158" s="264" t="s">
        <v>759</v>
      </c>
      <c r="H158" s="265">
        <v>1</v>
      </c>
      <c r="I158" s="266"/>
      <c r="J158" s="267">
        <f t="shared" si="30"/>
        <v>0</v>
      </c>
      <c r="K158" s="263" t="s">
        <v>38</v>
      </c>
      <c r="L158" s="268"/>
      <c r="M158" s="269" t="s">
        <v>38</v>
      </c>
      <c r="N158" s="270" t="s">
        <v>52</v>
      </c>
      <c r="O158" s="43"/>
      <c r="P158" s="205">
        <f t="shared" si="31"/>
        <v>0</v>
      </c>
      <c r="Q158" s="205">
        <v>0.01</v>
      </c>
      <c r="R158" s="205">
        <f t="shared" si="32"/>
        <v>0.01</v>
      </c>
      <c r="S158" s="205">
        <v>0</v>
      </c>
      <c r="T158" s="206">
        <f t="shared" si="33"/>
        <v>0</v>
      </c>
      <c r="AR158" s="24" t="s">
        <v>424</v>
      </c>
      <c r="AT158" s="24" t="s">
        <v>337</v>
      </c>
      <c r="AU158" s="24" t="s">
        <v>90</v>
      </c>
      <c r="AY158" s="24" t="s">
        <v>256</v>
      </c>
      <c r="BE158" s="207">
        <f t="shared" si="34"/>
        <v>0</v>
      </c>
      <c r="BF158" s="207">
        <f t="shared" si="35"/>
        <v>0</v>
      </c>
      <c r="BG158" s="207">
        <f t="shared" si="36"/>
        <v>0</v>
      </c>
      <c r="BH158" s="207">
        <f t="shared" si="37"/>
        <v>0</v>
      </c>
      <c r="BI158" s="207">
        <f t="shared" si="38"/>
        <v>0</v>
      </c>
      <c r="BJ158" s="24" t="s">
        <v>25</v>
      </c>
      <c r="BK158" s="207">
        <f t="shared" si="39"/>
        <v>0</v>
      </c>
      <c r="BL158" s="24" t="s">
        <v>336</v>
      </c>
      <c r="BM158" s="24" t="s">
        <v>3004</v>
      </c>
    </row>
    <row r="159" spans="2:65" s="1" customFormat="1" ht="22.5" customHeight="1">
      <c r="B159" s="42"/>
      <c r="C159" s="261" t="s">
        <v>606</v>
      </c>
      <c r="D159" s="261" t="s">
        <v>337</v>
      </c>
      <c r="E159" s="262" t="s">
        <v>3005</v>
      </c>
      <c r="F159" s="263" t="s">
        <v>3006</v>
      </c>
      <c r="G159" s="264" t="s">
        <v>759</v>
      </c>
      <c r="H159" s="265">
        <v>1</v>
      </c>
      <c r="I159" s="266"/>
      <c r="J159" s="267">
        <f t="shared" si="30"/>
        <v>0</v>
      </c>
      <c r="K159" s="263" t="s">
        <v>38</v>
      </c>
      <c r="L159" s="268"/>
      <c r="M159" s="269" t="s">
        <v>38</v>
      </c>
      <c r="N159" s="270" t="s">
        <v>52</v>
      </c>
      <c r="O159" s="43"/>
      <c r="P159" s="205">
        <f t="shared" si="31"/>
        <v>0</v>
      </c>
      <c r="Q159" s="205">
        <v>0.01</v>
      </c>
      <c r="R159" s="205">
        <f t="shared" si="32"/>
        <v>0.01</v>
      </c>
      <c r="S159" s="205">
        <v>0</v>
      </c>
      <c r="T159" s="206">
        <f t="shared" si="33"/>
        <v>0</v>
      </c>
      <c r="AR159" s="24" t="s">
        <v>424</v>
      </c>
      <c r="AT159" s="24" t="s">
        <v>337</v>
      </c>
      <c r="AU159" s="24" t="s">
        <v>90</v>
      </c>
      <c r="AY159" s="24" t="s">
        <v>256</v>
      </c>
      <c r="BE159" s="207">
        <f t="shared" si="34"/>
        <v>0</v>
      </c>
      <c r="BF159" s="207">
        <f t="shared" si="35"/>
        <v>0</v>
      </c>
      <c r="BG159" s="207">
        <f t="shared" si="36"/>
        <v>0</v>
      </c>
      <c r="BH159" s="207">
        <f t="shared" si="37"/>
        <v>0</v>
      </c>
      <c r="BI159" s="207">
        <f t="shared" si="38"/>
        <v>0</v>
      </c>
      <c r="BJ159" s="24" t="s">
        <v>25</v>
      </c>
      <c r="BK159" s="207">
        <f t="shared" si="39"/>
        <v>0</v>
      </c>
      <c r="BL159" s="24" t="s">
        <v>336</v>
      </c>
      <c r="BM159" s="24" t="s">
        <v>3007</v>
      </c>
    </row>
    <row r="160" spans="2:65" s="1" customFormat="1" ht="22.5" customHeight="1">
      <c r="B160" s="42"/>
      <c r="C160" s="196" t="s">
        <v>612</v>
      </c>
      <c r="D160" s="196" t="s">
        <v>258</v>
      </c>
      <c r="E160" s="197" t="s">
        <v>2679</v>
      </c>
      <c r="F160" s="198" t="s">
        <v>2680</v>
      </c>
      <c r="G160" s="199" t="s">
        <v>453</v>
      </c>
      <c r="H160" s="200">
        <v>2</v>
      </c>
      <c r="I160" s="201"/>
      <c r="J160" s="202">
        <f t="shared" si="30"/>
        <v>0</v>
      </c>
      <c r="K160" s="198" t="s">
        <v>261</v>
      </c>
      <c r="L160" s="62"/>
      <c r="M160" s="203" t="s">
        <v>38</v>
      </c>
      <c r="N160" s="204" t="s">
        <v>52</v>
      </c>
      <c r="O160" s="43"/>
      <c r="P160" s="205">
        <f t="shared" si="31"/>
        <v>0</v>
      </c>
      <c r="Q160" s="205">
        <v>0.0017</v>
      </c>
      <c r="R160" s="205">
        <f t="shared" si="32"/>
        <v>0.0034</v>
      </c>
      <c r="S160" s="205">
        <v>0</v>
      </c>
      <c r="T160" s="206">
        <f t="shared" si="33"/>
        <v>0</v>
      </c>
      <c r="AR160" s="24" t="s">
        <v>336</v>
      </c>
      <c r="AT160" s="24" t="s">
        <v>258</v>
      </c>
      <c r="AU160" s="24" t="s">
        <v>90</v>
      </c>
      <c r="AY160" s="24" t="s">
        <v>256</v>
      </c>
      <c r="BE160" s="207">
        <f t="shared" si="34"/>
        <v>0</v>
      </c>
      <c r="BF160" s="207">
        <f t="shared" si="35"/>
        <v>0</v>
      </c>
      <c r="BG160" s="207">
        <f t="shared" si="36"/>
        <v>0</v>
      </c>
      <c r="BH160" s="207">
        <f t="shared" si="37"/>
        <v>0</v>
      </c>
      <c r="BI160" s="207">
        <f t="shared" si="38"/>
        <v>0</v>
      </c>
      <c r="BJ160" s="24" t="s">
        <v>25</v>
      </c>
      <c r="BK160" s="207">
        <f t="shared" si="39"/>
        <v>0</v>
      </c>
      <c r="BL160" s="24" t="s">
        <v>336</v>
      </c>
      <c r="BM160" s="24" t="s">
        <v>3008</v>
      </c>
    </row>
    <row r="161" spans="2:65" s="1" customFormat="1" ht="22.5" customHeight="1">
      <c r="B161" s="42"/>
      <c r="C161" s="196" t="s">
        <v>617</v>
      </c>
      <c r="D161" s="196" t="s">
        <v>258</v>
      </c>
      <c r="E161" s="197" t="s">
        <v>3009</v>
      </c>
      <c r="F161" s="198" t="s">
        <v>3010</v>
      </c>
      <c r="G161" s="199" t="s">
        <v>453</v>
      </c>
      <c r="H161" s="200">
        <v>4</v>
      </c>
      <c r="I161" s="201"/>
      <c r="J161" s="202">
        <f t="shared" si="30"/>
        <v>0</v>
      </c>
      <c r="K161" s="198" t="s">
        <v>261</v>
      </c>
      <c r="L161" s="62"/>
      <c r="M161" s="203" t="s">
        <v>38</v>
      </c>
      <c r="N161" s="204" t="s">
        <v>52</v>
      </c>
      <c r="O161" s="43"/>
      <c r="P161" s="205">
        <f t="shared" si="31"/>
        <v>0</v>
      </c>
      <c r="Q161" s="205">
        <v>0.0035</v>
      </c>
      <c r="R161" s="205">
        <f t="shared" si="32"/>
        <v>0.014</v>
      </c>
      <c r="S161" s="205">
        <v>0</v>
      </c>
      <c r="T161" s="206">
        <f t="shared" si="33"/>
        <v>0</v>
      </c>
      <c r="AR161" s="24" t="s">
        <v>336</v>
      </c>
      <c r="AT161" s="24" t="s">
        <v>258</v>
      </c>
      <c r="AU161" s="24" t="s">
        <v>90</v>
      </c>
      <c r="AY161" s="24" t="s">
        <v>256</v>
      </c>
      <c r="BE161" s="207">
        <f t="shared" si="34"/>
        <v>0</v>
      </c>
      <c r="BF161" s="207">
        <f t="shared" si="35"/>
        <v>0</v>
      </c>
      <c r="BG161" s="207">
        <f t="shared" si="36"/>
        <v>0</v>
      </c>
      <c r="BH161" s="207">
        <f t="shared" si="37"/>
        <v>0</v>
      </c>
      <c r="BI161" s="207">
        <f t="shared" si="38"/>
        <v>0</v>
      </c>
      <c r="BJ161" s="24" t="s">
        <v>25</v>
      </c>
      <c r="BK161" s="207">
        <f t="shared" si="39"/>
        <v>0</v>
      </c>
      <c r="BL161" s="24" t="s">
        <v>336</v>
      </c>
      <c r="BM161" s="24" t="s">
        <v>3011</v>
      </c>
    </row>
    <row r="162" spans="2:65" s="1" customFormat="1" ht="31.5" customHeight="1">
      <c r="B162" s="42"/>
      <c r="C162" s="196" t="s">
        <v>621</v>
      </c>
      <c r="D162" s="196" t="s">
        <v>258</v>
      </c>
      <c r="E162" s="197" t="s">
        <v>3012</v>
      </c>
      <c r="F162" s="198" t="s">
        <v>3013</v>
      </c>
      <c r="G162" s="199" t="s">
        <v>453</v>
      </c>
      <c r="H162" s="200">
        <v>1</v>
      </c>
      <c r="I162" s="201"/>
      <c r="J162" s="202">
        <f t="shared" si="30"/>
        <v>0</v>
      </c>
      <c r="K162" s="198" t="s">
        <v>261</v>
      </c>
      <c r="L162" s="62"/>
      <c r="M162" s="203" t="s">
        <v>38</v>
      </c>
      <c r="N162" s="204" t="s">
        <v>52</v>
      </c>
      <c r="O162" s="43"/>
      <c r="P162" s="205">
        <f t="shared" si="31"/>
        <v>0</v>
      </c>
      <c r="Q162" s="205">
        <v>0.06562</v>
      </c>
      <c r="R162" s="205">
        <f t="shared" si="32"/>
        <v>0.06562</v>
      </c>
      <c r="S162" s="205">
        <v>0</v>
      </c>
      <c r="T162" s="206">
        <f t="shared" si="33"/>
        <v>0</v>
      </c>
      <c r="AR162" s="24" t="s">
        <v>336</v>
      </c>
      <c r="AT162" s="24" t="s">
        <v>258</v>
      </c>
      <c r="AU162" s="24" t="s">
        <v>90</v>
      </c>
      <c r="AY162" s="24" t="s">
        <v>256</v>
      </c>
      <c r="BE162" s="207">
        <f t="shared" si="34"/>
        <v>0</v>
      </c>
      <c r="BF162" s="207">
        <f t="shared" si="35"/>
        <v>0</v>
      </c>
      <c r="BG162" s="207">
        <f t="shared" si="36"/>
        <v>0</v>
      </c>
      <c r="BH162" s="207">
        <f t="shared" si="37"/>
        <v>0</v>
      </c>
      <c r="BI162" s="207">
        <f t="shared" si="38"/>
        <v>0</v>
      </c>
      <c r="BJ162" s="24" t="s">
        <v>25</v>
      </c>
      <c r="BK162" s="207">
        <f t="shared" si="39"/>
        <v>0</v>
      </c>
      <c r="BL162" s="24" t="s">
        <v>336</v>
      </c>
      <c r="BM162" s="24" t="s">
        <v>3014</v>
      </c>
    </row>
    <row r="163" spans="2:65" s="1" customFormat="1" ht="31.5" customHeight="1">
      <c r="B163" s="42"/>
      <c r="C163" s="196" t="s">
        <v>629</v>
      </c>
      <c r="D163" s="196" t="s">
        <v>258</v>
      </c>
      <c r="E163" s="197" t="s">
        <v>3015</v>
      </c>
      <c r="F163" s="198" t="s">
        <v>3016</v>
      </c>
      <c r="G163" s="199" t="s">
        <v>453</v>
      </c>
      <c r="H163" s="200">
        <v>1</v>
      </c>
      <c r="I163" s="201"/>
      <c r="J163" s="202">
        <f t="shared" si="30"/>
        <v>0</v>
      </c>
      <c r="K163" s="198" t="s">
        <v>261</v>
      </c>
      <c r="L163" s="62"/>
      <c r="M163" s="203" t="s">
        <v>38</v>
      </c>
      <c r="N163" s="204" t="s">
        <v>52</v>
      </c>
      <c r="O163" s="43"/>
      <c r="P163" s="205">
        <f t="shared" si="31"/>
        <v>0</v>
      </c>
      <c r="Q163" s="205">
        <v>0.06479</v>
      </c>
      <c r="R163" s="205">
        <f t="shared" si="32"/>
        <v>0.06479</v>
      </c>
      <c r="S163" s="205">
        <v>0</v>
      </c>
      <c r="T163" s="206">
        <f t="shared" si="33"/>
        <v>0</v>
      </c>
      <c r="AR163" s="24" t="s">
        <v>336</v>
      </c>
      <c r="AT163" s="24" t="s">
        <v>258</v>
      </c>
      <c r="AU163" s="24" t="s">
        <v>90</v>
      </c>
      <c r="AY163" s="24" t="s">
        <v>256</v>
      </c>
      <c r="BE163" s="207">
        <f t="shared" si="34"/>
        <v>0</v>
      </c>
      <c r="BF163" s="207">
        <f t="shared" si="35"/>
        <v>0</v>
      </c>
      <c r="BG163" s="207">
        <f t="shared" si="36"/>
        <v>0</v>
      </c>
      <c r="BH163" s="207">
        <f t="shared" si="37"/>
        <v>0</v>
      </c>
      <c r="BI163" s="207">
        <f t="shared" si="38"/>
        <v>0</v>
      </c>
      <c r="BJ163" s="24" t="s">
        <v>25</v>
      </c>
      <c r="BK163" s="207">
        <f t="shared" si="39"/>
        <v>0</v>
      </c>
      <c r="BL163" s="24" t="s">
        <v>336</v>
      </c>
      <c r="BM163" s="24" t="s">
        <v>3017</v>
      </c>
    </row>
    <row r="164" spans="2:65" s="1" customFormat="1" ht="22.5" customHeight="1">
      <c r="B164" s="42"/>
      <c r="C164" s="196" t="s">
        <v>635</v>
      </c>
      <c r="D164" s="196" t="s">
        <v>258</v>
      </c>
      <c r="E164" s="197" t="s">
        <v>2688</v>
      </c>
      <c r="F164" s="198" t="s">
        <v>2689</v>
      </c>
      <c r="G164" s="199" t="s">
        <v>1037</v>
      </c>
      <c r="H164" s="200">
        <v>30</v>
      </c>
      <c r="I164" s="201"/>
      <c r="J164" s="202">
        <f t="shared" si="30"/>
        <v>0</v>
      </c>
      <c r="K164" s="198" t="s">
        <v>261</v>
      </c>
      <c r="L164" s="62"/>
      <c r="M164" s="203" t="s">
        <v>38</v>
      </c>
      <c r="N164" s="204" t="s">
        <v>52</v>
      </c>
      <c r="O164" s="43"/>
      <c r="P164" s="205">
        <f t="shared" si="31"/>
        <v>0</v>
      </c>
      <c r="Q164" s="205">
        <v>0.00113</v>
      </c>
      <c r="R164" s="205">
        <f t="shared" si="32"/>
        <v>0.0339</v>
      </c>
      <c r="S164" s="205">
        <v>0</v>
      </c>
      <c r="T164" s="206">
        <f t="shared" si="33"/>
        <v>0</v>
      </c>
      <c r="AR164" s="24" t="s">
        <v>336</v>
      </c>
      <c r="AT164" s="24" t="s">
        <v>258</v>
      </c>
      <c r="AU164" s="24" t="s">
        <v>90</v>
      </c>
      <c r="AY164" s="24" t="s">
        <v>256</v>
      </c>
      <c r="BE164" s="207">
        <f t="shared" si="34"/>
        <v>0</v>
      </c>
      <c r="BF164" s="207">
        <f t="shared" si="35"/>
        <v>0</v>
      </c>
      <c r="BG164" s="207">
        <f t="shared" si="36"/>
        <v>0</v>
      </c>
      <c r="BH164" s="207">
        <f t="shared" si="37"/>
        <v>0</v>
      </c>
      <c r="BI164" s="207">
        <f t="shared" si="38"/>
        <v>0</v>
      </c>
      <c r="BJ164" s="24" t="s">
        <v>25</v>
      </c>
      <c r="BK164" s="207">
        <f t="shared" si="39"/>
        <v>0</v>
      </c>
      <c r="BL164" s="24" t="s">
        <v>336</v>
      </c>
      <c r="BM164" s="24" t="s">
        <v>3018</v>
      </c>
    </row>
    <row r="165" spans="2:65" s="1" customFormat="1" ht="44.25" customHeight="1">
      <c r="B165" s="42"/>
      <c r="C165" s="196" t="s">
        <v>639</v>
      </c>
      <c r="D165" s="196" t="s">
        <v>258</v>
      </c>
      <c r="E165" s="197" t="s">
        <v>3019</v>
      </c>
      <c r="F165" s="198" t="s">
        <v>3020</v>
      </c>
      <c r="G165" s="199" t="s">
        <v>1037</v>
      </c>
      <c r="H165" s="200">
        <v>1</v>
      </c>
      <c r="I165" s="201"/>
      <c r="J165" s="202">
        <f t="shared" si="30"/>
        <v>0</v>
      </c>
      <c r="K165" s="198" t="s">
        <v>261</v>
      </c>
      <c r="L165" s="62"/>
      <c r="M165" s="203" t="s">
        <v>38</v>
      </c>
      <c r="N165" s="204" t="s">
        <v>52</v>
      </c>
      <c r="O165" s="43"/>
      <c r="P165" s="205">
        <f t="shared" si="31"/>
        <v>0</v>
      </c>
      <c r="Q165" s="205">
        <v>0.22289</v>
      </c>
      <c r="R165" s="205">
        <f t="shared" si="32"/>
        <v>0.22289</v>
      </c>
      <c r="S165" s="205">
        <v>0</v>
      </c>
      <c r="T165" s="206">
        <f t="shared" si="33"/>
        <v>0</v>
      </c>
      <c r="AR165" s="24" t="s">
        <v>336</v>
      </c>
      <c r="AT165" s="24" t="s">
        <v>258</v>
      </c>
      <c r="AU165" s="24" t="s">
        <v>90</v>
      </c>
      <c r="AY165" s="24" t="s">
        <v>256</v>
      </c>
      <c r="BE165" s="207">
        <f t="shared" si="34"/>
        <v>0</v>
      </c>
      <c r="BF165" s="207">
        <f t="shared" si="35"/>
        <v>0</v>
      </c>
      <c r="BG165" s="207">
        <f t="shared" si="36"/>
        <v>0</v>
      </c>
      <c r="BH165" s="207">
        <f t="shared" si="37"/>
        <v>0</v>
      </c>
      <c r="BI165" s="207">
        <f t="shared" si="38"/>
        <v>0</v>
      </c>
      <c r="BJ165" s="24" t="s">
        <v>25</v>
      </c>
      <c r="BK165" s="207">
        <f t="shared" si="39"/>
        <v>0</v>
      </c>
      <c r="BL165" s="24" t="s">
        <v>336</v>
      </c>
      <c r="BM165" s="24" t="s">
        <v>3021</v>
      </c>
    </row>
    <row r="166" spans="2:65" s="1" customFormat="1" ht="22.5" customHeight="1">
      <c r="B166" s="42"/>
      <c r="C166" s="196" t="s">
        <v>643</v>
      </c>
      <c r="D166" s="196" t="s">
        <v>258</v>
      </c>
      <c r="E166" s="197" t="s">
        <v>3022</v>
      </c>
      <c r="F166" s="198" t="s">
        <v>3023</v>
      </c>
      <c r="G166" s="199" t="s">
        <v>453</v>
      </c>
      <c r="H166" s="200">
        <v>3</v>
      </c>
      <c r="I166" s="201"/>
      <c r="J166" s="202">
        <f t="shared" si="30"/>
        <v>0</v>
      </c>
      <c r="K166" s="198" t="s">
        <v>261</v>
      </c>
      <c r="L166" s="62"/>
      <c r="M166" s="203" t="s">
        <v>38</v>
      </c>
      <c r="N166" s="204" t="s">
        <v>52</v>
      </c>
      <c r="O166" s="43"/>
      <c r="P166" s="205">
        <f t="shared" si="31"/>
        <v>0</v>
      </c>
      <c r="Q166" s="205">
        <v>0</v>
      </c>
      <c r="R166" s="205">
        <f t="shared" si="32"/>
        <v>0</v>
      </c>
      <c r="S166" s="205">
        <v>0.51196</v>
      </c>
      <c r="T166" s="206">
        <f t="shared" si="33"/>
        <v>1.53588</v>
      </c>
      <c r="AR166" s="24" t="s">
        <v>336</v>
      </c>
      <c r="AT166" s="24" t="s">
        <v>258</v>
      </c>
      <c r="AU166" s="24" t="s">
        <v>90</v>
      </c>
      <c r="AY166" s="24" t="s">
        <v>256</v>
      </c>
      <c r="BE166" s="207">
        <f t="shared" si="34"/>
        <v>0</v>
      </c>
      <c r="BF166" s="207">
        <f t="shared" si="35"/>
        <v>0</v>
      </c>
      <c r="BG166" s="207">
        <f t="shared" si="36"/>
        <v>0</v>
      </c>
      <c r="BH166" s="207">
        <f t="shared" si="37"/>
        <v>0</v>
      </c>
      <c r="BI166" s="207">
        <f t="shared" si="38"/>
        <v>0</v>
      </c>
      <c r="BJ166" s="24" t="s">
        <v>25</v>
      </c>
      <c r="BK166" s="207">
        <f t="shared" si="39"/>
        <v>0</v>
      </c>
      <c r="BL166" s="24" t="s">
        <v>336</v>
      </c>
      <c r="BM166" s="24" t="s">
        <v>3024</v>
      </c>
    </row>
    <row r="167" spans="2:65" s="1" customFormat="1" ht="22.5" customHeight="1">
      <c r="B167" s="42"/>
      <c r="C167" s="196" t="s">
        <v>649</v>
      </c>
      <c r="D167" s="196" t="s">
        <v>258</v>
      </c>
      <c r="E167" s="197" t="s">
        <v>3025</v>
      </c>
      <c r="F167" s="198" t="s">
        <v>3026</v>
      </c>
      <c r="G167" s="199" t="s">
        <v>1037</v>
      </c>
      <c r="H167" s="200">
        <v>1</v>
      </c>
      <c r="I167" s="201"/>
      <c r="J167" s="202">
        <f t="shared" si="30"/>
        <v>0</v>
      </c>
      <c r="K167" s="198" t="s">
        <v>261</v>
      </c>
      <c r="L167" s="62"/>
      <c r="M167" s="203" t="s">
        <v>38</v>
      </c>
      <c r="N167" s="204" t="s">
        <v>52</v>
      </c>
      <c r="O167" s="43"/>
      <c r="P167" s="205">
        <f t="shared" si="31"/>
        <v>0</v>
      </c>
      <c r="Q167" s="205">
        <v>0.01023</v>
      </c>
      <c r="R167" s="205">
        <f t="shared" si="32"/>
        <v>0.01023</v>
      </c>
      <c r="S167" s="205">
        <v>0</v>
      </c>
      <c r="T167" s="206">
        <f t="shared" si="33"/>
        <v>0</v>
      </c>
      <c r="AR167" s="24" t="s">
        <v>336</v>
      </c>
      <c r="AT167" s="24" t="s">
        <v>258</v>
      </c>
      <c r="AU167" s="24" t="s">
        <v>90</v>
      </c>
      <c r="AY167" s="24" t="s">
        <v>256</v>
      </c>
      <c r="BE167" s="207">
        <f t="shared" si="34"/>
        <v>0</v>
      </c>
      <c r="BF167" s="207">
        <f t="shared" si="35"/>
        <v>0</v>
      </c>
      <c r="BG167" s="207">
        <f t="shared" si="36"/>
        <v>0</v>
      </c>
      <c r="BH167" s="207">
        <f t="shared" si="37"/>
        <v>0</v>
      </c>
      <c r="BI167" s="207">
        <f t="shared" si="38"/>
        <v>0</v>
      </c>
      <c r="BJ167" s="24" t="s">
        <v>25</v>
      </c>
      <c r="BK167" s="207">
        <f t="shared" si="39"/>
        <v>0</v>
      </c>
      <c r="BL167" s="24" t="s">
        <v>336</v>
      </c>
      <c r="BM167" s="24" t="s">
        <v>3027</v>
      </c>
    </row>
    <row r="168" spans="2:65" s="1" customFormat="1" ht="31.5" customHeight="1">
      <c r="B168" s="42"/>
      <c r="C168" s="196" t="s">
        <v>662</v>
      </c>
      <c r="D168" s="196" t="s">
        <v>258</v>
      </c>
      <c r="E168" s="197" t="s">
        <v>3028</v>
      </c>
      <c r="F168" s="198" t="s">
        <v>3029</v>
      </c>
      <c r="G168" s="199" t="s">
        <v>453</v>
      </c>
      <c r="H168" s="200">
        <v>3</v>
      </c>
      <c r="I168" s="201"/>
      <c r="J168" s="202">
        <f t="shared" si="30"/>
        <v>0</v>
      </c>
      <c r="K168" s="198" t="s">
        <v>261</v>
      </c>
      <c r="L168" s="62"/>
      <c r="M168" s="203" t="s">
        <v>38</v>
      </c>
      <c r="N168" s="204" t="s">
        <v>52</v>
      </c>
      <c r="O168" s="43"/>
      <c r="P168" s="205">
        <f t="shared" si="31"/>
        <v>0</v>
      </c>
      <c r="Q168" s="205">
        <v>0</v>
      </c>
      <c r="R168" s="205">
        <f t="shared" si="32"/>
        <v>0</v>
      </c>
      <c r="S168" s="205">
        <v>0</v>
      </c>
      <c r="T168" s="206">
        <f t="shared" si="33"/>
        <v>0</v>
      </c>
      <c r="AR168" s="24" t="s">
        <v>336</v>
      </c>
      <c r="AT168" s="24" t="s">
        <v>258</v>
      </c>
      <c r="AU168" s="24" t="s">
        <v>90</v>
      </c>
      <c r="AY168" s="24" t="s">
        <v>256</v>
      </c>
      <c r="BE168" s="207">
        <f t="shared" si="34"/>
        <v>0</v>
      </c>
      <c r="BF168" s="207">
        <f t="shared" si="35"/>
        <v>0</v>
      </c>
      <c r="BG168" s="207">
        <f t="shared" si="36"/>
        <v>0</v>
      </c>
      <c r="BH168" s="207">
        <f t="shared" si="37"/>
        <v>0</v>
      </c>
      <c r="BI168" s="207">
        <f t="shared" si="38"/>
        <v>0</v>
      </c>
      <c r="BJ168" s="24" t="s">
        <v>25</v>
      </c>
      <c r="BK168" s="207">
        <f t="shared" si="39"/>
        <v>0</v>
      </c>
      <c r="BL168" s="24" t="s">
        <v>336</v>
      </c>
      <c r="BM168" s="24" t="s">
        <v>3030</v>
      </c>
    </row>
    <row r="169" spans="2:65" s="1" customFormat="1" ht="31.5" customHeight="1">
      <c r="B169" s="42"/>
      <c r="C169" s="196" t="s">
        <v>666</v>
      </c>
      <c r="D169" s="196" t="s">
        <v>258</v>
      </c>
      <c r="E169" s="197" t="s">
        <v>2700</v>
      </c>
      <c r="F169" s="198" t="s">
        <v>3031</v>
      </c>
      <c r="G169" s="199" t="s">
        <v>1037</v>
      </c>
      <c r="H169" s="200">
        <v>1</v>
      </c>
      <c r="I169" s="201"/>
      <c r="J169" s="202">
        <f t="shared" si="30"/>
        <v>0</v>
      </c>
      <c r="K169" s="198" t="s">
        <v>261</v>
      </c>
      <c r="L169" s="62"/>
      <c r="M169" s="203" t="s">
        <v>38</v>
      </c>
      <c r="N169" s="204" t="s">
        <v>52</v>
      </c>
      <c r="O169" s="43"/>
      <c r="P169" s="205">
        <f t="shared" si="31"/>
        <v>0</v>
      </c>
      <c r="Q169" s="205">
        <v>0.00629</v>
      </c>
      <c r="R169" s="205">
        <f t="shared" si="32"/>
        <v>0.00629</v>
      </c>
      <c r="S169" s="205">
        <v>0</v>
      </c>
      <c r="T169" s="206">
        <f t="shared" si="33"/>
        <v>0</v>
      </c>
      <c r="AR169" s="24" t="s">
        <v>336</v>
      </c>
      <c r="AT169" s="24" t="s">
        <v>258</v>
      </c>
      <c r="AU169" s="24" t="s">
        <v>90</v>
      </c>
      <c r="AY169" s="24" t="s">
        <v>256</v>
      </c>
      <c r="BE169" s="207">
        <f t="shared" si="34"/>
        <v>0</v>
      </c>
      <c r="BF169" s="207">
        <f t="shared" si="35"/>
        <v>0</v>
      </c>
      <c r="BG169" s="207">
        <f t="shared" si="36"/>
        <v>0</v>
      </c>
      <c r="BH169" s="207">
        <f t="shared" si="37"/>
        <v>0</v>
      </c>
      <c r="BI169" s="207">
        <f t="shared" si="38"/>
        <v>0</v>
      </c>
      <c r="BJ169" s="24" t="s">
        <v>25</v>
      </c>
      <c r="BK169" s="207">
        <f t="shared" si="39"/>
        <v>0</v>
      </c>
      <c r="BL169" s="24" t="s">
        <v>336</v>
      </c>
      <c r="BM169" s="24" t="s">
        <v>3032</v>
      </c>
    </row>
    <row r="170" spans="2:65" s="1" customFormat="1" ht="22.5" customHeight="1">
      <c r="B170" s="42"/>
      <c r="C170" s="196" t="s">
        <v>672</v>
      </c>
      <c r="D170" s="196" t="s">
        <v>258</v>
      </c>
      <c r="E170" s="197" t="s">
        <v>3033</v>
      </c>
      <c r="F170" s="198" t="s">
        <v>3034</v>
      </c>
      <c r="G170" s="199" t="s">
        <v>1037</v>
      </c>
      <c r="H170" s="200">
        <v>1</v>
      </c>
      <c r="I170" s="201"/>
      <c r="J170" s="202">
        <f t="shared" si="30"/>
        <v>0</v>
      </c>
      <c r="K170" s="198" t="s">
        <v>261</v>
      </c>
      <c r="L170" s="62"/>
      <c r="M170" s="203" t="s">
        <v>38</v>
      </c>
      <c r="N170" s="204" t="s">
        <v>52</v>
      </c>
      <c r="O170" s="43"/>
      <c r="P170" s="205">
        <f t="shared" si="31"/>
        <v>0</v>
      </c>
      <c r="Q170" s="205">
        <v>0.02257</v>
      </c>
      <c r="R170" s="205">
        <f t="shared" si="32"/>
        <v>0.02257</v>
      </c>
      <c r="S170" s="205">
        <v>0</v>
      </c>
      <c r="T170" s="206">
        <f t="shared" si="33"/>
        <v>0</v>
      </c>
      <c r="AR170" s="24" t="s">
        <v>336</v>
      </c>
      <c r="AT170" s="24" t="s">
        <v>258</v>
      </c>
      <c r="AU170" s="24" t="s">
        <v>90</v>
      </c>
      <c r="AY170" s="24" t="s">
        <v>256</v>
      </c>
      <c r="BE170" s="207">
        <f t="shared" si="34"/>
        <v>0</v>
      </c>
      <c r="BF170" s="207">
        <f t="shared" si="35"/>
        <v>0</v>
      </c>
      <c r="BG170" s="207">
        <f t="shared" si="36"/>
        <v>0</v>
      </c>
      <c r="BH170" s="207">
        <f t="shared" si="37"/>
        <v>0</v>
      </c>
      <c r="BI170" s="207">
        <f t="shared" si="38"/>
        <v>0</v>
      </c>
      <c r="BJ170" s="24" t="s">
        <v>25</v>
      </c>
      <c r="BK170" s="207">
        <f t="shared" si="39"/>
        <v>0</v>
      </c>
      <c r="BL170" s="24" t="s">
        <v>336</v>
      </c>
      <c r="BM170" s="24" t="s">
        <v>3035</v>
      </c>
    </row>
    <row r="171" spans="2:65" s="1" customFormat="1" ht="31.5" customHeight="1">
      <c r="B171" s="42"/>
      <c r="C171" s="196" t="s">
        <v>677</v>
      </c>
      <c r="D171" s="196" t="s">
        <v>258</v>
      </c>
      <c r="E171" s="197" t="s">
        <v>2706</v>
      </c>
      <c r="F171" s="198" t="s">
        <v>2707</v>
      </c>
      <c r="G171" s="199" t="s">
        <v>453</v>
      </c>
      <c r="H171" s="200">
        <v>1</v>
      </c>
      <c r="I171" s="201"/>
      <c r="J171" s="202">
        <f t="shared" si="30"/>
        <v>0</v>
      </c>
      <c r="K171" s="198" t="s">
        <v>261</v>
      </c>
      <c r="L171" s="62"/>
      <c r="M171" s="203" t="s">
        <v>38</v>
      </c>
      <c r="N171" s="204" t="s">
        <v>52</v>
      </c>
      <c r="O171" s="43"/>
      <c r="P171" s="205">
        <f t="shared" si="31"/>
        <v>0</v>
      </c>
      <c r="Q171" s="205">
        <v>0.00077</v>
      </c>
      <c r="R171" s="205">
        <f t="shared" si="32"/>
        <v>0.00077</v>
      </c>
      <c r="S171" s="205">
        <v>0</v>
      </c>
      <c r="T171" s="206">
        <f t="shared" si="33"/>
        <v>0</v>
      </c>
      <c r="AR171" s="24" t="s">
        <v>336</v>
      </c>
      <c r="AT171" s="24" t="s">
        <v>258</v>
      </c>
      <c r="AU171" s="24" t="s">
        <v>90</v>
      </c>
      <c r="AY171" s="24" t="s">
        <v>256</v>
      </c>
      <c r="BE171" s="207">
        <f t="shared" si="34"/>
        <v>0</v>
      </c>
      <c r="BF171" s="207">
        <f t="shared" si="35"/>
        <v>0</v>
      </c>
      <c r="BG171" s="207">
        <f t="shared" si="36"/>
        <v>0</v>
      </c>
      <c r="BH171" s="207">
        <f t="shared" si="37"/>
        <v>0</v>
      </c>
      <c r="BI171" s="207">
        <f t="shared" si="38"/>
        <v>0</v>
      </c>
      <c r="BJ171" s="24" t="s">
        <v>25</v>
      </c>
      <c r="BK171" s="207">
        <f t="shared" si="39"/>
        <v>0</v>
      </c>
      <c r="BL171" s="24" t="s">
        <v>336</v>
      </c>
      <c r="BM171" s="24" t="s">
        <v>3036</v>
      </c>
    </row>
    <row r="172" spans="2:65" s="1" customFormat="1" ht="22.5" customHeight="1">
      <c r="B172" s="42"/>
      <c r="C172" s="196" t="s">
        <v>682</v>
      </c>
      <c r="D172" s="196" t="s">
        <v>258</v>
      </c>
      <c r="E172" s="197" t="s">
        <v>3037</v>
      </c>
      <c r="F172" s="198" t="s">
        <v>3038</v>
      </c>
      <c r="G172" s="199" t="s">
        <v>453</v>
      </c>
      <c r="H172" s="200">
        <v>2</v>
      </c>
      <c r="I172" s="201"/>
      <c r="J172" s="202">
        <f t="shared" si="30"/>
        <v>0</v>
      </c>
      <c r="K172" s="198" t="s">
        <v>261</v>
      </c>
      <c r="L172" s="62"/>
      <c r="M172" s="203" t="s">
        <v>38</v>
      </c>
      <c r="N172" s="204" t="s">
        <v>52</v>
      </c>
      <c r="O172" s="43"/>
      <c r="P172" s="205">
        <f t="shared" si="31"/>
        <v>0</v>
      </c>
      <c r="Q172" s="205">
        <v>7E-05</v>
      </c>
      <c r="R172" s="205">
        <f t="shared" si="32"/>
        <v>0.00014</v>
      </c>
      <c r="S172" s="205">
        <v>0.024</v>
      </c>
      <c r="T172" s="206">
        <f t="shared" si="33"/>
        <v>0.048</v>
      </c>
      <c r="AR172" s="24" t="s">
        <v>336</v>
      </c>
      <c r="AT172" s="24" t="s">
        <v>258</v>
      </c>
      <c r="AU172" s="24" t="s">
        <v>90</v>
      </c>
      <c r="AY172" s="24" t="s">
        <v>256</v>
      </c>
      <c r="BE172" s="207">
        <f t="shared" si="34"/>
        <v>0</v>
      </c>
      <c r="BF172" s="207">
        <f t="shared" si="35"/>
        <v>0</v>
      </c>
      <c r="BG172" s="207">
        <f t="shared" si="36"/>
        <v>0</v>
      </c>
      <c r="BH172" s="207">
        <f t="shared" si="37"/>
        <v>0</v>
      </c>
      <c r="BI172" s="207">
        <f t="shared" si="38"/>
        <v>0</v>
      </c>
      <c r="BJ172" s="24" t="s">
        <v>25</v>
      </c>
      <c r="BK172" s="207">
        <f t="shared" si="39"/>
        <v>0</v>
      </c>
      <c r="BL172" s="24" t="s">
        <v>336</v>
      </c>
      <c r="BM172" s="24" t="s">
        <v>3039</v>
      </c>
    </row>
    <row r="173" spans="2:65" s="1" customFormat="1" ht="44.25" customHeight="1">
      <c r="B173" s="42"/>
      <c r="C173" s="196" t="s">
        <v>686</v>
      </c>
      <c r="D173" s="196" t="s">
        <v>258</v>
      </c>
      <c r="E173" s="197" t="s">
        <v>2712</v>
      </c>
      <c r="F173" s="198" t="s">
        <v>3040</v>
      </c>
      <c r="G173" s="199" t="s">
        <v>1037</v>
      </c>
      <c r="H173" s="200">
        <v>1</v>
      </c>
      <c r="I173" s="201"/>
      <c r="J173" s="202">
        <f t="shared" si="30"/>
        <v>0</v>
      </c>
      <c r="K173" s="198" t="s">
        <v>261</v>
      </c>
      <c r="L173" s="62"/>
      <c r="M173" s="203" t="s">
        <v>38</v>
      </c>
      <c r="N173" s="204" t="s">
        <v>52</v>
      </c>
      <c r="O173" s="43"/>
      <c r="P173" s="205">
        <f t="shared" si="31"/>
        <v>0</v>
      </c>
      <c r="Q173" s="205">
        <v>0.00329</v>
      </c>
      <c r="R173" s="205">
        <f t="shared" si="32"/>
        <v>0.00329</v>
      </c>
      <c r="S173" s="205">
        <v>0</v>
      </c>
      <c r="T173" s="206">
        <f t="shared" si="33"/>
        <v>0</v>
      </c>
      <c r="AR173" s="24" t="s">
        <v>336</v>
      </c>
      <c r="AT173" s="24" t="s">
        <v>258</v>
      </c>
      <c r="AU173" s="24" t="s">
        <v>90</v>
      </c>
      <c r="AY173" s="24" t="s">
        <v>256</v>
      </c>
      <c r="BE173" s="207">
        <f t="shared" si="34"/>
        <v>0</v>
      </c>
      <c r="BF173" s="207">
        <f t="shared" si="35"/>
        <v>0</v>
      </c>
      <c r="BG173" s="207">
        <f t="shared" si="36"/>
        <v>0</v>
      </c>
      <c r="BH173" s="207">
        <f t="shared" si="37"/>
        <v>0</v>
      </c>
      <c r="BI173" s="207">
        <f t="shared" si="38"/>
        <v>0</v>
      </c>
      <c r="BJ173" s="24" t="s">
        <v>25</v>
      </c>
      <c r="BK173" s="207">
        <f t="shared" si="39"/>
        <v>0</v>
      </c>
      <c r="BL173" s="24" t="s">
        <v>336</v>
      </c>
      <c r="BM173" s="24" t="s">
        <v>3041</v>
      </c>
    </row>
    <row r="174" spans="2:65" s="1" customFormat="1" ht="44.25" customHeight="1">
      <c r="B174" s="42"/>
      <c r="C174" s="196" t="s">
        <v>690</v>
      </c>
      <c r="D174" s="196" t="s">
        <v>258</v>
      </c>
      <c r="E174" s="197" t="s">
        <v>3042</v>
      </c>
      <c r="F174" s="198" t="s">
        <v>3043</v>
      </c>
      <c r="G174" s="199" t="s">
        <v>1037</v>
      </c>
      <c r="H174" s="200">
        <v>1</v>
      </c>
      <c r="I174" s="201"/>
      <c r="J174" s="202">
        <f t="shared" si="30"/>
        <v>0</v>
      </c>
      <c r="K174" s="198" t="s">
        <v>261</v>
      </c>
      <c r="L174" s="62"/>
      <c r="M174" s="203" t="s">
        <v>38</v>
      </c>
      <c r="N174" s="204" t="s">
        <v>52</v>
      </c>
      <c r="O174" s="43"/>
      <c r="P174" s="205">
        <f t="shared" si="31"/>
        <v>0</v>
      </c>
      <c r="Q174" s="205">
        <v>0.0066</v>
      </c>
      <c r="R174" s="205">
        <f t="shared" si="32"/>
        <v>0.0066</v>
      </c>
      <c r="S174" s="205">
        <v>0</v>
      </c>
      <c r="T174" s="206">
        <f t="shared" si="33"/>
        <v>0</v>
      </c>
      <c r="AR174" s="24" t="s">
        <v>336</v>
      </c>
      <c r="AT174" s="24" t="s">
        <v>258</v>
      </c>
      <c r="AU174" s="24" t="s">
        <v>90</v>
      </c>
      <c r="AY174" s="24" t="s">
        <v>256</v>
      </c>
      <c r="BE174" s="207">
        <f t="shared" si="34"/>
        <v>0</v>
      </c>
      <c r="BF174" s="207">
        <f t="shared" si="35"/>
        <v>0</v>
      </c>
      <c r="BG174" s="207">
        <f t="shared" si="36"/>
        <v>0</v>
      </c>
      <c r="BH174" s="207">
        <f t="shared" si="37"/>
        <v>0</v>
      </c>
      <c r="BI174" s="207">
        <f t="shared" si="38"/>
        <v>0</v>
      </c>
      <c r="BJ174" s="24" t="s">
        <v>25</v>
      </c>
      <c r="BK174" s="207">
        <f t="shared" si="39"/>
        <v>0</v>
      </c>
      <c r="BL174" s="24" t="s">
        <v>336</v>
      </c>
      <c r="BM174" s="24" t="s">
        <v>3044</v>
      </c>
    </row>
    <row r="175" spans="2:65" s="1" customFormat="1" ht="44.25" customHeight="1">
      <c r="B175" s="42"/>
      <c r="C175" s="196" t="s">
        <v>694</v>
      </c>
      <c r="D175" s="196" t="s">
        <v>258</v>
      </c>
      <c r="E175" s="197" t="s">
        <v>3045</v>
      </c>
      <c r="F175" s="198" t="s">
        <v>3046</v>
      </c>
      <c r="G175" s="199" t="s">
        <v>1037</v>
      </c>
      <c r="H175" s="200">
        <v>1</v>
      </c>
      <c r="I175" s="201"/>
      <c r="J175" s="202">
        <f t="shared" si="30"/>
        <v>0</v>
      </c>
      <c r="K175" s="198" t="s">
        <v>261</v>
      </c>
      <c r="L175" s="62"/>
      <c r="M175" s="203" t="s">
        <v>38</v>
      </c>
      <c r="N175" s="204" t="s">
        <v>52</v>
      </c>
      <c r="O175" s="43"/>
      <c r="P175" s="205">
        <f t="shared" si="31"/>
        <v>0</v>
      </c>
      <c r="Q175" s="205">
        <v>0.02048</v>
      </c>
      <c r="R175" s="205">
        <f t="shared" si="32"/>
        <v>0.02048</v>
      </c>
      <c r="S175" s="205">
        <v>0</v>
      </c>
      <c r="T175" s="206">
        <f t="shared" si="33"/>
        <v>0</v>
      </c>
      <c r="AR175" s="24" t="s">
        <v>336</v>
      </c>
      <c r="AT175" s="24" t="s">
        <v>258</v>
      </c>
      <c r="AU175" s="24" t="s">
        <v>90</v>
      </c>
      <c r="AY175" s="24" t="s">
        <v>256</v>
      </c>
      <c r="BE175" s="207">
        <f t="shared" si="34"/>
        <v>0</v>
      </c>
      <c r="BF175" s="207">
        <f t="shared" si="35"/>
        <v>0</v>
      </c>
      <c r="BG175" s="207">
        <f t="shared" si="36"/>
        <v>0</v>
      </c>
      <c r="BH175" s="207">
        <f t="shared" si="37"/>
        <v>0</v>
      </c>
      <c r="BI175" s="207">
        <f t="shared" si="38"/>
        <v>0</v>
      </c>
      <c r="BJ175" s="24" t="s">
        <v>25</v>
      </c>
      <c r="BK175" s="207">
        <f t="shared" si="39"/>
        <v>0</v>
      </c>
      <c r="BL175" s="24" t="s">
        <v>336</v>
      </c>
      <c r="BM175" s="24" t="s">
        <v>3047</v>
      </c>
    </row>
    <row r="176" spans="2:65" s="1" customFormat="1" ht="31.5" customHeight="1">
      <c r="B176" s="42"/>
      <c r="C176" s="196" t="s">
        <v>700</v>
      </c>
      <c r="D176" s="196" t="s">
        <v>258</v>
      </c>
      <c r="E176" s="197" t="s">
        <v>2728</v>
      </c>
      <c r="F176" s="198" t="s">
        <v>2729</v>
      </c>
      <c r="G176" s="199" t="s">
        <v>1037</v>
      </c>
      <c r="H176" s="200">
        <v>2</v>
      </c>
      <c r="I176" s="201"/>
      <c r="J176" s="202">
        <f t="shared" si="30"/>
        <v>0</v>
      </c>
      <c r="K176" s="198" t="s">
        <v>261</v>
      </c>
      <c r="L176" s="62"/>
      <c r="M176" s="203" t="s">
        <v>38</v>
      </c>
      <c r="N176" s="204" t="s">
        <v>52</v>
      </c>
      <c r="O176" s="43"/>
      <c r="P176" s="205">
        <f t="shared" si="31"/>
        <v>0</v>
      </c>
      <c r="Q176" s="205">
        <v>0.0012</v>
      </c>
      <c r="R176" s="205">
        <f t="shared" si="32"/>
        <v>0.0024</v>
      </c>
      <c r="S176" s="205">
        <v>0</v>
      </c>
      <c r="T176" s="206">
        <f t="shared" si="33"/>
        <v>0</v>
      </c>
      <c r="AR176" s="24" t="s">
        <v>336</v>
      </c>
      <c r="AT176" s="24" t="s">
        <v>258</v>
      </c>
      <c r="AU176" s="24" t="s">
        <v>90</v>
      </c>
      <c r="AY176" s="24" t="s">
        <v>256</v>
      </c>
      <c r="BE176" s="207">
        <f t="shared" si="34"/>
        <v>0</v>
      </c>
      <c r="BF176" s="207">
        <f t="shared" si="35"/>
        <v>0</v>
      </c>
      <c r="BG176" s="207">
        <f t="shared" si="36"/>
        <v>0</v>
      </c>
      <c r="BH176" s="207">
        <f t="shared" si="37"/>
        <v>0</v>
      </c>
      <c r="BI176" s="207">
        <f t="shared" si="38"/>
        <v>0</v>
      </c>
      <c r="BJ176" s="24" t="s">
        <v>25</v>
      </c>
      <c r="BK176" s="207">
        <f t="shared" si="39"/>
        <v>0</v>
      </c>
      <c r="BL176" s="24" t="s">
        <v>336</v>
      </c>
      <c r="BM176" s="24" t="s">
        <v>3048</v>
      </c>
    </row>
    <row r="177" spans="2:65" s="1" customFormat="1" ht="31.5" customHeight="1">
      <c r="B177" s="42"/>
      <c r="C177" s="196" t="s">
        <v>705</v>
      </c>
      <c r="D177" s="196" t="s">
        <v>258</v>
      </c>
      <c r="E177" s="197" t="s">
        <v>2731</v>
      </c>
      <c r="F177" s="198" t="s">
        <v>2732</v>
      </c>
      <c r="G177" s="199" t="s">
        <v>327</v>
      </c>
      <c r="H177" s="200">
        <v>0.5</v>
      </c>
      <c r="I177" s="201"/>
      <c r="J177" s="202">
        <f t="shared" si="30"/>
        <v>0</v>
      </c>
      <c r="K177" s="198" t="s">
        <v>261</v>
      </c>
      <c r="L177" s="62"/>
      <c r="M177" s="203" t="s">
        <v>38</v>
      </c>
      <c r="N177" s="204" t="s">
        <v>52</v>
      </c>
      <c r="O177" s="43"/>
      <c r="P177" s="205">
        <f t="shared" si="31"/>
        <v>0</v>
      </c>
      <c r="Q177" s="205">
        <v>0</v>
      </c>
      <c r="R177" s="205">
        <f t="shared" si="32"/>
        <v>0</v>
      </c>
      <c r="S177" s="205">
        <v>0</v>
      </c>
      <c r="T177" s="206">
        <f t="shared" si="33"/>
        <v>0</v>
      </c>
      <c r="AR177" s="24" t="s">
        <v>336</v>
      </c>
      <c r="AT177" s="24" t="s">
        <v>258</v>
      </c>
      <c r="AU177" s="24" t="s">
        <v>90</v>
      </c>
      <c r="AY177" s="24" t="s">
        <v>256</v>
      </c>
      <c r="BE177" s="207">
        <f t="shared" si="34"/>
        <v>0</v>
      </c>
      <c r="BF177" s="207">
        <f t="shared" si="35"/>
        <v>0</v>
      </c>
      <c r="BG177" s="207">
        <f t="shared" si="36"/>
        <v>0</v>
      </c>
      <c r="BH177" s="207">
        <f t="shared" si="37"/>
        <v>0</v>
      </c>
      <c r="BI177" s="207">
        <f t="shared" si="38"/>
        <v>0</v>
      </c>
      <c r="BJ177" s="24" t="s">
        <v>25</v>
      </c>
      <c r="BK177" s="207">
        <f t="shared" si="39"/>
        <v>0</v>
      </c>
      <c r="BL177" s="24" t="s">
        <v>336</v>
      </c>
      <c r="BM177" s="24" t="s">
        <v>3049</v>
      </c>
    </row>
    <row r="178" spans="2:65" s="1" customFormat="1" ht="31.5" customHeight="1">
      <c r="B178" s="42"/>
      <c r="C178" s="196" t="s">
        <v>709</v>
      </c>
      <c r="D178" s="196" t="s">
        <v>258</v>
      </c>
      <c r="E178" s="197" t="s">
        <v>2734</v>
      </c>
      <c r="F178" s="198" t="s">
        <v>2735</v>
      </c>
      <c r="G178" s="199" t="s">
        <v>327</v>
      </c>
      <c r="H178" s="200">
        <v>0.527</v>
      </c>
      <c r="I178" s="201"/>
      <c r="J178" s="202">
        <f t="shared" si="30"/>
        <v>0</v>
      </c>
      <c r="K178" s="198" t="s">
        <v>261</v>
      </c>
      <c r="L178" s="62"/>
      <c r="M178" s="203" t="s">
        <v>38</v>
      </c>
      <c r="N178" s="204" t="s">
        <v>52</v>
      </c>
      <c r="O178" s="43"/>
      <c r="P178" s="205">
        <f t="shared" si="31"/>
        <v>0</v>
      </c>
      <c r="Q178" s="205">
        <v>0</v>
      </c>
      <c r="R178" s="205">
        <f t="shared" si="32"/>
        <v>0</v>
      </c>
      <c r="S178" s="205">
        <v>0</v>
      </c>
      <c r="T178" s="206">
        <f t="shared" si="33"/>
        <v>0</v>
      </c>
      <c r="AR178" s="24" t="s">
        <v>336</v>
      </c>
      <c r="AT178" s="24" t="s">
        <v>258</v>
      </c>
      <c r="AU178" s="24" t="s">
        <v>90</v>
      </c>
      <c r="AY178" s="24" t="s">
        <v>256</v>
      </c>
      <c r="BE178" s="207">
        <f t="shared" si="34"/>
        <v>0</v>
      </c>
      <c r="BF178" s="207">
        <f t="shared" si="35"/>
        <v>0</v>
      </c>
      <c r="BG178" s="207">
        <f t="shared" si="36"/>
        <v>0</v>
      </c>
      <c r="BH178" s="207">
        <f t="shared" si="37"/>
        <v>0</v>
      </c>
      <c r="BI178" s="207">
        <f t="shared" si="38"/>
        <v>0</v>
      </c>
      <c r="BJ178" s="24" t="s">
        <v>25</v>
      </c>
      <c r="BK178" s="207">
        <f t="shared" si="39"/>
        <v>0</v>
      </c>
      <c r="BL178" s="24" t="s">
        <v>336</v>
      </c>
      <c r="BM178" s="24" t="s">
        <v>3050</v>
      </c>
    </row>
    <row r="179" spans="2:65" s="1" customFormat="1" ht="31.5" customHeight="1">
      <c r="B179" s="42"/>
      <c r="C179" s="196" t="s">
        <v>713</v>
      </c>
      <c r="D179" s="196" t="s">
        <v>258</v>
      </c>
      <c r="E179" s="197" t="s">
        <v>2737</v>
      </c>
      <c r="F179" s="198" t="s">
        <v>2738</v>
      </c>
      <c r="G179" s="199" t="s">
        <v>327</v>
      </c>
      <c r="H179" s="200">
        <v>0.527</v>
      </c>
      <c r="I179" s="201"/>
      <c r="J179" s="202">
        <f t="shared" si="30"/>
        <v>0</v>
      </c>
      <c r="K179" s="198" t="s">
        <v>261</v>
      </c>
      <c r="L179" s="62"/>
      <c r="M179" s="203" t="s">
        <v>38</v>
      </c>
      <c r="N179" s="204" t="s">
        <v>52</v>
      </c>
      <c r="O179" s="43"/>
      <c r="P179" s="205">
        <f t="shared" si="31"/>
        <v>0</v>
      </c>
      <c r="Q179" s="205">
        <v>0</v>
      </c>
      <c r="R179" s="205">
        <f t="shared" si="32"/>
        <v>0</v>
      </c>
      <c r="S179" s="205">
        <v>0</v>
      </c>
      <c r="T179" s="206">
        <f t="shared" si="33"/>
        <v>0</v>
      </c>
      <c r="AR179" s="24" t="s">
        <v>336</v>
      </c>
      <c r="AT179" s="24" t="s">
        <v>258</v>
      </c>
      <c r="AU179" s="24" t="s">
        <v>90</v>
      </c>
      <c r="AY179" s="24" t="s">
        <v>256</v>
      </c>
      <c r="BE179" s="207">
        <f t="shared" si="34"/>
        <v>0</v>
      </c>
      <c r="BF179" s="207">
        <f t="shared" si="35"/>
        <v>0</v>
      </c>
      <c r="BG179" s="207">
        <f t="shared" si="36"/>
        <v>0</v>
      </c>
      <c r="BH179" s="207">
        <f t="shared" si="37"/>
        <v>0</v>
      </c>
      <c r="BI179" s="207">
        <f t="shared" si="38"/>
        <v>0</v>
      </c>
      <c r="BJ179" s="24" t="s">
        <v>25</v>
      </c>
      <c r="BK179" s="207">
        <f t="shared" si="39"/>
        <v>0</v>
      </c>
      <c r="BL179" s="24" t="s">
        <v>336</v>
      </c>
      <c r="BM179" s="24" t="s">
        <v>3051</v>
      </c>
    </row>
    <row r="180" spans="2:63" s="10" customFormat="1" ht="29.85" customHeight="1">
      <c r="B180" s="179"/>
      <c r="C180" s="180"/>
      <c r="D180" s="193" t="s">
        <v>80</v>
      </c>
      <c r="E180" s="194" t="s">
        <v>2740</v>
      </c>
      <c r="F180" s="194" t="s">
        <v>2741</v>
      </c>
      <c r="G180" s="180"/>
      <c r="H180" s="180"/>
      <c r="I180" s="183"/>
      <c r="J180" s="195">
        <f>BK180</f>
        <v>0</v>
      </c>
      <c r="K180" s="180"/>
      <c r="L180" s="185"/>
      <c r="M180" s="186"/>
      <c r="N180" s="187"/>
      <c r="O180" s="187"/>
      <c r="P180" s="188">
        <f>SUM(P181:P206)</f>
        <v>0</v>
      </c>
      <c r="Q180" s="187"/>
      <c r="R180" s="188">
        <f>SUM(R181:R206)</f>
        <v>0.5931299999999999</v>
      </c>
      <c r="S180" s="187"/>
      <c r="T180" s="189">
        <f>SUM(T181:T206)</f>
        <v>0.9812000000000001</v>
      </c>
      <c r="AR180" s="190" t="s">
        <v>90</v>
      </c>
      <c r="AT180" s="191" t="s">
        <v>80</v>
      </c>
      <c r="AU180" s="191" t="s">
        <v>25</v>
      </c>
      <c r="AY180" s="190" t="s">
        <v>256</v>
      </c>
      <c r="BK180" s="192">
        <f>SUM(BK181:BK206)</f>
        <v>0</v>
      </c>
    </row>
    <row r="181" spans="2:65" s="1" customFormat="1" ht="22.5" customHeight="1">
      <c r="B181" s="42"/>
      <c r="C181" s="196" t="s">
        <v>719</v>
      </c>
      <c r="D181" s="196" t="s">
        <v>258</v>
      </c>
      <c r="E181" s="197" t="s">
        <v>2742</v>
      </c>
      <c r="F181" s="198" t="s">
        <v>2743</v>
      </c>
      <c r="G181" s="199" t="s">
        <v>372</v>
      </c>
      <c r="H181" s="200">
        <v>25</v>
      </c>
      <c r="I181" s="201"/>
      <c r="J181" s="202">
        <f aca="true" t="shared" si="40" ref="J181:J189">ROUND(I181*H181,2)</f>
        <v>0</v>
      </c>
      <c r="K181" s="198" t="s">
        <v>261</v>
      </c>
      <c r="L181" s="62"/>
      <c r="M181" s="203" t="s">
        <v>38</v>
      </c>
      <c r="N181" s="204" t="s">
        <v>52</v>
      </c>
      <c r="O181" s="43"/>
      <c r="P181" s="205">
        <f aca="true" t="shared" si="41" ref="P181:P189">O181*H181</f>
        <v>0</v>
      </c>
      <c r="Q181" s="205">
        <v>2E-05</v>
      </c>
      <c r="R181" s="205">
        <f aca="true" t="shared" si="42" ref="R181:R189">Q181*H181</f>
        <v>0.0005</v>
      </c>
      <c r="S181" s="205">
        <v>0.0032</v>
      </c>
      <c r="T181" s="206">
        <f aca="true" t="shared" si="43" ref="T181:T189">S181*H181</f>
        <v>0.08</v>
      </c>
      <c r="AR181" s="24" t="s">
        <v>336</v>
      </c>
      <c r="AT181" s="24" t="s">
        <v>258</v>
      </c>
      <c r="AU181" s="24" t="s">
        <v>90</v>
      </c>
      <c r="AY181" s="24" t="s">
        <v>256</v>
      </c>
      <c r="BE181" s="207">
        <f aca="true" t="shared" si="44" ref="BE181:BE189">IF(N181="základní",J181,0)</f>
        <v>0</v>
      </c>
      <c r="BF181" s="207">
        <f aca="true" t="shared" si="45" ref="BF181:BF189">IF(N181="snížená",J181,0)</f>
        <v>0</v>
      </c>
      <c r="BG181" s="207">
        <f aca="true" t="shared" si="46" ref="BG181:BG189">IF(N181="zákl. přenesená",J181,0)</f>
        <v>0</v>
      </c>
      <c r="BH181" s="207">
        <f aca="true" t="shared" si="47" ref="BH181:BH189">IF(N181="sníž. přenesená",J181,0)</f>
        <v>0</v>
      </c>
      <c r="BI181" s="207">
        <f aca="true" t="shared" si="48" ref="BI181:BI189">IF(N181="nulová",J181,0)</f>
        <v>0</v>
      </c>
      <c r="BJ181" s="24" t="s">
        <v>25</v>
      </c>
      <c r="BK181" s="207">
        <f aca="true" t="shared" si="49" ref="BK181:BK189">ROUND(I181*H181,2)</f>
        <v>0</v>
      </c>
      <c r="BL181" s="24" t="s">
        <v>336</v>
      </c>
      <c r="BM181" s="24" t="s">
        <v>3052</v>
      </c>
    </row>
    <row r="182" spans="2:65" s="1" customFormat="1" ht="22.5" customHeight="1">
      <c r="B182" s="42"/>
      <c r="C182" s="196" t="s">
        <v>724</v>
      </c>
      <c r="D182" s="196" t="s">
        <v>258</v>
      </c>
      <c r="E182" s="197" t="s">
        <v>2745</v>
      </c>
      <c r="F182" s="198" t="s">
        <v>2746</v>
      </c>
      <c r="G182" s="199" t="s">
        <v>372</v>
      </c>
      <c r="H182" s="200">
        <v>25</v>
      </c>
      <c r="I182" s="201"/>
      <c r="J182" s="202">
        <f t="shared" si="40"/>
        <v>0</v>
      </c>
      <c r="K182" s="198" t="s">
        <v>261</v>
      </c>
      <c r="L182" s="62"/>
      <c r="M182" s="203" t="s">
        <v>38</v>
      </c>
      <c r="N182" s="204" t="s">
        <v>52</v>
      </c>
      <c r="O182" s="43"/>
      <c r="P182" s="205">
        <f t="shared" si="41"/>
        <v>0</v>
      </c>
      <c r="Q182" s="205">
        <v>5E-05</v>
      </c>
      <c r="R182" s="205">
        <f t="shared" si="42"/>
        <v>0.00125</v>
      </c>
      <c r="S182" s="205">
        <v>0.00532</v>
      </c>
      <c r="T182" s="206">
        <f t="shared" si="43"/>
        <v>0.133</v>
      </c>
      <c r="AR182" s="24" t="s">
        <v>336</v>
      </c>
      <c r="AT182" s="24" t="s">
        <v>258</v>
      </c>
      <c r="AU182" s="24" t="s">
        <v>90</v>
      </c>
      <c r="AY182" s="24" t="s">
        <v>256</v>
      </c>
      <c r="BE182" s="207">
        <f t="shared" si="44"/>
        <v>0</v>
      </c>
      <c r="BF182" s="207">
        <f t="shared" si="45"/>
        <v>0</v>
      </c>
      <c r="BG182" s="207">
        <f t="shared" si="46"/>
        <v>0</v>
      </c>
      <c r="BH182" s="207">
        <f t="shared" si="47"/>
        <v>0</v>
      </c>
      <c r="BI182" s="207">
        <f t="shared" si="48"/>
        <v>0</v>
      </c>
      <c r="BJ182" s="24" t="s">
        <v>25</v>
      </c>
      <c r="BK182" s="207">
        <f t="shared" si="49"/>
        <v>0</v>
      </c>
      <c r="BL182" s="24" t="s">
        <v>336</v>
      </c>
      <c r="BM182" s="24" t="s">
        <v>3053</v>
      </c>
    </row>
    <row r="183" spans="2:65" s="1" customFormat="1" ht="22.5" customHeight="1">
      <c r="B183" s="42"/>
      <c r="C183" s="196" t="s">
        <v>729</v>
      </c>
      <c r="D183" s="196" t="s">
        <v>258</v>
      </c>
      <c r="E183" s="197" t="s">
        <v>3054</v>
      </c>
      <c r="F183" s="198" t="s">
        <v>3055</v>
      </c>
      <c r="G183" s="199" t="s">
        <v>372</v>
      </c>
      <c r="H183" s="200">
        <v>25</v>
      </c>
      <c r="I183" s="201"/>
      <c r="J183" s="202">
        <f t="shared" si="40"/>
        <v>0</v>
      </c>
      <c r="K183" s="198" t="s">
        <v>261</v>
      </c>
      <c r="L183" s="62"/>
      <c r="M183" s="203" t="s">
        <v>38</v>
      </c>
      <c r="N183" s="204" t="s">
        <v>52</v>
      </c>
      <c r="O183" s="43"/>
      <c r="P183" s="205">
        <f t="shared" si="41"/>
        <v>0</v>
      </c>
      <c r="Q183" s="205">
        <v>9E-05</v>
      </c>
      <c r="R183" s="205">
        <f t="shared" si="42"/>
        <v>0.0022500000000000003</v>
      </c>
      <c r="S183" s="205">
        <v>0.00858</v>
      </c>
      <c r="T183" s="206">
        <f t="shared" si="43"/>
        <v>0.21450000000000002</v>
      </c>
      <c r="AR183" s="24" t="s">
        <v>336</v>
      </c>
      <c r="AT183" s="24" t="s">
        <v>258</v>
      </c>
      <c r="AU183" s="24" t="s">
        <v>90</v>
      </c>
      <c r="AY183" s="24" t="s">
        <v>256</v>
      </c>
      <c r="BE183" s="207">
        <f t="shared" si="44"/>
        <v>0</v>
      </c>
      <c r="BF183" s="207">
        <f t="shared" si="45"/>
        <v>0</v>
      </c>
      <c r="BG183" s="207">
        <f t="shared" si="46"/>
        <v>0</v>
      </c>
      <c r="BH183" s="207">
        <f t="shared" si="47"/>
        <v>0</v>
      </c>
      <c r="BI183" s="207">
        <f t="shared" si="48"/>
        <v>0</v>
      </c>
      <c r="BJ183" s="24" t="s">
        <v>25</v>
      </c>
      <c r="BK183" s="207">
        <f t="shared" si="49"/>
        <v>0</v>
      </c>
      <c r="BL183" s="24" t="s">
        <v>336</v>
      </c>
      <c r="BM183" s="24" t="s">
        <v>3056</v>
      </c>
    </row>
    <row r="184" spans="2:65" s="1" customFormat="1" ht="22.5" customHeight="1">
      <c r="B184" s="42"/>
      <c r="C184" s="196" t="s">
        <v>733</v>
      </c>
      <c r="D184" s="196" t="s">
        <v>258</v>
      </c>
      <c r="E184" s="197" t="s">
        <v>3057</v>
      </c>
      <c r="F184" s="198" t="s">
        <v>3058</v>
      </c>
      <c r="G184" s="199" t="s">
        <v>372</v>
      </c>
      <c r="H184" s="200">
        <v>15</v>
      </c>
      <c r="I184" s="201"/>
      <c r="J184" s="202">
        <f t="shared" si="40"/>
        <v>0</v>
      </c>
      <c r="K184" s="198" t="s">
        <v>261</v>
      </c>
      <c r="L184" s="62"/>
      <c r="M184" s="203" t="s">
        <v>38</v>
      </c>
      <c r="N184" s="204" t="s">
        <v>52</v>
      </c>
      <c r="O184" s="43"/>
      <c r="P184" s="205">
        <f t="shared" si="41"/>
        <v>0</v>
      </c>
      <c r="Q184" s="205">
        <v>0.00148</v>
      </c>
      <c r="R184" s="205">
        <f t="shared" si="42"/>
        <v>0.0222</v>
      </c>
      <c r="S184" s="205">
        <v>0</v>
      </c>
      <c r="T184" s="206">
        <f t="shared" si="43"/>
        <v>0</v>
      </c>
      <c r="AR184" s="24" t="s">
        <v>336</v>
      </c>
      <c r="AT184" s="24" t="s">
        <v>258</v>
      </c>
      <c r="AU184" s="24" t="s">
        <v>90</v>
      </c>
      <c r="AY184" s="24" t="s">
        <v>256</v>
      </c>
      <c r="BE184" s="207">
        <f t="shared" si="44"/>
        <v>0</v>
      </c>
      <c r="BF184" s="207">
        <f t="shared" si="45"/>
        <v>0</v>
      </c>
      <c r="BG184" s="207">
        <f t="shared" si="46"/>
        <v>0</v>
      </c>
      <c r="BH184" s="207">
        <f t="shared" si="47"/>
        <v>0</v>
      </c>
      <c r="BI184" s="207">
        <f t="shared" si="48"/>
        <v>0</v>
      </c>
      <c r="BJ184" s="24" t="s">
        <v>25</v>
      </c>
      <c r="BK184" s="207">
        <f t="shared" si="49"/>
        <v>0</v>
      </c>
      <c r="BL184" s="24" t="s">
        <v>336</v>
      </c>
      <c r="BM184" s="24" t="s">
        <v>3059</v>
      </c>
    </row>
    <row r="185" spans="2:65" s="1" customFormat="1" ht="22.5" customHeight="1">
      <c r="B185" s="42"/>
      <c r="C185" s="196" t="s">
        <v>738</v>
      </c>
      <c r="D185" s="196" t="s">
        <v>258</v>
      </c>
      <c r="E185" s="197" t="s">
        <v>2748</v>
      </c>
      <c r="F185" s="198" t="s">
        <v>2749</v>
      </c>
      <c r="G185" s="199" t="s">
        <v>372</v>
      </c>
      <c r="H185" s="200">
        <v>10</v>
      </c>
      <c r="I185" s="201"/>
      <c r="J185" s="202">
        <f t="shared" si="40"/>
        <v>0</v>
      </c>
      <c r="K185" s="198" t="s">
        <v>261</v>
      </c>
      <c r="L185" s="62"/>
      <c r="M185" s="203" t="s">
        <v>38</v>
      </c>
      <c r="N185" s="204" t="s">
        <v>52</v>
      </c>
      <c r="O185" s="43"/>
      <c r="P185" s="205">
        <f t="shared" si="41"/>
        <v>0</v>
      </c>
      <c r="Q185" s="205">
        <v>0.00189</v>
      </c>
      <c r="R185" s="205">
        <f t="shared" si="42"/>
        <v>0.0189</v>
      </c>
      <c r="S185" s="205">
        <v>0</v>
      </c>
      <c r="T185" s="206">
        <f t="shared" si="43"/>
        <v>0</v>
      </c>
      <c r="AR185" s="24" t="s">
        <v>336</v>
      </c>
      <c r="AT185" s="24" t="s">
        <v>258</v>
      </c>
      <c r="AU185" s="24" t="s">
        <v>90</v>
      </c>
      <c r="AY185" s="24" t="s">
        <v>256</v>
      </c>
      <c r="BE185" s="207">
        <f t="shared" si="44"/>
        <v>0</v>
      </c>
      <c r="BF185" s="207">
        <f t="shared" si="45"/>
        <v>0</v>
      </c>
      <c r="BG185" s="207">
        <f t="shared" si="46"/>
        <v>0</v>
      </c>
      <c r="BH185" s="207">
        <f t="shared" si="47"/>
        <v>0</v>
      </c>
      <c r="BI185" s="207">
        <f t="shared" si="48"/>
        <v>0</v>
      </c>
      <c r="BJ185" s="24" t="s">
        <v>25</v>
      </c>
      <c r="BK185" s="207">
        <f t="shared" si="49"/>
        <v>0</v>
      </c>
      <c r="BL185" s="24" t="s">
        <v>336</v>
      </c>
      <c r="BM185" s="24" t="s">
        <v>3060</v>
      </c>
    </row>
    <row r="186" spans="2:65" s="1" customFormat="1" ht="22.5" customHeight="1">
      <c r="B186" s="42"/>
      <c r="C186" s="196" t="s">
        <v>742</v>
      </c>
      <c r="D186" s="196" t="s">
        <v>258</v>
      </c>
      <c r="E186" s="197" t="s">
        <v>2752</v>
      </c>
      <c r="F186" s="198" t="s">
        <v>2753</v>
      </c>
      <c r="G186" s="199" t="s">
        <v>372</v>
      </c>
      <c r="H186" s="200">
        <v>20</v>
      </c>
      <c r="I186" s="201"/>
      <c r="J186" s="202">
        <f t="shared" si="40"/>
        <v>0</v>
      </c>
      <c r="K186" s="198" t="s">
        <v>261</v>
      </c>
      <c r="L186" s="62"/>
      <c r="M186" s="203" t="s">
        <v>38</v>
      </c>
      <c r="N186" s="204" t="s">
        <v>52</v>
      </c>
      <c r="O186" s="43"/>
      <c r="P186" s="205">
        <f t="shared" si="41"/>
        <v>0</v>
      </c>
      <c r="Q186" s="205">
        <v>0.00284</v>
      </c>
      <c r="R186" s="205">
        <f t="shared" si="42"/>
        <v>0.0568</v>
      </c>
      <c r="S186" s="205">
        <v>0</v>
      </c>
      <c r="T186" s="206">
        <f t="shared" si="43"/>
        <v>0</v>
      </c>
      <c r="AR186" s="24" t="s">
        <v>336</v>
      </c>
      <c r="AT186" s="24" t="s">
        <v>258</v>
      </c>
      <c r="AU186" s="24" t="s">
        <v>90</v>
      </c>
      <c r="AY186" s="24" t="s">
        <v>256</v>
      </c>
      <c r="BE186" s="207">
        <f t="shared" si="44"/>
        <v>0</v>
      </c>
      <c r="BF186" s="207">
        <f t="shared" si="45"/>
        <v>0</v>
      </c>
      <c r="BG186" s="207">
        <f t="shared" si="46"/>
        <v>0</v>
      </c>
      <c r="BH186" s="207">
        <f t="shared" si="47"/>
        <v>0</v>
      </c>
      <c r="BI186" s="207">
        <f t="shared" si="48"/>
        <v>0</v>
      </c>
      <c r="BJ186" s="24" t="s">
        <v>25</v>
      </c>
      <c r="BK186" s="207">
        <f t="shared" si="49"/>
        <v>0</v>
      </c>
      <c r="BL186" s="24" t="s">
        <v>336</v>
      </c>
      <c r="BM186" s="24" t="s">
        <v>3061</v>
      </c>
    </row>
    <row r="187" spans="2:65" s="1" customFormat="1" ht="22.5" customHeight="1">
      <c r="B187" s="42"/>
      <c r="C187" s="196" t="s">
        <v>746</v>
      </c>
      <c r="D187" s="196" t="s">
        <v>258</v>
      </c>
      <c r="E187" s="197" t="s">
        <v>2760</v>
      </c>
      <c r="F187" s="198" t="s">
        <v>2761</v>
      </c>
      <c r="G187" s="199" t="s">
        <v>372</v>
      </c>
      <c r="H187" s="200">
        <v>36</v>
      </c>
      <c r="I187" s="201"/>
      <c r="J187" s="202">
        <f t="shared" si="40"/>
        <v>0</v>
      </c>
      <c r="K187" s="198" t="s">
        <v>261</v>
      </c>
      <c r="L187" s="62"/>
      <c r="M187" s="203" t="s">
        <v>38</v>
      </c>
      <c r="N187" s="204" t="s">
        <v>52</v>
      </c>
      <c r="O187" s="43"/>
      <c r="P187" s="205">
        <f t="shared" si="41"/>
        <v>0</v>
      </c>
      <c r="Q187" s="205">
        <v>0.00587</v>
      </c>
      <c r="R187" s="205">
        <f t="shared" si="42"/>
        <v>0.21132</v>
      </c>
      <c r="S187" s="205">
        <v>0</v>
      </c>
      <c r="T187" s="206">
        <f t="shared" si="43"/>
        <v>0</v>
      </c>
      <c r="AR187" s="24" t="s">
        <v>336</v>
      </c>
      <c r="AT187" s="24" t="s">
        <v>258</v>
      </c>
      <c r="AU187" s="24" t="s">
        <v>90</v>
      </c>
      <c r="AY187" s="24" t="s">
        <v>256</v>
      </c>
      <c r="BE187" s="207">
        <f t="shared" si="44"/>
        <v>0</v>
      </c>
      <c r="BF187" s="207">
        <f t="shared" si="45"/>
        <v>0</v>
      </c>
      <c r="BG187" s="207">
        <f t="shared" si="46"/>
        <v>0</v>
      </c>
      <c r="BH187" s="207">
        <f t="shared" si="47"/>
        <v>0</v>
      </c>
      <c r="BI187" s="207">
        <f t="shared" si="48"/>
        <v>0</v>
      </c>
      <c r="BJ187" s="24" t="s">
        <v>25</v>
      </c>
      <c r="BK187" s="207">
        <f t="shared" si="49"/>
        <v>0</v>
      </c>
      <c r="BL187" s="24" t="s">
        <v>336</v>
      </c>
      <c r="BM187" s="24" t="s">
        <v>3062</v>
      </c>
    </row>
    <row r="188" spans="2:65" s="1" customFormat="1" ht="22.5" customHeight="1">
      <c r="B188" s="42"/>
      <c r="C188" s="196" t="s">
        <v>751</v>
      </c>
      <c r="D188" s="196" t="s">
        <v>258</v>
      </c>
      <c r="E188" s="197" t="s">
        <v>3063</v>
      </c>
      <c r="F188" s="198" t="s">
        <v>3064</v>
      </c>
      <c r="G188" s="199" t="s">
        <v>372</v>
      </c>
      <c r="H188" s="200">
        <v>30</v>
      </c>
      <c r="I188" s="201"/>
      <c r="J188" s="202">
        <f t="shared" si="40"/>
        <v>0</v>
      </c>
      <c r="K188" s="198" t="s">
        <v>261</v>
      </c>
      <c r="L188" s="62"/>
      <c r="M188" s="203" t="s">
        <v>38</v>
      </c>
      <c r="N188" s="204" t="s">
        <v>52</v>
      </c>
      <c r="O188" s="43"/>
      <c r="P188" s="205">
        <f t="shared" si="41"/>
        <v>0</v>
      </c>
      <c r="Q188" s="205">
        <v>0.0001</v>
      </c>
      <c r="R188" s="205">
        <f t="shared" si="42"/>
        <v>0.003</v>
      </c>
      <c r="S188" s="205">
        <v>0.01384</v>
      </c>
      <c r="T188" s="206">
        <f t="shared" si="43"/>
        <v>0.4152</v>
      </c>
      <c r="AR188" s="24" t="s">
        <v>336</v>
      </c>
      <c r="AT188" s="24" t="s">
        <v>258</v>
      </c>
      <c r="AU188" s="24" t="s">
        <v>90</v>
      </c>
      <c r="AY188" s="24" t="s">
        <v>256</v>
      </c>
      <c r="BE188" s="207">
        <f t="shared" si="44"/>
        <v>0</v>
      </c>
      <c r="BF188" s="207">
        <f t="shared" si="45"/>
        <v>0</v>
      </c>
      <c r="BG188" s="207">
        <f t="shared" si="46"/>
        <v>0</v>
      </c>
      <c r="BH188" s="207">
        <f t="shared" si="47"/>
        <v>0</v>
      </c>
      <c r="BI188" s="207">
        <f t="shared" si="48"/>
        <v>0</v>
      </c>
      <c r="BJ188" s="24" t="s">
        <v>25</v>
      </c>
      <c r="BK188" s="207">
        <f t="shared" si="49"/>
        <v>0</v>
      </c>
      <c r="BL188" s="24" t="s">
        <v>336</v>
      </c>
      <c r="BM188" s="24" t="s">
        <v>3065</v>
      </c>
    </row>
    <row r="189" spans="2:65" s="1" customFormat="1" ht="31.5" customHeight="1">
      <c r="B189" s="42"/>
      <c r="C189" s="196" t="s">
        <v>756</v>
      </c>
      <c r="D189" s="196" t="s">
        <v>258</v>
      </c>
      <c r="E189" s="197" t="s">
        <v>3066</v>
      </c>
      <c r="F189" s="198" t="s">
        <v>3067</v>
      </c>
      <c r="G189" s="199" t="s">
        <v>372</v>
      </c>
      <c r="H189" s="200">
        <v>33</v>
      </c>
      <c r="I189" s="201"/>
      <c r="J189" s="202">
        <f t="shared" si="40"/>
        <v>0</v>
      </c>
      <c r="K189" s="198" t="s">
        <v>261</v>
      </c>
      <c r="L189" s="62"/>
      <c r="M189" s="203" t="s">
        <v>38</v>
      </c>
      <c r="N189" s="204" t="s">
        <v>52</v>
      </c>
      <c r="O189" s="43"/>
      <c r="P189" s="205">
        <f t="shared" si="41"/>
        <v>0</v>
      </c>
      <c r="Q189" s="205">
        <v>0.00751</v>
      </c>
      <c r="R189" s="205">
        <f t="shared" si="42"/>
        <v>0.24783</v>
      </c>
      <c r="S189" s="205">
        <v>0</v>
      </c>
      <c r="T189" s="206">
        <f t="shared" si="43"/>
        <v>0</v>
      </c>
      <c r="AR189" s="24" t="s">
        <v>336</v>
      </c>
      <c r="AT189" s="24" t="s">
        <v>258</v>
      </c>
      <c r="AU189" s="24" t="s">
        <v>90</v>
      </c>
      <c r="AY189" s="24" t="s">
        <v>256</v>
      </c>
      <c r="BE189" s="207">
        <f t="shared" si="44"/>
        <v>0</v>
      </c>
      <c r="BF189" s="207">
        <f t="shared" si="45"/>
        <v>0</v>
      </c>
      <c r="BG189" s="207">
        <f t="shared" si="46"/>
        <v>0</v>
      </c>
      <c r="BH189" s="207">
        <f t="shared" si="47"/>
        <v>0</v>
      </c>
      <c r="BI189" s="207">
        <f t="shared" si="48"/>
        <v>0</v>
      </c>
      <c r="BJ189" s="24" t="s">
        <v>25</v>
      </c>
      <c r="BK189" s="207">
        <f t="shared" si="49"/>
        <v>0</v>
      </c>
      <c r="BL189" s="24" t="s">
        <v>336</v>
      </c>
      <c r="BM189" s="24" t="s">
        <v>3068</v>
      </c>
    </row>
    <row r="190" spans="2:51" s="11" customFormat="1" ht="13.5">
      <c r="B190" s="208"/>
      <c r="C190" s="209"/>
      <c r="D190" s="222" t="s">
        <v>264</v>
      </c>
      <c r="E190" s="271" t="s">
        <v>38</v>
      </c>
      <c r="F190" s="248" t="s">
        <v>3069</v>
      </c>
      <c r="G190" s="209"/>
      <c r="H190" s="249">
        <v>33</v>
      </c>
      <c r="I190" s="214"/>
      <c r="J190" s="209"/>
      <c r="K190" s="209"/>
      <c r="L190" s="215"/>
      <c r="M190" s="216"/>
      <c r="N190" s="217"/>
      <c r="O190" s="217"/>
      <c r="P190" s="217"/>
      <c r="Q190" s="217"/>
      <c r="R190" s="217"/>
      <c r="S190" s="217"/>
      <c r="T190" s="218"/>
      <c r="AT190" s="219" t="s">
        <v>264</v>
      </c>
      <c r="AU190" s="219" t="s">
        <v>90</v>
      </c>
      <c r="AV190" s="11" t="s">
        <v>90</v>
      </c>
      <c r="AW190" s="11" t="s">
        <v>45</v>
      </c>
      <c r="AX190" s="11" t="s">
        <v>25</v>
      </c>
      <c r="AY190" s="219" t="s">
        <v>256</v>
      </c>
    </row>
    <row r="191" spans="2:65" s="1" customFormat="1" ht="31.5" customHeight="1">
      <c r="B191" s="42"/>
      <c r="C191" s="196" t="s">
        <v>761</v>
      </c>
      <c r="D191" s="196" t="s">
        <v>258</v>
      </c>
      <c r="E191" s="197" t="s">
        <v>3070</v>
      </c>
      <c r="F191" s="198" t="s">
        <v>3071</v>
      </c>
      <c r="G191" s="199" t="s">
        <v>453</v>
      </c>
      <c r="H191" s="200">
        <v>2</v>
      </c>
      <c r="I191" s="201"/>
      <c r="J191" s="202">
        <f>ROUND(I191*H191,2)</f>
        <v>0</v>
      </c>
      <c r="K191" s="198" t="s">
        <v>261</v>
      </c>
      <c r="L191" s="62"/>
      <c r="M191" s="203" t="s">
        <v>38</v>
      </c>
      <c r="N191" s="204" t="s">
        <v>52</v>
      </c>
      <c r="O191" s="43"/>
      <c r="P191" s="205">
        <f>O191*H191</f>
        <v>0</v>
      </c>
      <c r="Q191" s="205">
        <v>0</v>
      </c>
      <c r="R191" s="205">
        <f>Q191*H191</f>
        <v>0</v>
      </c>
      <c r="S191" s="205">
        <v>0</v>
      </c>
      <c r="T191" s="206">
        <f>S191*H191</f>
        <v>0</v>
      </c>
      <c r="AR191" s="24" t="s">
        <v>336</v>
      </c>
      <c r="AT191" s="24" t="s">
        <v>258</v>
      </c>
      <c r="AU191" s="24" t="s">
        <v>90</v>
      </c>
      <c r="AY191" s="24" t="s">
        <v>256</v>
      </c>
      <c r="BE191" s="207">
        <f>IF(N191="základní",J191,0)</f>
        <v>0</v>
      </c>
      <c r="BF191" s="207">
        <f>IF(N191="snížená",J191,0)</f>
        <v>0</v>
      </c>
      <c r="BG191" s="207">
        <f>IF(N191="zákl. přenesená",J191,0)</f>
        <v>0</v>
      </c>
      <c r="BH191" s="207">
        <f>IF(N191="sníž. přenesená",J191,0)</f>
        <v>0</v>
      </c>
      <c r="BI191" s="207">
        <f>IF(N191="nulová",J191,0)</f>
        <v>0</v>
      </c>
      <c r="BJ191" s="24" t="s">
        <v>25</v>
      </c>
      <c r="BK191" s="207">
        <f>ROUND(I191*H191,2)</f>
        <v>0</v>
      </c>
      <c r="BL191" s="24" t="s">
        <v>336</v>
      </c>
      <c r="BM191" s="24" t="s">
        <v>3072</v>
      </c>
    </row>
    <row r="192" spans="2:65" s="1" customFormat="1" ht="31.5" customHeight="1">
      <c r="B192" s="42"/>
      <c r="C192" s="196" t="s">
        <v>765</v>
      </c>
      <c r="D192" s="196" t="s">
        <v>258</v>
      </c>
      <c r="E192" s="197" t="s">
        <v>3073</v>
      </c>
      <c r="F192" s="198" t="s">
        <v>3074</v>
      </c>
      <c r="G192" s="199" t="s">
        <v>453</v>
      </c>
      <c r="H192" s="200">
        <v>2</v>
      </c>
      <c r="I192" s="201"/>
      <c r="J192" s="202">
        <f>ROUND(I192*H192,2)</f>
        <v>0</v>
      </c>
      <c r="K192" s="198" t="s">
        <v>261</v>
      </c>
      <c r="L192" s="62"/>
      <c r="M192" s="203" t="s">
        <v>38</v>
      </c>
      <c r="N192" s="204" t="s">
        <v>52</v>
      </c>
      <c r="O192" s="43"/>
      <c r="P192" s="205">
        <f>O192*H192</f>
        <v>0</v>
      </c>
      <c r="Q192" s="205">
        <v>0</v>
      </c>
      <c r="R192" s="205">
        <f>Q192*H192</f>
        <v>0</v>
      </c>
      <c r="S192" s="205">
        <v>0</v>
      </c>
      <c r="T192" s="206">
        <f>S192*H192</f>
        <v>0</v>
      </c>
      <c r="AR192" s="24" t="s">
        <v>336</v>
      </c>
      <c r="AT192" s="24" t="s">
        <v>258</v>
      </c>
      <c r="AU192" s="24" t="s">
        <v>90</v>
      </c>
      <c r="AY192" s="24" t="s">
        <v>256</v>
      </c>
      <c r="BE192" s="207">
        <f>IF(N192="základní",J192,0)</f>
        <v>0</v>
      </c>
      <c r="BF192" s="207">
        <f>IF(N192="snížená",J192,0)</f>
        <v>0</v>
      </c>
      <c r="BG192" s="207">
        <f>IF(N192="zákl. přenesená",J192,0)</f>
        <v>0</v>
      </c>
      <c r="BH192" s="207">
        <f>IF(N192="sníž. přenesená",J192,0)</f>
        <v>0</v>
      </c>
      <c r="BI192" s="207">
        <f>IF(N192="nulová",J192,0)</f>
        <v>0</v>
      </c>
      <c r="BJ192" s="24" t="s">
        <v>25</v>
      </c>
      <c r="BK192" s="207">
        <f>ROUND(I192*H192,2)</f>
        <v>0</v>
      </c>
      <c r="BL192" s="24" t="s">
        <v>336</v>
      </c>
      <c r="BM192" s="24" t="s">
        <v>3075</v>
      </c>
    </row>
    <row r="193" spans="2:65" s="1" customFormat="1" ht="22.5" customHeight="1">
      <c r="B193" s="42"/>
      <c r="C193" s="196" t="s">
        <v>770</v>
      </c>
      <c r="D193" s="196" t="s">
        <v>258</v>
      </c>
      <c r="E193" s="197" t="s">
        <v>2773</v>
      </c>
      <c r="F193" s="198" t="s">
        <v>2774</v>
      </c>
      <c r="G193" s="199" t="s">
        <v>453</v>
      </c>
      <c r="H193" s="200">
        <v>6</v>
      </c>
      <c r="I193" s="201"/>
      <c r="J193" s="202">
        <f>ROUND(I193*H193,2)</f>
        <v>0</v>
      </c>
      <c r="K193" s="198" t="s">
        <v>261</v>
      </c>
      <c r="L193" s="62"/>
      <c r="M193" s="203" t="s">
        <v>38</v>
      </c>
      <c r="N193" s="204" t="s">
        <v>52</v>
      </c>
      <c r="O193" s="43"/>
      <c r="P193" s="205">
        <f>O193*H193</f>
        <v>0</v>
      </c>
      <c r="Q193" s="205">
        <v>0.00133</v>
      </c>
      <c r="R193" s="205">
        <f>Q193*H193</f>
        <v>0.007980000000000001</v>
      </c>
      <c r="S193" s="205">
        <v>0</v>
      </c>
      <c r="T193" s="206">
        <f>S193*H193</f>
        <v>0</v>
      </c>
      <c r="AR193" s="24" t="s">
        <v>336</v>
      </c>
      <c r="AT193" s="24" t="s">
        <v>258</v>
      </c>
      <c r="AU193" s="24" t="s">
        <v>90</v>
      </c>
      <c r="AY193" s="24" t="s">
        <v>256</v>
      </c>
      <c r="BE193" s="207">
        <f>IF(N193="základní",J193,0)</f>
        <v>0</v>
      </c>
      <c r="BF193" s="207">
        <f>IF(N193="snížená",J193,0)</f>
        <v>0</v>
      </c>
      <c r="BG193" s="207">
        <f>IF(N193="zákl. přenesená",J193,0)</f>
        <v>0</v>
      </c>
      <c r="BH193" s="207">
        <f>IF(N193="sníž. přenesená",J193,0)</f>
        <v>0</v>
      </c>
      <c r="BI193" s="207">
        <f>IF(N193="nulová",J193,0)</f>
        <v>0</v>
      </c>
      <c r="BJ193" s="24" t="s">
        <v>25</v>
      </c>
      <c r="BK193" s="207">
        <f>ROUND(I193*H193,2)</f>
        <v>0</v>
      </c>
      <c r="BL193" s="24" t="s">
        <v>336</v>
      </c>
      <c r="BM193" s="24" t="s">
        <v>3076</v>
      </c>
    </row>
    <row r="194" spans="2:65" s="1" customFormat="1" ht="31.5" customHeight="1">
      <c r="B194" s="42"/>
      <c r="C194" s="196" t="s">
        <v>774</v>
      </c>
      <c r="D194" s="196" t="s">
        <v>258</v>
      </c>
      <c r="E194" s="197" t="s">
        <v>2776</v>
      </c>
      <c r="F194" s="198" t="s">
        <v>2777</v>
      </c>
      <c r="G194" s="199" t="s">
        <v>372</v>
      </c>
      <c r="H194" s="200">
        <v>81</v>
      </c>
      <c r="I194" s="201"/>
      <c r="J194" s="202">
        <f>ROUND(I194*H194,2)</f>
        <v>0</v>
      </c>
      <c r="K194" s="198" t="s">
        <v>261</v>
      </c>
      <c r="L194" s="62"/>
      <c r="M194" s="203" t="s">
        <v>38</v>
      </c>
      <c r="N194" s="204" t="s">
        <v>52</v>
      </c>
      <c r="O194" s="43"/>
      <c r="P194" s="205">
        <f>O194*H194</f>
        <v>0</v>
      </c>
      <c r="Q194" s="205">
        <v>0</v>
      </c>
      <c r="R194" s="205">
        <f>Q194*H194</f>
        <v>0</v>
      </c>
      <c r="S194" s="205">
        <v>0</v>
      </c>
      <c r="T194" s="206">
        <f>S194*H194</f>
        <v>0</v>
      </c>
      <c r="AR194" s="24" t="s">
        <v>336</v>
      </c>
      <c r="AT194" s="24" t="s">
        <v>258</v>
      </c>
      <c r="AU194" s="24" t="s">
        <v>90</v>
      </c>
      <c r="AY194" s="24" t="s">
        <v>256</v>
      </c>
      <c r="BE194" s="207">
        <f>IF(N194="základní",J194,0)</f>
        <v>0</v>
      </c>
      <c r="BF194" s="207">
        <f>IF(N194="snížená",J194,0)</f>
        <v>0</v>
      </c>
      <c r="BG194" s="207">
        <f>IF(N194="zákl. přenesená",J194,0)</f>
        <v>0</v>
      </c>
      <c r="BH194" s="207">
        <f>IF(N194="sníž. přenesená",J194,0)</f>
        <v>0</v>
      </c>
      <c r="BI194" s="207">
        <f>IF(N194="nulová",J194,0)</f>
        <v>0</v>
      </c>
      <c r="BJ194" s="24" t="s">
        <v>25</v>
      </c>
      <c r="BK194" s="207">
        <f>ROUND(I194*H194,2)</f>
        <v>0</v>
      </c>
      <c r="BL194" s="24" t="s">
        <v>336</v>
      </c>
      <c r="BM194" s="24" t="s">
        <v>3077</v>
      </c>
    </row>
    <row r="195" spans="2:51" s="11" customFormat="1" ht="13.5">
      <c r="B195" s="208"/>
      <c r="C195" s="209"/>
      <c r="D195" s="222" t="s">
        <v>264</v>
      </c>
      <c r="E195" s="271" t="s">
        <v>38</v>
      </c>
      <c r="F195" s="248" t="s">
        <v>3078</v>
      </c>
      <c r="G195" s="209"/>
      <c r="H195" s="249">
        <v>81</v>
      </c>
      <c r="I195" s="214"/>
      <c r="J195" s="209"/>
      <c r="K195" s="209"/>
      <c r="L195" s="215"/>
      <c r="M195" s="216"/>
      <c r="N195" s="217"/>
      <c r="O195" s="217"/>
      <c r="P195" s="217"/>
      <c r="Q195" s="217"/>
      <c r="R195" s="217"/>
      <c r="S195" s="217"/>
      <c r="T195" s="218"/>
      <c r="AT195" s="219" t="s">
        <v>264</v>
      </c>
      <c r="AU195" s="219" t="s">
        <v>90</v>
      </c>
      <c r="AV195" s="11" t="s">
        <v>90</v>
      </c>
      <c r="AW195" s="11" t="s">
        <v>45</v>
      </c>
      <c r="AX195" s="11" t="s">
        <v>25</v>
      </c>
      <c r="AY195" s="219" t="s">
        <v>256</v>
      </c>
    </row>
    <row r="196" spans="2:65" s="1" customFormat="1" ht="31.5" customHeight="1">
      <c r="B196" s="42"/>
      <c r="C196" s="196" t="s">
        <v>778</v>
      </c>
      <c r="D196" s="196" t="s">
        <v>258</v>
      </c>
      <c r="E196" s="197" t="s">
        <v>3079</v>
      </c>
      <c r="F196" s="198" t="s">
        <v>3080</v>
      </c>
      <c r="G196" s="199" t="s">
        <v>372</v>
      </c>
      <c r="H196" s="200">
        <v>33</v>
      </c>
      <c r="I196" s="201"/>
      <c r="J196" s="202">
        <f aca="true" t="shared" si="50" ref="J196:J206">ROUND(I196*H196,2)</f>
        <v>0</v>
      </c>
      <c r="K196" s="198" t="s">
        <v>261</v>
      </c>
      <c r="L196" s="62"/>
      <c r="M196" s="203" t="s">
        <v>38</v>
      </c>
      <c r="N196" s="204" t="s">
        <v>52</v>
      </c>
      <c r="O196" s="43"/>
      <c r="P196" s="205">
        <f aca="true" t="shared" si="51" ref="P196:P206">O196*H196</f>
        <v>0</v>
      </c>
      <c r="Q196" s="205">
        <v>0</v>
      </c>
      <c r="R196" s="205">
        <f aca="true" t="shared" si="52" ref="R196:R206">Q196*H196</f>
        <v>0</v>
      </c>
      <c r="S196" s="205">
        <v>0</v>
      </c>
      <c r="T196" s="206">
        <f aca="true" t="shared" si="53" ref="T196:T206">S196*H196</f>
        <v>0</v>
      </c>
      <c r="AR196" s="24" t="s">
        <v>336</v>
      </c>
      <c r="AT196" s="24" t="s">
        <v>258</v>
      </c>
      <c r="AU196" s="24" t="s">
        <v>90</v>
      </c>
      <c r="AY196" s="24" t="s">
        <v>256</v>
      </c>
      <c r="BE196" s="207">
        <f aca="true" t="shared" si="54" ref="BE196:BE206">IF(N196="základní",J196,0)</f>
        <v>0</v>
      </c>
      <c r="BF196" s="207">
        <f aca="true" t="shared" si="55" ref="BF196:BF206">IF(N196="snížená",J196,0)</f>
        <v>0</v>
      </c>
      <c r="BG196" s="207">
        <f aca="true" t="shared" si="56" ref="BG196:BG206">IF(N196="zákl. přenesená",J196,0)</f>
        <v>0</v>
      </c>
      <c r="BH196" s="207">
        <f aca="true" t="shared" si="57" ref="BH196:BH206">IF(N196="sníž. přenesená",J196,0)</f>
        <v>0</v>
      </c>
      <c r="BI196" s="207">
        <f aca="true" t="shared" si="58" ref="BI196:BI206">IF(N196="nulová",J196,0)</f>
        <v>0</v>
      </c>
      <c r="BJ196" s="24" t="s">
        <v>25</v>
      </c>
      <c r="BK196" s="207">
        <f aca="true" t="shared" si="59" ref="BK196:BK206">ROUND(I196*H196,2)</f>
        <v>0</v>
      </c>
      <c r="BL196" s="24" t="s">
        <v>336</v>
      </c>
      <c r="BM196" s="24" t="s">
        <v>3081</v>
      </c>
    </row>
    <row r="197" spans="2:65" s="1" customFormat="1" ht="22.5" customHeight="1">
      <c r="B197" s="42"/>
      <c r="C197" s="196" t="s">
        <v>788</v>
      </c>
      <c r="D197" s="196" t="s">
        <v>258</v>
      </c>
      <c r="E197" s="197" t="s">
        <v>2780</v>
      </c>
      <c r="F197" s="198" t="s">
        <v>2781</v>
      </c>
      <c r="G197" s="199" t="s">
        <v>360</v>
      </c>
      <c r="H197" s="200">
        <v>150</v>
      </c>
      <c r="I197" s="201"/>
      <c r="J197" s="202">
        <f t="shared" si="50"/>
        <v>0</v>
      </c>
      <c r="K197" s="198" t="s">
        <v>38</v>
      </c>
      <c r="L197" s="62"/>
      <c r="M197" s="203" t="s">
        <v>38</v>
      </c>
      <c r="N197" s="204" t="s">
        <v>52</v>
      </c>
      <c r="O197" s="43"/>
      <c r="P197" s="205">
        <f t="shared" si="51"/>
        <v>0</v>
      </c>
      <c r="Q197" s="205">
        <v>0</v>
      </c>
      <c r="R197" s="205">
        <f t="shared" si="52"/>
        <v>0</v>
      </c>
      <c r="S197" s="205">
        <v>0</v>
      </c>
      <c r="T197" s="206">
        <f t="shared" si="53"/>
        <v>0</v>
      </c>
      <c r="AR197" s="24" t="s">
        <v>336</v>
      </c>
      <c r="AT197" s="24" t="s">
        <v>258</v>
      </c>
      <c r="AU197" s="24" t="s">
        <v>90</v>
      </c>
      <c r="AY197" s="24" t="s">
        <v>256</v>
      </c>
      <c r="BE197" s="207">
        <f t="shared" si="54"/>
        <v>0</v>
      </c>
      <c r="BF197" s="207">
        <f t="shared" si="55"/>
        <v>0</v>
      </c>
      <c r="BG197" s="207">
        <f t="shared" si="56"/>
        <v>0</v>
      </c>
      <c r="BH197" s="207">
        <f t="shared" si="57"/>
        <v>0</v>
      </c>
      <c r="BI197" s="207">
        <f t="shared" si="58"/>
        <v>0</v>
      </c>
      <c r="BJ197" s="24" t="s">
        <v>25</v>
      </c>
      <c r="BK197" s="207">
        <f t="shared" si="59"/>
        <v>0</v>
      </c>
      <c r="BL197" s="24" t="s">
        <v>336</v>
      </c>
      <c r="BM197" s="24" t="s">
        <v>3082</v>
      </c>
    </row>
    <row r="198" spans="2:65" s="1" customFormat="1" ht="22.5" customHeight="1">
      <c r="B198" s="42"/>
      <c r="C198" s="196" t="s">
        <v>793</v>
      </c>
      <c r="D198" s="196" t="s">
        <v>258</v>
      </c>
      <c r="E198" s="197" t="s">
        <v>2783</v>
      </c>
      <c r="F198" s="198" t="s">
        <v>2784</v>
      </c>
      <c r="G198" s="199" t="s">
        <v>453</v>
      </c>
      <c r="H198" s="200">
        <v>10</v>
      </c>
      <c r="I198" s="201"/>
      <c r="J198" s="202">
        <f t="shared" si="50"/>
        <v>0</v>
      </c>
      <c r="K198" s="198" t="s">
        <v>38</v>
      </c>
      <c r="L198" s="62"/>
      <c r="M198" s="203" t="s">
        <v>38</v>
      </c>
      <c r="N198" s="204" t="s">
        <v>52</v>
      </c>
      <c r="O198" s="43"/>
      <c r="P198" s="205">
        <f t="shared" si="51"/>
        <v>0</v>
      </c>
      <c r="Q198" s="205">
        <v>0.00191</v>
      </c>
      <c r="R198" s="205">
        <f t="shared" si="52"/>
        <v>0.0191</v>
      </c>
      <c r="S198" s="205">
        <v>0</v>
      </c>
      <c r="T198" s="206">
        <f t="shared" si="53"/>
        <v>0</v>
      </c>
      <c r="AR198" s="24" t="s">
        <v>336</v>
      </c>
      <c r="AT198" s="24" t="s">
        <v>258</v>
      </c>
      <c r="AU198" s="24" t="s">
        <v>90</v>
      </c>
      <c r="AY198" s="24" t="s">
        <v>256</v>
      </c>
      <c r="BE198" s="207">
        <f t="shared" si="54"/>
        <v>0</v>
      </c>
      <c r="BF198" s="207">
        <f t="shared" si="55"/>
        <v>0</v>
      </c>
      <c r="BG198" s="207">
        <f t="shared" si="56"/>
        <v>0</v>
      </c>
      <c r="BH198" s="207">
        <f t="shared" si="57"/>
        <v>0</v>
      </c>
      <c r="BI198" s="207">
        <f t="shared" si="58"/>
        <v>0</v>
      </c>
      <c r="BJ198" s="24" t="s">
        <v>25</v>
      </c>
      <c r="BK198" s="207">
        <f t="shared" si="59"/>
        <v>0</v>
      </c>
      <c r="BL198" s="24" t="s">
        <v>336</v>
      </c>
      <c r="BM198" s="24" t="s">
        <v>3083</v>
      </c>
    </row>
    <row r="199" spans="2:65" s="1" customFormat="1" ht="31.5" customHeight="1">
      <c r="B199" s="42"/>
      <c r="C199" s="196" t="s">
        <v>35</v>
      </c>
      <c r="D199" s="196" t="s">
        <v>258</v>
      </c>
      <c r="E199" s="197" t="s">
        <v>3084</v>
      </c>
      <c r="F199" s="198" t="s">
        <v>3085</v>
      </c>
      <c r="G199" s="199" t="s">
        <v>453</v>
      </c>
      <c r="H199" s="200">
        <v>100</v>
      </c>
      <c r="I199" s="201"/>
      <c r="J199" s="202">
        <f t="shared" si="50"/>
        <v>0</v>
      </c>
      <c r="K199" s="198" t="s">
        <v>261</v>
      </c>
      <c r="L199" s="62"/>
      <c r="M199" s="203" t="s">
        <v>38</v>
      </c>
      <c r="N199" s="204" t="s">
        <v>52</v>
      </c>
      <c r="O199" s="43"/>
      <c r="P199" s="205">
        <f t="shared" si="51"/>
        <v>0</v>
      </c>
      <c r="Q199" s="205">
        <v>0</v>
      </c>
      <c r="R199" s="205">
        <f t="shared" si="52"/>
        <v>0</v>
      </c>
      <c r="S199" s="205">
        <v>0.00031</v>
      </c>
      <c r="T199" s="206">
        <f t="shared" si="53"/>
        <v>0.031</v>
      </c>
      <c r="AR199" s="24" t="s">
        <v>336</v>
      </c>
      <c r="AT199" s="24" t="s">
        <v>258</v>
      </c>
      <c r="AU199" s="24" t="s">
        <v>90</v>
      </c>
      <c r="AY199" s="24" t="s">
        <v>256</v>
      </c>
      <c r="BE199" s="207">
        <f t="shared" si="54"/>
        <v>0</v>
      </c>
      <c r="BF199" s="207">
        <f t="shared" si="55"/>
        <v>0</v>
      </c>
      <c r="BG199" s="207">
        <f t="shared" si="56"/>
        <v>0</v>
      </c>
      <c r="BH199" s="207">
        <f t="shared" si="57"/>
        <v>0</v>
      </c>
      <c r="BI199" s="207">
        <f t="shared" si="58"/>
        <v>0</v>
      </c>
      <c r="BJ199" s="24" t="s">
        <v>25</v>
      </c>
      <c r="BK199" s="207">
        <f t="shared" si="59"/>
        <v>0</v>
      </c>
      <c r="BL199" s="24" t="s">
        <v>336</v>
      </c>
      <c r="BM199" s="24" t="s">
        <v>3086</v>
      </c>
    </row>
    <row r="200" spans="2:65" s="1" customFormat="1" ht="31.5" customHeight="1">
      <c r="B200" s="42"/>
      <c r="C200" s="196" t="s">
        <v>800</v>
      </c>
      <c r="D200" s="196" t="s">
        <v>258</v>
      </c>
      <c r="E200" s="197" t="s">
        <v>3087</v>
      </c>
      <c r="F200" s="198" t="s">
        <v>3088</v>
      </c>
      <c r="G200" s="199" t="s">
        <v>453</v>
      </c>
      <c r="H200" s="200">
        <v>50</v>
      </c>
      <c r="I200" s="201"/>
      <c r="J200" s="202">
        <f t="shared" si="50"/>
        <v>0</v>
      </c>
      <c r="K200" s="198" t="s">
        <v>261</v>
      </c>
      <c r="L200" s="62"/>
      <c r="M200" s="203" t="s">
        <v>38</v>
      </c>
      <c r="N200" s="204" t="s">
        <v>52</v>
      </c>
      <c r="O200" s="43"/>
      <c r="P200" s="205">
        <f t="shared" si="51"/>
        <v>0</v>
      </c>
      <c r="Q200" s="205">
        <v>2E-05</v>
      </c>
      <c r="R200" s="205">
        <f t="shared" si="52"/>
        <v>0.001</v>
      </c>
      <c r="S200" s="205">
        <v>0.00215</v>
      </c>
      <c r="T200" s="206">
        <f t="shared" si="53"/>
        <v>0.1075</v>
      </c>
      <c r="AR200" s="24" t="s">
        <v>336</v>
      </c>
      <c r="AT200" s="24" t="s">
        <v>258</v>
      </c>
      <c r="AU200" s="24" t="s">
        <v>90</v>
      </c>
      <c r="AY200" s="24" t="s">
        <v>256</v>
      </c>
      <c r="BE200" s="207">
        <f t="shared" si="54"/>
        <v>0</v>
      </c>
      <c r="BF200" s="207">
        <f t="shared" si="55"/>
        <v>0</v>
      </c>
      <c r="BG200" s="207">
        <f t="shared" si="56"/>
        <v>0</v>
      </c>
      <c r="BH200" s="207">
        <f t="shared" si="57"/>
        <v>0</v>
      </c>
      <c r="BI200" s="207">
        <f t="shared" si="58"/>
        <v>0</v>
      </c>
      <c r="BJ200" s="24" t="s">
        <v>25</v>
      </c>
      <c r="BK200" s="207">
        <f t="shared" si="59"/>
        <v>0</v>
      </c>
      <c r="BL200" s="24" t="s">
        <v>336</v>
      </c>
      <c r="BM200" s="24" t="s">
        <v>3089</v>
      </c>
    </row>
    <row r="201" spans="2:65" s="1" customFormat="1" ht="31.5" customHeight="1">
      <c r="B201" s="42"/>
      <c r="C201" s="196" t="s">
        <v>804</v>
      </c>
      <c r="D201" s="196" t="s">
        <v>258</v>
      </c>
      <c r="E201" s="197" t="s">
        <v>3090</v>
      </c>
      <c r="F201" s="198" t="s">
        <v>3091</v>
      </c>
      <c r="G201" s="199" t="s">
        <v>453</v>
      </c>
      <c r="H201" s="200">
        <v>2</v>
      </c>
      <c r="I201" s="201"/>
      <c r="J201" s="202">
        <f t="shared" si="50"/>
        <v>0</v>
      </c>
      <c r="K201" s="198" t="s">
        <v>261</v>
      </c>
      <c r="L201" s="62"/>
      <c r="M201" s="203" t="s">
        <v>38</v>
      </c>
      <c r="N201" s="204" t="s">
        <v>52</v>
      </c>
      <c r="O201" s="43"/>
      <c r="P201" s="205">
        <f t="shared" si="51"/>
        <v>0</v>
      </c>
      <c r="Q201" s="205">
        <v>0.0005</v>
      </c>
      <c r="R201" s="205">
        <f t="shared" si="52"/>
        <v>0.001</v>
      </c>
      <c r="S201" s="205">
        <v>0</v>
      </c>
      <c r="T201" s="206">
        <f t="shared" si="53"/>
        <v>0</v>
      </c>
      <c r="AR201" s="24" t="s">
        <v>336</v>
      </c>
      <c r="AT201" s="24" t="s">
        <v>258</v>
      </c>
      <c r="AU201" s="24" t="s">
        <v>90</v>
      </c>
      <c r="AY201" s="24" t="s">
        <v>256</v>
      </c>
      <c r="BE201" s="207">
        <f t="shared" si="54"/>
        <v>0</v>
      </c>
      <c r="BF201" s="207">
        <f t="shared" si="55"/>
        <v>0</v>
      </c>
      <c r="BG201" s="207">
        <f t="shared" si="56"/>
        <v>0</v>
      </c>
      <c r="BH201" s="207">
        <f t="shared" si="57"/>
        <v>0</v>
      </c>
      <c r="BI201" s="207">
        <f t="shared" si="58"/>
        <v>0</v>
      </c>
      <c r="BJ201" s="24" t="s">
        <v>25</v>
      </c>
      <c r="BK201" s="207">
        <f t="shared" si="59"/>
        <v>0</v>
      </c>
      <c r="BL201" s="24" t="s">
        <v>336</v>
      </c>
      <c r="BM201" s="24" t="s">
        <v>3092</v>
      </c>
    </row>
    <row r="202" spans="2:65" s="1" customFormat="1" ht="22.5" customHeight="1">
      <c r="B202" s="42"/>
      <c r="C202" s="196" t="s">
        <v>808</v>
      </c>
      <c r="D202" s="196" t="s">
        <v>258</v>
      </c>
      <c r="E202" s="197" t="s">
        <v>2786</v>
      </c>
      <c r="F202" s="198" t="s">
        <v>2787</v>
      </c>
      <c r="G202" s="199" t="s">
        <v>2591</v>
      </c>
      <c r="H202" s="200">
        <v>20</v>
      </c>
      <c r="I202" s="201"/>
      <c r="J202" s="202">
        <f t="shared" si="50"/>
        <v>0</v>
      </c>
      <c r="K202" s="198" t="s">
        <v>38</v>
      </c>
      <c r="L202" s="62"/>
      <c r="M202" s="203" t="s">
        <v>38</v>
      </c>
      <c r="N202" s="204" t="s">
        <v>52</v>
      </c>
      <c r="O202" s="43"/>
      <c r="P202" s="205">
        <f t="shared" si="51"/>
        <v>0</v>
      </c>
      <c r="Q202" s="205">
        <v>0</v>
      </c>
      <c r="R202" s="205">
        <f t="shared" si="52"/>
        <v>0</v>
      </c>
      <c r="S202" s="205">
        <v>0</v>
      </c>
      <c r="T202" s="206">
        <f t="shared" si="53"/>
        <v>0</v>
      </c>
      <c r="AR202" s="24" t="s">
        <v>336</v>
      </c>
      <c r="AT202" s="24" t="s">
        <v>258</v>
      </c>
      <c r="AU202" s="24" t="s">
        <v>90</v>
      </c>
      <c r="AY202" s="24" t="s">
        <v>256</v>
      </c>
      <c r="BE202" s="207">
        <f t="shared" si="54"/>
        <v>0</v>
      </c>
      <c r="BF202" s="207">
        <f t="shared" si="55"/>
        <v>0</v>
      </c>
      <c r="BG202" s="207">
        <f t="shared" si="56"/>
        <v>0</v>
      </c>
      <c r="BH202" s="207">
        <f t="shared" si="57"/>
        <v>0</v>
      </c>
      <c r="BI202" s="207">
        <f t="shared" si="58"/>
        <v>0</v>
      </c>
      <c r="BJ202" s="24" t="s">
        <v>25</v>
      </c>
      <c r="BK202" s="207">
        <f t="shared" si="59"/>
        <v>0</v>
      </c>
      <c r="BL202" s="24" t="s">
        <v>336</v>
      </c>
      <c r="BM202" s="24" t="s">
        <v>3093</v>
      </c>
    </row>
    <row r="203" spans="2:65" s="1" customFormat="1" ht="31.5" customHeight="1">
      <c r="B203" s="42"/>
      <c r="C203" s="196" t="s">
        <v>812</v>
      </c>
      <c r="D203" s="196" t="s">
        <v>258</v>
      </c>
      <c r="E203" s="197" t="s">
        <v>2789</v>
      </c>
      <c r="F203" s="198" t="s">
        <v>2790</v>
      </c>
      <c r="G203" s="199" t="s">
        <v>327</v>
      </c>
      <c r="H203" s="200">
        <v>0.5</v>
      </c>
      <c r="I203" s="201"/>
      <c r="J203" s="202">
        <f t="shared" si="50"/>
        <v>0</v>
      </c>
      <c r="K203" s="198" t="s">
        <v>261</v>
      </c>
      <c r="L203" s="62"/>
      <c r="M203" s="203" t="s">
        <v>38</v>
      </c>
      <c r="N203" s="204" t="s">
        <v>52</v>
      </c>
      <c r="O203" s="43"/>
      <c r="P203" s="205">
        <f t="shared" si="51"/>
        <v>0</v>
      </c>
      <c r="Q203" s="205">
        <v>0</v>
      </c>
      <c r="R203" s="205">
        <f t="shared" si="52"/>
        <v>0</v>
      </c>
      <c r="S203" s="205">
        <v>0</v>
      </c>
      <c r="T203" s="206">
        <f t="shared" si="53"/>
        <v>0</v>
      </c>
      <c r="AR203" s="24" t="s">
        <v>336</v>
      </c>
      <c r="AT203" s="24" t="s">
        <v>258</v>
      </c>
      <c r="AU203" s="24" t="s">
        <v>90</v>
      </c>
      <c r="AY203" s="24" t="s">
        <v>256</v>
      </c>
      <c r="BE203" s="207">
        <f t="shared" si="54"/>
        <v>0</v>
      </c>
      <c r="BF203" s="207">
        <f t="shared" si="55"/>
        <v>0</v>
      </c>
      <c r="BG203" s="207">
        <f t="shared" si="56"/>
        <v>0</v>
      </c>
      <c r="BH203" s="207">
        <f t="shared" si="57"/>
        <v>0</v>
      </c>
      <c r="BI203" s="207">
        <f t="shared" si="58"/>
        <v>0</v>
      </c>
      <c r="BJ203" s="24" t="s">
        <v>25</v>
      </c>
      <c r="BK203" s="207">
        <f t="shared" si="59"/>
        <v>0</v>
      </c>
      <c r="BL203" s="24" t="s">
        <v>336</v>
      </c>
      <c r="BM203" s="24" t="s">
        <v>3094</v>
      </c>
    </row>
    <row r="204" spans="2:65" s="1" customFormat="1" ht="31.5" customHeight="1">
      <c r="B204" s="42"/>
      <c r="C204" s="196" t="s">
        <v>816</v>
      </c>
      <c r="D204" s="196" t="s">
        <v>258</v>
      </c>
      <c r="E204" s="197" t="s">
        <v>2792</v>
      </c>
      <c r="F204" s="198" t="s">
        <v>2793</v>
      </c>
      <c r="G204" s="199" t="s">
        <v>327</v>
      </c>
      <c r="H204" s="200">
        <v>0.593</v>
      </c>
      <c r="I204" s="201"/>
      <c r="J204" s="202">
        <f t="shared" si="50"/>
        <v>0</v>
      </c>
      <c r="K204" s="198" t="s">
        <v>261</v>
      </c>
      <c r="L204" s="62"/>
      <c r="M204" s="203" t="s">
        <v>38</v>
      </c>
      <c r="N204" s="204" t="s">
        <v>52</v>
      </c>
      <c r="O204" s="43"/>
      <c r="P204" s="205">
        <f t="shared" si="51"/>
        <v>0</v>
      </c>
      <c r="Q204" s="205">
        <v>0</v>
      </c>
      <c r="R204" s="205">
        <f t="shared" si="52"/>
        <v>0</v>
      </c>
      <c r="S204" s="205">
        <v>0</v>
      </c>
      <c r="T204" s="206">
        <f t="shared" si="53"/>
        <v>0</v>
      </c>
      <c r="AR204" s="24" t="s">
        <v>336</v>
      </c>
      <c r="AT204" s="24" t="s">
        <v>258</v>
      </c>
      <c r="AU204" s="24" t="s">
        <v>90</v>
      </c>
      <c r="AY204" s="24" t="s">
        <v>256</v>
      </c>
      <c r="BE204" s="207">
        <f t="shared" si="54"/>
        <v>0</v>
      </c>
      <c r="BF204" s="207">
        <f t="shared" si="55"/>
        <v>0</v>
      </c>
      <c r="BG204" s="207">
        <f t="shared" si="56"/>
        <v>0</v>
      </c>
      <c r="BH204" s="207">
        <f t="shared" si="57"/>
        <v>0</v>
      </c>
      <c r="BI204" s="207">
        <f t="shared" si="58"/>
        <v>0</v>
      </c>
      <c r="BJ204" s="24" t="s">
        <v>25</v>
      </c>
      <c r="BK204" s="207">
        <f t="shared" si="59"/>
        <v>0</v>
      </c>
      <c r="BL204" s="24" t="s">
        <v>336</v>
      </c>
      <c r="BM204" s="24" t="s">
        <v>3095</v>
      </c>
    </row>
    <row r="205" spans="2:65" s="1" customFormat="1" ht="44.25" customHeight="1">
      <c r="B205" s="42"/>
      <c r="C205" s="196" t="s">
        <v>820</v>
      </c>
      <c r="D205" s="196" t="s">
        <v>258</v>
      </c>
      <c r="E205" s="197" t="s">
        <v>2795</v>
      </c>
      <c r="F205" s="198" t="s">
        <v>2796</v>
      </c>
      <c r="G205" s="199" t="s">
        <v>327</v>
      </c>
      <c r="H205" s="200">
        <v>0.593</v>
      </c>
      <c r="I205" s="201"/>
      <c r="J205" s="202">
        <f t="shared" si="50"/>
        <v>0</v>
      </c>
      <c r="K205" s="198" t="s">
        <v>261</v>
      </c>
      <c r="L205" s="62"/>
      <c r="M205" s="203" t="s">
        <v>38</v>
      </c>
      <c r="N205" s="204" t="s">
        <v>52</v>
      </c>
      <c r="O205" s="43"/>
      <c r="P205" s="205">
        <f t="shared" si="51"/>
        <v>0</v>
      </c>
      <c r="Q205" s="205">
        <v>0</v>
      </c>
      <c r="R205" s="205">
        <f t="shared" si="52"/>
        <v>0</v>
      </c>
      <c r="S205" s="205">
        <v>0</v>
      </c>
      <c r="T205" s="206">
        <f t="shared" si="53"/>
        <v>0</v>
      </c>
      <c r="AR205" s="24" t="s">
        <v>336</v>
      </c>
      <c r="AT205" s="24" t="s">
        <v>258</v>
      </c>
      <c r="AU205" s="24" t="s">
        <v>90</v>
      </c>
      <c r="AY205" s="24" t="s">
        <v>256</v>
      </c>
      <c r="BE205" s="207">
        <f t="shared" si="54"/>
        <v>0</v>
      </c>
      <c r="BF205" s="207">
        <f t="shared" si="55"/>
        <v>0</v>
      </c>
      <c r="BG205" s="207">
        <f t="shared" si="56"/>
        <v>0</v>
      </c>
      <c r="BH205" s="207">
        <f t="shared" si="57"/>
        <v>0</v>
      </c>
      <c r="BI205" s="207">
        <f t="shared" si="58"/>
        <v>0</v>
      </c>
      <c r="BJ205" s="24" t="s">
        <v>25</v>
      </c>
      <c r="BK205" s="207">
        <f t="shared" si="59"/>
        <v>0</v>
      </c>
      <c r="BL205" s="24" t="s">
        <v>336</v>
      </c>
      <c r="BM205" s="24" t="s">
        <v>3096</v>
      </c>
    </row>
    <row r="206" spans="2:65" s="1" customFormat="1" ht="31.5" customHeight="1">
      <c r="B206" s="42"/>
      <c r="C206" s="196" t="s">
        <v>824</v>
      </c>
      <c r="D206" s="196" t="s">
        <v>258</v>
      </c>
      <c r="E206" s="197" t="s">
        <v>2854</v>
      </c>
      <c r="F206" s="198" t="s">
        <v>2855</v>
      </c>
      <c r="G206" s="199" t="s">
        <v>327</v>
      </c>
      <c r="H206" s="200">
        <v>0.417</v>
      </c>
      <c r="I206" s="201"/>
      <c r="J206" s="202">
        <f t="shared" si="50"/>
        <v>0</v>
      </c>
      <c r="K206" s="198" t="s">
        <v>261</v>
      </c>
      <c r="L206" s="62"/>
      <c r="M206" s="203" t="s">
        <v>38</v>
      </c>
      <c r="N206" s="204" t="s">
        <v>52</v>
      </c>
      <c r="O206" s="43"/>
      <c r="P206" s="205">
        <f t="shared" si="51"/>
        <v>0</v>
      </c>
      <c r="Q206" s="205">
        <v>0</v>
      </c>
      <c r="R206" s="205">
        <f t="shared" si="52"/>
        <v>0</v>
      </c>
      <c r="S206" s="205">
        <v>0</v>
      </c>
      <c r="T206" s="206">
        <f t="shared" si="53"/>
        <v>0</v>
      </c>
      <c r="AR206" s="24" t="s">
        <v>336</v>
      </c>
      <c r="AT206" s="24" t="s">
        <v>258</v>
      </c>
      <c r="AU206" s="24" t="s">
        <v>90</v>
      </c>
      <c r="AY206" s="24" t="s">
        <v>256</v>
      </c>
      <c r="BE206" s="207">
        <f t="shared" si="54"/>
        <v>0</v>
      </c>
      <c r="BF206" s="207">
        <f t="shared" si="55"/>
        <v>0</v>
      </c>
      <c r="BG206" s="207">
        <f t="shared" si="56"/>
        <v>0</v>
      </c>
      <c r="BH206" s="207">
        <f t="shared" si="57"/>
        <v>0</v>
      </c>
      <c r="BI206" s="207">
        <f t="shared" si="58"/>
        <v>0</v>
      </c>
      <c r="BJ206" s="24" t="s">
        <v>25</v>
      </c>
      <c r="BK206" s="207">
        <f t="shared" si="59"/>
        <v>0</v>
      </c>
      <c r="BL206" s="24" t="s">
        <v>336</v>
      </c>
      <c r="BM206" s="24" t="s">
        <v>3097</v>
      </c>
    </row>
    <row r="207" spans="2:63" s="10" customFormat="1" ht="29.85" customHeight="1">
      <c r="B207" s="179"/>
      <c r="C207" s="180"/>
      <c r="D207" s="193" t="s">
        <v>80</v>
      </c>
      <c r="E207" s="194" t="s">
        <v>2798</v>
      </c>
      <c r="F207" s="194" t="s">
        <v>2799</v>
      </c>
      <c r="G207" s="180"/>
      <c r="H207" s="180"/>
      <c r="I207" s="183"/>
      <c r="J207" s="195">
        <f>BK207</f>
        <v>0</v>
      </c>
      <c r="K207" s="180"/>
      <c r="L207" s="185"/>
      <c r="M207" s="186"/>
      <c r="N207" s="187"/>
      <c r="O207" s="187"/>
      <c r="P207" s="188">
        <f>SUM(P208:P230)</f>
        <v>0</v>
      </c>
      <c r="Q207" s="187"/>
      <c r="R207" s="188">
        <f>SUM(R208:R230)</f>
        <v>0.41734000000000016</v>
      </c>
      <c r="S207" s="187"/>
      <c r="T207" s="189">
        <f>SUM(T208:T230)</f>
        <v>0.536</v>
      </c>
      <c r="AR207" s="190" t="s">
        <v>90</v>
      </c>
      <c r="AT207" s="191" t="s">
        <v>80</v>
      </c>
      <c r="AU207" s="191" t="s">
        <v>25</v>
      </c>
      <c r="AY207" s="190" t="s">
        <v>256</v>
      </c>
      <c r="BK207" s="192">
        <f>SUM(BK208:BK230)</f>
        <v>0</v>
      </c>
    </row>
    <row r="208" spans="2:65" s="1" customFormat="1" ht="22.5" customHeight="1">
      <c r="B208" s="42"/>
      <c r="C208" s="196" t="s">
        <v>829</v>
      </c>
      <c r="D208" s="196" t="s">
        <v>258</v>
      </c>
      <c r="E208" s="197" t="s">
        <v>3098</v>
      </c>
      <c r="F208" s="198" t="s">
        <v>3099</v>
      </c>
      <c r="G208" s="199" t="s">
        <v>453</v>
      </c>
      <c r="H208" s="200">
        <v>12</v>
      </c>
      <c r="I208" s="201"/>
      <c r="J208" s="202">
        <f aca="true" t="shared" si="60" ref="J208:J230">ROUND(I208*H208,2)</f>
        <v>0</v>
      </c>
      <c r="K208" s="198" t="s">
        <v>261</v>
      </c>
      <c r="L208" s="62"/>
      <c r="M208" s="203" t="s">
        <v>38</v>
      </c>
      <c r="N208" s="204" t="s">
        <v>52</v>
      </c>
      <c r="O208" s="43"/>
      <c r="P208" s="205">
        <f aca="true" t="shared" si="61" ref="P208:P230">O208*H208</f>
        <v>0</v>
      </c>
      <c r="Q208" s="205">
        <v>2E-05</v>
      </c>
      <c r="R208" s="205">
        <f aca="true" t="shared" si="62" ref="R208:R230">Q208*H208</f>
        <v>0.00024000000000000003</v>
      </c>
      <c r="S208" s="205">
        <v>0.039</v>
      </c>
      <c r="T208" s="206">
        <f aca="true" t="shared" si="63" ref="T208:T230">S208*H208</f>
        <v>0.46799999999999997</v>
      </c>
      <c r="AR208" s="24" t="s">
        <v>336</v>
      </c>
      <c r="AT208" s="24" t="s">
        <v>258</v>
      </c>
      <c r="AU208" s="24" t="s">
        <v>90</v>
      </c>
      <c r="AY208" s="24" t="s">
        <v>256</v>
      </c>
      <c r="BE208" s="207">
        <f aca="true" t="shared" si="64" ref="BE208:BE230">IF(N208="základní",J208,0)</f>
        <v>0</v>
      </c>
      <c r="BF208" s="207">
        <f aca="true" t="shared" si="65" ref="BF208:BF230">IF(N208="snížená",J208,0)</f>
        <v>0</v>
      </c>
      <c r="BG208" s="207">
        <f aca="true" t="shared" si="66" ref="BG208:BG230">IF(N208="zákl. přenesená",J208,0)</f>
        <v>0</v>
      </c>
      <c r="BH208" s="207">
        <f aca="true" t="shared" si="67" ref="BH208:BH230">IF(N208="sníž. přenesená",J208,0)</f>
        <v>0</v>
      </c>
      <c r="BI208" s="207">
        <f aca="true" t="shared" si="68" ref="BI208:BI230">IF(N208="nulová",J208,0)</f>
        <v>0</v>
      </c>
      <c r="BJ208" s="24" t="s">
        <v>25</v>
      </c>
      <c r="BK208" s="207">
        <f aca="true" t="shared" si="69" ref="BK208:BK230">ROUND(I208*H208,2)</f>
        <v>0</v>
      </c>
      <c r="BL208" s="24" t="s">
        <v>336</v>
      </c>
      <c r="BM208" s="24" t="s">
        <v>3100</v>
      </c>
    </row>
    <row r="209" spans="2:65" s="1" customFormat="1" ht="22.5" customHeight="1">
      <c r="B209" s="42"/>
      <c r="C209" s="196" t="s">
        <v>834</v>
      </c>
      <c r="D209" s="196" t="s">
        <v>258</v>
      </c>
      <c r="E209" s="197" t="s">
        <v>3101</v>
      </c>
      <c r="F209" s="198" t="s">
        <v>3102</v>
      </c>
      <c r="G209" s="199" t="s">
        <v>1037</v>
      </c>
      <c r="H209" s="200">
        <v>9</v>
      </c>
      <c r="I209" s="201"/>
      <c r="J209" s="202">
        <f t="shared" si="60"/>
        <v>0</v>
      </c>
      <c r="K209" s="198" t="s">
        <v>261</v>
      </c>
      <c r="L209" s="62"/>
      <c r="M209" s="203" t="s">
        <v>38</v>
      </c>
      <c r="N209" s="204" t="s">
        <v>52</v>
      </c>
      <c r="O209" s="43"/>
      <c r="P209" s="205">
        <f t="shared" si="61"/>
        <v>0</v>
      </c>
      <c r="Q209" s="205">
        <v>0.01149</v>
      </c>
      <c r="R209" s="205">
        <f t="shared" si="62"/>
        <v>0.10341</v>
      </c>
      <c r="S209" s="205">
        <v>0</v>
      </c>
      <c r="T209" s="206">
        <f t="shared" si="63"/>
        <v>0</v>
      </c>
      <c r="AR209" s="24" t="s">
        <v>336</v>
      </c>
      <c r="AT209" s="24" t="s">
        <v>258</v>
      </c>
      <c r="AU209" s="24" t="s">
        <v>90</v>
      </c>
      <c r="AY209" s="24" t="s">
        <v>256</v>
      </c>
      <c r="BE209" s="207">
        <f t="shared" si="64"/>
        <v>0</v>
      </c>
      <c r="BF209" s="207">
        <f t="shared" si="65"/>
        <v>0</v>
      </c>
      <c r="BG209" s="207">
        <f t="shared" si="66"/>
        <v>0</v>
      </c>
      <c r="BH209" s="207">
        <f t="shared" si="67"/>
        <v>0</v>
      </c>
      <c r="BI209" s="207">
        <f t="shared" si="68"/>
        <v>0</v>
      </c>
      <c r="BJ209" s="24" t="s">
        <v>25</v>
      </c>
      <c r="BK209" s="207">
        <f t="shared" si="69"/>
        <v>0</v>
      </c>
      <c r="BL209" s="24" t="s">
        <v>336</v>
      </c>
      <c r="BM209" s="24" t="s">
        <v>3103</v>
      </c>
    </row>
    <row r="210" spans="2:65" s="1" customFormat="1" ht="22.5" customHeight="1">
      <c r="B210" s="42"/>
      <c r="C210" s="196" t="s">
        <v>839</v>
      </c>
      <c r="D210" s="196" t="s">
        <v>258</v>
      </c>
      <c r="E210" s="197" t="s">
        <v>3104</v>
      </c>
      <c r="F210" s="198" t="s">
        <v>3105</v>
      </c>
      <c r="G210" s="199" t="s">
        <v>1037</v>
      </c>
      <c r="H210" s="200">
        <v>1</v>
      </c>
      <c r="I210" s="201"/>
      <c r="J210" s="202">
        <f t="shared" si="60"/>
        <v>0</v>
      </c>
      <c r="K210" s="198" t="s">
        <v>261</v>
      </c>
      <c r="L210" s="62"/>
      <c r="M210" s="203" t="s">
        <v>38</v>
      </c>
      <c r="N210" s="204" t="s">
        <v>52</v>
      </c>
      <c r="O210" s="43"/>
      <c r="P210" s="205">
        <f t="shared" si="61"/>
        <v>0</v>
      </c>
      <c r="Q210" s="205">
        <v>0.02974</v>
      </c>
      <c r="R210" s="205">
        <f t="shared" si="62"/>
        <v>0.02974</v>
      </c>
      <c r="S210" s="205">
        <v>0</v>
      </c>
      <c r="T210" s="206">
        <f t="shared" si="63"/>
        <v>0</v>
      </c>
      <c r="AR210" s="24" t="s">
        <v>336</v>
      </c>
      <c r="AT210" s="24" t="s">
        <v>258</v>
      </c>
      <c r="AU210" s="24" t="s">
        <v>90</v>
      </c>
      <c r="AY210" s="24" t="s">
        <v>256</v>
      </c>
      <c r="BE210" s="207">
        <f t="shared" si="64"/>
        <v>0</v>
      </c>
      <c r="BF210" s="207">
        <f t="shared" si="65"/>
        <v>0</v>
      </c>
      <c r="BG210" s="207">
        <f t="shared" si="66"/>
        <v>0</v>
      </c>
      <c r="BH210" s="207">
        <f t="shared" si="67"/>
        <v>0</v>
      </c>
      <c r="BI210" s="207">
        <f t="shared" si="68"/>
        <v>0</v>
      </c>
      <c r="BJ210" s="24" t="s">
        <v>25</v>
      </c>
      <c r="BK210" s="207">
        <f t="shared" si="69"/>
        <v>0</v>
      </c>
      <c r="BL210" s="24" t="s">
        <v>336</v>
      </c>
      <c r="BM210" s="24" t="s">
        <v>3106</v>
      </c>
    </row>
    <row r="211" spans="2:65" s="1" customFormat="1" ht="22.5" customHeight="1">
      <c r="B211" s="42"/>
      <c r="C211" s="196" t="s">
        <v>844</v>
      </c>
      <c r="D211" s="196" t="s">
        <v>258</v>
      </c>
      <c r="E211" s="197" t="s">
        <v>3107</v>
      </c>
      <c r="F211" s="198" t="s">
        <v>3108</v>
      </c>
      <c r="G211" s="199" t="s">
        <v>1037</v>
      </c>
      <c r="H211" s="200">
        <v>9</v>
      </c>
      <c r="I211" s="201"/>
      <c r="J211" s="202">
        <f t="shared" si="60"/>
        <v>0</v>
      </c>
      <c r="K211" s="198" t="s">
        <v>261</v>
      </c>
      <c r="L211" s="62"/>
      <c r="M211" s="203" t="s">
        <v>38</v>
      </c>
      <c r="N211" s="204" t="s">
        <v>52</v>
      </c>
      <c r="O211" s="43"/>
      <c r="P211" s="205">
        <f t="shared" si="61"/>
        <v>0</v>
      </c>
      <c r="Q211" s="205">
        <v>0.00963</v>
      </c>
      <c r="R211" s="205">
        <f t="shared" si="62"/>
        <v>0.08667</v>
      </c>
      <c r="S211" s="205">
        <v>0</v>
      </c>
      <c r="T211" s="206">
        <f t="shared" si="63"/>
        <v>0</v>
      </c>
      <c r="AR211" s="24" t="s">
        <v>336</v>
      </c>
      <c r="AT211" s="24" t="s">
        <v>258</v>
      </c>
      <c r="AU211" s="24" t="s">
        <v>90</v>
      </c>
      <c r="AY211" s="24" t="s">
        <v>256</v>
      </c>
      <c r="BE211" s="207">
        <f t="shared" si="64"/>
        <v>0</v>
      </c>
      <c r="BF211" s="207">
        <f t="shared" si="65"/>
        <v>0</v>
      </c>
      <c r="BG211" s="207">
        <f t="shared" si="66"/>
        <v>0</v>
      </c>
      <c r="BH211" s="207">
        <f t="shared" si="67"/>
        <v>0</v>
      </c>
      <c r="BI211" s="207">
        <f t="shared" si="68"/>
        <v>0</v>
      </c>
      <c r="BJ211" s="24" t="s">
        <v>25</v>
      </c>
      <c r="BK211" s="207">
        <f t="shared" si="69"/>
        <v>0</v>
      </c>
      <c r="BL211" s="24" t="s">
        <v>336</v>
      </c>
      <c r="BM211" s="24" t="s">
        <v>3109</v>
      </c>
    </row>
    <row r="212" spans="2:65" s="1" customFormat="1" ht="22.5" customHeight="1">
      <c r="B212" s="42"/>
      <c r="C212" s="196" t="s">
        <v>849</v>
      </c>
      <c r="D212" s="196" t="s">
        <v>258</v>
      </c>
      <c r="E212" s="197" t="s">
        <v>3110</v>
      </c>
      <c r="F212" s="198" t="s">
        <v>3111</v>
      </c>
      <c r="G212" s="199" t="s">
        <v>1037</v>
      </c>
      <c r="H212" s="200">
        <v>1</v>
      </c>
      <c r="I212" s="201"/>
      <c r="J212" s="202">
        <f t="shared" si="60"/>
        <v>0</v>
      </c>
      <c r="K212" s="198" t="s">
        <v>261</v>
      </c>
      <c r="L212" s="62"/>
      <c r="M212" s="203" t="s">
        <v>38</v>
      </c>
      <c r="N212" s="204" t="s">
        <v>52</v>
      </c>
      <c r="O212" s="43"/>
      <c r="P212" s="205">
        <f t="shared" si="61"/>
        <v>0</v>
      </c>
      <c r="Q212" s="205">
        <v>0.02121</v>
      </c>
      <c r="R212" s="205">
        <f t="shared" si="62"/>
        <v>0.02121</v>
      </c>
      <c r="S212" s="205">
        <v>0</v>
      </c>
      <c r="T212" s="206">
        <f t="shared" si="63"/>
        <v>0</v>
      </c>
      <c r="AR212" s="24" t="s">
        <v>336</v>
      </c>
      <c r="AT212" s="24" t="s">
        <v>258</v>
      </c>
      <c r="AU212" s="24" t="s">
        <v>90</v>
      </c>
      <c r="AY212" s="24" t="s">
        <v>256</v>
      </c>
      <c r="BE212" s="207">
        <f t="shared" si="64"/>
        <v>0</v>
      </c>
      <c r="BF212" s="207">
        <f t="shared" si="65"/>
        <v>0</v>
      </c>
      <c r="BG212" s="207">
        <f t="shared" si="66"/>
        <v>0</v>
      </c>
      <c r="BH212" s="207">
        <f t="shared" si="67"/>
        <v>0</v>
      </c>
      <c r="BI212" s="207">
        <f t="shared" si="68"/>
        <v>0</v>
      </c>
      <c r="BJ212" s="24" t="s">
        <v>25</v>
      </c>
      <c r="BK212" s="207">
        <f t="shared" si="69"/>
        <v>0</v>
      </c>
      <c r="BL212" s="24" t="s">
        <v>336</v>
      </c>
      <c r="BM212" s="24" t="s">
        <v>3112</v>
      </c>
    </row>
    <row r="213" spans="2:65" s="1" customFormat="1" ht="31.5" customHeight="1">
      <c r="B213" s="42"/>
      <c r="C213" s="196" t="s">
        <v>855</v>
      </c>
      <c r="D213" s="196" t="s">
        <v>258</v>
      </c>
      <c r="E213" s="197" t="s">
        <v>3113</v>
      </c>
      <c r="F213" s="198" t="s">
        <v>3114</v>
      </c>
      <c r="G213" s="199" t="s">
        <v>1037</v>
      </c>
      <c r="H213" s="200">
        <v>7</v>
      </c>
      <c r="I213" s="201"/>
      <c r="J213" s="202">
        <f t="shared" si="60"/>
        <v>0</v>
      </c>
      <c r="K213" s="198" t="s">
        <v>261</v>
      </c>
      <c r="L213" s="62"/>
      <c r="M213" s="203" t="s">
        <v>38</v>
      </c>
      <c r="N213" s="204" t="s">
        <v>52</v>
      </c>
      <c r="O213" s="43"/>
      <c r="P213" s="205">
        <f t="shared" si="61"/>
        <v>0</v>
      </c>
      <c r="Q213" s="205">
        <v>0.01467</v>
      </c>
      <c r="R213" s="205">
        <f t="shared" si="62"/>
        <v>0.10269</v>
      </c>
      <c r="S213" s="205">
        <v>0</v>
      </c>
      <c r="T213" s="206">
        <f t="shared" si="63"/>
        <v>0</v>
      </c>
      <c r="AR213" s="24" t="s">
        <v>336</v>
      </c>
      <c r="AT213" s="24" t="s">
        <v>258</v>
      </c>
      <c r="AU213" s="24" t="s">
        <v>90</v>
      </c>
      <c r="AY213" s="24" t="s">
        <v>256</v>
      </c>
      <c r="BE213" s="207">
        <f t="shared" si="64"/>
        <v>0</v>
      </c>
      <c r="BF213" s="207">
        <f t="shared" si="65"/>
        <v>0</v>
      </c>
      <c r="BG213" s="207">
        <f t="shared" si="66"/>
        <v>0</v>
      </c>
      <c r="BH213" s="207">
        <f t="shared" si="67"/>
        <v>0</v>
      </c>
      <c r="BI213" s="207">
        <f t="shared" si="68"/>
        <v>0</v>
      </c>
      <c r="BJ213" s="24" t="s">
        <v>25</v>
      </c>
      <c r="BK213" s="207">
        <f t="shared" si="69"/>
        <v>0</v>
      </c>
      <c r="BL213" s="24" t="s">
        <v>336</v>
      </c>
      <c r="BM213" s="24" t="s">
        <v>3115</v>
      </c>
    </row>
    <row r="214" spans="2:65" s="1" customFormat="1" ht="22.5" customHeight="1">
      <c r="B214" s="42"/>
      <c r="C214" s="196" t="s">
        <v>860</v>
      </c>
      <c r="D214" s="196" t="s">
        <v>258</v>
      </c>
      <c r="E214" s="197" t="s">
        <v>2800</v>
      </c>
      <c r="F214" s="198" t="s">
        <v>2801</v>
      </c>
      <c r="G214" s="199" t="s">
        <v>453</v>
      </c>
      <c r="H214" s="200">
        <v>10</v>
      </c>
      <c r="I214" s="201"/>
      <c r="J214" s="202">
        <f t="shared" si="60"/>
        <v>0</v>
      </c>
      <c r="K214" s="198" t="s">
        <v>261</v>
      </c>
      <c r="L214" s="62"/>
      <c r="M214" s="203" t="s">
        <v>38</v>
      </c>
      <c r="N214" s="204" t="s">
        <v>52</v>
      </c>
      <c r="O214" s="43"/>
      <c r="P214" s="205">
        <f t="shared" si="61"/>
        <v>0</v>
      </c>
      <c r="Q214" s="205">
        <v>0.00013</v>
      </c>
      <c r="R214" s="205">
        <f t="shared" si="62"/>
        <v>0.0013</v>
      </c>
      <c r="S214" s="205">
        <v>0.0011</v>
      </c>
      <c r="T214" s="206">
        <f t="shared" si="63"/>
        <v>0.011000000000000001</v>
      </c>
      <c r="AR214" s="24" t="s">
        <v>336</v>
      </c>
      <c r="AT214" s="24" t="s">
        <v>258</v>
      </c>
      <c r="AU214" s="24" t="s">
        <v>90</v>
      </c>
      <c r="AY214" s="24" t="s">
        <v>256</v>
      </c>
      <c r="BE214" s="207">
        <f t="shared" si="64"/>
        <v>0</v>
      </c>
      <c r="BF214" s="207">
        <f t="shared" si="65"/>
        <v>0</v>
      </c>
      <c r="BG214" s="207">
        <f t="shared" si="66"/>
        <v>0</v>
      </c>
      <c r="BH214" s="207">
        <f t="shared" si="67"/>
        <v>0</v>
      </c>
      <c r="BI214" s="207">
        <f t="shared" si="68"/>
        <v>0</v>
      </c>
      <c r="BJ214" s="24" t="s">
        <v>25</v>
      </c>
      <c r="BK214" s="207">
        <f t="shared" si="69"/>
        <v>0</v>
      </c>
      <c r="BL214" s="24" t="s">
        <v>336</v>
      </c>
      <c r="BM214" s="24" t="s">
        <v>3116</v>
      </c>
    </row>
    <row r="215" spans="2:65" s="1" customFormat="1" ht="22.5" customHeight="1">
      <c r="B215" s="42"/>
      <c r="C215" s="196" t="s">
        <v>865</v>
      </c>
      <c r="D215" s="196" t="s">
        <v>258</v>
      </c>
      <c r="E215" s="197" t="s">
        <v>2803</v>
      </c>
      <c r="F215" s="198" t="s">
        <v>2804</v>
      </c>
      <c r="G215" s="199" t="s">
        <v>453</v>
      </c>
      <c r="H215" s="200">
        <v>10</v>
      </c>
      <c r="I215" s="201"/>
      <c r="J215" s="202">
        <f t="shared" si="60"/>
        <v>0</v>
      </c>
      <c r="K215" s="198" t="s">
        <v>261</v>
      </c>
      <c r="L215" s="62"/>
      <c r="M215" s="203" t="s">
        <v>38</v>
      </c>
      <c r="N215" s="204" t="s">
        <v>52</v>
      </c>
      <c r="O215" s="43"/>
      <c r="P215" s="205">
        <f t="shared" si="61"/>
        <v>0</v>
      </c>
      <c r="Q215" s="205">
        <v>0.00017</v>
      </c>
      <c r="R215" s="205">
        <f t="shared" si="62"/>
        <v>0.0017000000000000001</v>
      </c>
      <c r="S215" s="205">
        <v>0.0022</v>
      </c>
      <c r="T215" s="206">
        <f t="shared" si="63"/>
        <v>0.022000000000000002</v>
      </c>
      <c r="AR215" s="24" t="s">
        <v>336</v>
      </c>
      <c r="AT215" s="24" t="s">
        <v>258</v>
      </c>
      <c r="AU215" s="24" t="s">
        <v>90</v>
      </c>
      <c r="AY215" s="24" t="s">
        <v>256</v>
      </c>
      <c r="BE215" s="207">
        <f t="shared" si="64"/>
        <v>0</v>
      </c>
      <c r="BF215" s="207">
        <f t="shared" si="65"/>
        <v>0</v>
      </c>
      <c r="BG215" s="207">
        <f t="shared" si="66"/>
        <v>0</v>
      </c>
      <c r="BH215" s="207">
        <f t="shared" si="67"/>
        <v>0</v>
      </c>
      <c r="BI215" s="207">
        <f t="shared" si="68"/>
        <v>0</v>
      </c>
      <c r="BJ215" s="24" t="s">
        <v>25</v>
      </c>
      <c r="BK215" s="207">
        <f t="shared" si="69"/>
        <v>0</v>
      </c>
      <c r="BL215" s="24" t="s">
        <v>336</v>
      </c>
      <c r="BM215" s="24" t="s">
        <v>3117</v>
      </c>
    </row>
    <row r="216" spans="2:65" s="1" customFormat="1" ht="22.5" customHeight="1">
      <c r="B216" s="42"/>
      <c r="C216" s="196" t="s">
        <v>869</v>
      </c>
      <c r="D216" s="196" t="s">
        <v>258</v>
      </c>
      <c r="E216" s="197" t="s">
        <v>3118</v>
      </c>
      <c r="F216" s="198" t="s">
        <v>3119</v>
      </c>
      <c r="G216" s="199" t="s">
        <v>453</v>
      </c>
      <c r="H216" s="200">
        <v>10</v>
      </c>
      <c r="I216" s="201"/>
      <c r="J216" s="202">
        <f t="shared" si="60"/>
        <v>0</v>
      </c>
      <c r="K216" s="198" t="s">
        <v>261</v>
      </c>
      <c r="L216" s="62"/>
      <c r="M216" s="203" t="s">
        <v>38</v>
      </c>
      <c r="N216" s="204" t="s">
        <v>52</v>
      </c>
      <c r="O216" s="43"/>
      <c r="P216" s="205">
        <f t="shared" si="61"/>
        <v>0</v>
      </c>
      <c r="Q216" s="205">
        <v>0.00021</v>
      </c>
      <c r="R216" s="205">
        <f t="shared" si="62"/>
        <v>0.0021000000000000003</v>
      </c>
      <c r="S216" s="205">
        <v>0.0035</v>
      </c>
      <c r="T216" s="206">
        <f t="shared" si="63"/>
        <v>0.035</v>
      </c>
      <c r="AR216" s="24" t="s">
        <v>336</v>
      </c>
      <c r="AT216" s="24" t="s">
        <v>258</v>
      </c>
      <c r="AU216" s="24" t="s">
        <v>90</v>
      </c>
      <c r="AY216" s="24" t="s">
        <v>256</v>
      </c>
      <c r="BE216" s="207">
        <f t="shared" si="64"/>
        <v>0</v>
      </c>
      <c r="BF216" s="207">
        <f t="shared" si="65"/>
        <v>0</v>
      </c>
      <c r="BG216" s="207">
        <f t="shared" si="66"/>
        <v>0</v>
      </c>
      <c r="BH216" s="207">
        <f t="shared" si="67"/>
        <v>0</v>
      </c>
      <c r="BI216" s="207">
        <f t="shared" si="68"/>
        <v>0</v>
      </c>
      <c r="BJ216" s="24" t="s">
        <v>25</v>
      </c>
      <c r="BK216" s="207">
        <f t="shared" si="69"/>
        <v>0</v>
      </c>
      <c r="BL216" s="24" t="s">
        <v>336</v>
      </c>
      <c r="BM216" s="24" t="s">
        <v>3120</v>
      </c>
    </row>
    <row r="217" spans="2:65" s="1" customFormat="1" ht="22.5" customHeight="1">
      <c r="B217" s="42"/>
      <c r="C217" s="196" t="s">
        <v>873</v>
      </c>
      <c r="D217" s="196" t="s">
        <v>258</v>
      </c>
      <c r="E217" s="197" t="s">
        <v>2806</v>
      </c>
      <c r="F217" s="198" t="s">
        <v>2807</v>
      </c>
      <c r="G217" s="199" t="s">
        <v>453</v>
      </c>
      <c r="H217" s="200">
        <v>36</v>
      </c>
      <c r="I217" s="201"/>
      <c r="J217" s="202">
        <f t="shared" si="60"/>
        <v>0</v>
      </c>
      <c r="K217" s="198" t="s">
        <v>261</v>
      </c>
      <c r="L217" s="62"/>
      <c r="M217" s="203" t="s">
        <v>38</v>
      </c>
      <c r="N217" s="204" t="s">
        <v>52</v>
      </c>
      <c r="O217" s="43"/>
      <c r="P217" s="205">
        <f t="shared" si="61"/>
        <v>0</v>
      </c>
      <c r="Q217" s="205">
        <v>3E-05</v>
      </c>
      <c r="R217" s="205">
        <f t="shared" si="62"/>
        <v>0.00108</v>
      </c>
      <c r="S217" s="205">
        <v>0</v>
      </c>
      <c r="T217" s="206">
        <f t="shared" si="63"/>
        <v>0</v>
      </c>
      <c r="AR217" s="24" t="s">
        <v>336</v>
      </c>
      <c r="AT217" s="24" t="s">
        <v>258</v>
      </c>
      <c r="AU217" s="24" t="s">
        <v>90</v>
      </c>
      <c r="AY217" s="24" t="s">
        <v>256</v>
      </c>
      <c r="BE217" s="207">
        <f t="shared" si="64"/>
        <v>0</v>
      </c>
      <c r="BF217" s="207">
        <f t="shared" si="65"/>
        <v>0</v>
      </c>
      <c r="BG217" s="207">
        <f t="shared" si="66"/>
        <v>0</v>
      </c>
      <c r="BH217" s="207">
        <f t="shared" si="67"/>
        <v>0</v>
      </c>
      <c r="BI217" s="207">
        <f t="shared" si="68"/>
        <v>0</v>
      </c>
      <c r="BJ217" s="24" t="s">
        <v>25</v>
      </c>
      <c r="BK217" s="207">
        <f t="shared" si="69"/>
        <v>0</v>
      </c>
      <c r="BL217" s="24" t="s">
        <v>336</v>
      </c>
      <c r="BM217" s="24" t="s">
        <v>3121</v>
      </c>
    </row>
    <row r="218" spans="2:65" s="1" customFormat="1" ht="22.5" customHeight="1">
      <c r="B218" s="42"/>
      <c r="C218" s="196" t="s">
        <v>877</v>
      </c>
      <c r="D218" s="196" t="s">
        <v>258</v>
      </c>
      <c r="E218" s="197" t="s">
        <v>2809</v>
      </c>
      <c r="F218" s="198" t="s">
        <v>2810</v>
      </c>
      <c r="G218" s="199" t="s">
        <v>453</v>
      </c>
      <c r="H218" s="200">
        <v>1</v>
      </c>
      <c r="I218" s="201"/>
      <c r="J218" s="202">
        <f t="shared" si="60"/>
        <v>0</v>
      </c>
      <c r="K218" s="198" t="s">
        <v>261</v>
      </c>
      <c r="L218" s="62"/>
      <c r="M218" s="203" t="s">
        <v>38</v>
      </c>
      <c r="N218" s="204" t="s">
        <v>52</v>
      </c>
      <c r="O218" s="43"/>
      <c r="P218" s="205">
        <f t="shared" si="61"/>
        <v>0</v>
      </c>
      <c r="Q218" s="205">
        <v>0.00015</v>
      </c>
      <c r="R218" s="205">
        <f t="shared" si="62"/>
        <v>0.00015</v>
      </c>
      <c r="S218" s="205">
        <v>0</v>
      </c>
      <c r="T218" s="206">
        <f t="shared" si="63"/>
        <v>0</v>
      </c>
      <c r="AR218" s="24" t="s">
        <v>336</v>
      </c>
      <c r="AT218" s="24" t="s">
        <v>258</v>
      </c>
      <c r="AU218" s="24" t="s">
        <v>90</v>
      </c>
      <c r="AY218" s="24" t="s">
        <v>256</v>
      </c>
      <c r="BE218" s="207">
        <f t="shared" si="64"/>
        <v>0</v>
      </c>
      <c r="BF218" s="207">
        <f t="shared" si="65"/>
        <v>0</v>
      </c>
      <c r="BG218" s="207">
        <f t="shared" si="66"/>
        <v>0</v>
      </c>
      <c r="BH218" s="207">
        <f t="shared" si="67"/>
        <v>0</v>
      </c>
      <c r="BI218" s="207">
        <f t="shared" si="68"/>
        <v>0</v>
      </c>
      <c r="BJ218" s="24" t="s">
        <v>25</v>
      </c>
      <c r="BK218" s="207">
        <f t="shared" si="69"/>
        <v>0</v>
      </c>
      <c r="BL218" s="24" t="s">
        <v>336</v>
      </c>
      <c r="BM218" s="24" t="s">
        <v>3122</v>
      </c>
    </row>
    <row r="219" spans="2:65" s="1" customFormat="1" ht="22.5" customHeight="1">
      <c r="B219" s="42"/>
      <c r="C219" s="196" t="s">
        <v>881</v>
      </c>
      <c r="D219" s="196" t="s">
        <v>258</v>
      </c>
      <c r="E219" s="197" t="s">
        <v>2812</v>
      </c>
      <c r="F219" s="198" t="s">
        <v>2813</v>
      </c>
      <c r="G219" s="199" t="s">
        <v>453</v>
      </c>
      <c r="H219" s="200">
        <v>7</v>
      </c>
      <c r="I219" s="201"/>
      <c r="J219" s="202">
        <f t="shared" si="60"/>
        <v>0</v>
      </c>
      <c r="K219" s="198" t="s">
        <v>261</v>
      </c>
      <c r="L219" s="62"/>
      <c r="M219" s="203" t="s">
        <v>38</v>
      </c>
      <c r="N219" s="204" t="s">
        <v>52</v>
      </c>
      <c r="O219" s="43"/>
      <c r="P219" s="205">
        <f t="shared" si="61"/>
        <v>0</v>
      </c>
      <c r="Q219" s="205">
        <v>0.00035</v>
      </c>
      <c r="R219" s="205">
        <f t="shared" si="62"/>
        <v>0.00245</v>
      </c>
      <c r="S219" s="205">
        <v>0</v>
      </c>
      <c r="T219" s="206">
        <f t="shared" si="63"/>
        <v>0</v>
      </c>
      <c r="AR219" s="24" t="s">
        <v>336</v>
      </c>
      <c r="AT219" s="24" t="s">
        <v>258</v>
      </c>
      <c r="AU219" s="24" t="s">
        <v>90</v>
      </c>
      <c r="AY219" s="24" t="s">
        <v>256</v>
      </c>
      <c r="BE219" s="207">
        <f t="shared" si="64"/>
        <v>0</v>
      </c>
      <c r="BF219" s="207">
        <f t="shared" si="65"/>
        <v>0</v>
      </c>
      <c r="BG219" s="207">
        <f t="shared" si="66"/>
        <v>0</v>
      </c>
      <c r="BH219" s="207">
        <f t="shared" si="67"/>
        <v>0</v>
      </c>
      <c r="BI219" s="207">
        <f t="shared" si="68"/>
        <v>0</v>
      </c>
      <c r="BJ219" s="24" t="s">
        <v>25</v>
      </c>
      <c r="BK219" s="207">
        <f t="shared" si="69"/>
        <v>0</v>
      </c>
      <c r="BL219" s="24" t="s">
        <v>336</v>
      </c>
      <c r="BM219" s="24" t="s">
        <v>3123</v>
      </c>
    </row>
    <row r="220" spans="2:65" s="1" customFormat="1" ht="22.5" customHeight="1">
      <c r="B220" s="42"/>
      <c r="C220" s="196" t="s">
        <v>886</v>
      </c>
      <c r="D220" s="196" t="s">
        <v>258</v>
      </c>
      <c r="E220" s="197" t="s">
        <v>2815</v>
      </c>
      <c r="F220" s="198" t="s">
        <v>2816</v>
      </c>
      <c r="G220" s="199" t="s">
        <v>453</v>
      </c>
      <c r="H220" s="200">
        <v>6</v>
      </c>
      <c r="I220" s="201"/>
      <c r="J220" s="202">
        <f t="shared" si="60"/>
        <v>0</v>
      </c>
      <c r="K220" s="198" t="s">
        <v>261</v>
      </c>
      <c r="L220" s="62"/>
      <c r="M220" s="203" t="s">
        <v>38</v>
      </c>
      <c r="N220" s="204" t="s">
        <v>52</v>
      </c>
      <c r="O220" s="43"/>
      <c r="P220" s="205">
        <f t="shared" si="61"/>
        <v>0</v>
      </c>
      <c r="Q220" s="205">
        <v>9E-05</v>
      </c>
      <c r="R220" s="205">
        <f t="shared" si="62"/>
        <v>0.00054</v>
      </c>
      <c r="S220" s="205">
        <v>0</v>
      </c>
      <c r="T220" s="206">
        <f t="shared" si="63"/>
        <v>0</v>
      </c>
      <c r="AR220" s="24" t="s">
        <v>336</v>
      </c>
      <c r="AT220" s="24" t="s">
        <v>258</v>
      </c>
      <c r="AU220" s="24" t="s">
        <v>90</v>
      </c>
      <c r="AY220" s="24" t="s">
        <v>256</v>
      </c>
      <c r="BE220" s="207">
        <f t="shared" si="64"/>
        <v>0</v>
      </c>
      <c r="BF220" s="207">
        <f t="shared" si="65"/>
        <v>0</v>
      </c>
      <c r="BG220" s="207">
        <f t="shared" si="66"/>
        <v>0</v>
      </c>
      <c r="BH220" s="207">
        <f t="shared" si="67"/>
        <v>0</v>
      </c>
      <c r="BI220" s="207">
        <f t="shared" si="68"/>
        <v>0</v>
      </c>
      <c r="BJ220" s="24" t="s">
        <v>25</v>
      </c>
      <c r="BK220" s="207">
        <f t="shared" si="69"/>
        <v>0</v>
      </c>
      <c r="BL220" s="24" t="s">
        <v>336</v>
      </c>
      <c r="BM220" s="24" t="s">
        <v>3124</v>
      </c>
    </row>
    <row r="221" spans="2:65" s="1" customFormat="1" ht="22.5" customHeight="1">
      <c r="B221" s="42"/>
      <c r="C221" s="196" t="s">
        <v>891</v>
      </c>
      <c r="D221" s="196" t="s">
        <v>258</v>
      </c>
      <c r="E221" s="197" t="s">
        <v>2818</v>
      </c>
      <c r="F221" s="198" t="s">
        <v>2819</v>
      </c>
      <c r="G221" s="199" t="s">
        <v>453</v>
      </c>
      <c r="H221" s="200">
        <v>10</v>
      </c>
      <c r="I221" s="201"/>
      <c r="J221" s="202">
        <f t="shared" si="60"/>
        <v>0</v>
      </c>
      <c r="K221" s="198" t="s">
        <v>261</v>
      </c>
      <c r="L221" s="62"/>
      <c r="M221" s="203" t="s">
        <v>38</v>
      </c>
      <c r="N221" s="204" t="s">
        <v>52</v>
      </c>
      <c r="O221" s="43"/>
      <c r="P221" s="205">
        <f t="shared" si="61"/>
        <v>0</v>
      </c>
      <c r="Q221" s="205">
        <v>0.00024</v>
      </c>
      <c r="R221" s="205">
        <f t="shared" si="62"/>
        <v>0.0024000000000000002</v>
      </c>
      <c r="S221" s="205">
        <v>0</v>
      </c>
      <c r="T221" s="206">
        <f t="shared" si="63"/>
        <v>0</v>
      </c>
      <c r="AR221" s="24" t="s">
        <v>336</v>
      </c>
      <c r="AT221" s="24" t="s">
        <v>258</v>
      </c>
      <c r="AU221" s="24" t="s">
        <v>90</v>
      </c>
      <c r="AY221" s="24" t="s">
        <v>256</v>
      </c>
      <c r="BE221" s="207">
        <f t="shared" si="64"/>
        <v>0</v>
      </c>
      <c r="BF221" s="207">
        <f t="shared" si="65"/>
        <v>0</v>
      </c>
      <c r="BG221" s="207">
        <f t="shared" si="66"/>
        <v>0</v>
      </c>
      <c r="BH221" s="207">
        <f t="shared" si="67"/>
        <v>0</v>
      </c>
      <c r="BI221" s="207">
        <f t="shared" si="68"/>
        <v>0</v>
      </c>
      <c r="BJ221" s="24" t="s">
        <v>25</v>
      </c>
      <c r="BK221" s="207">
        <f t="shared" si="69"/>
        <v>0</v>
      </c>
      <c r="BL221" s="24" t="s">
        <v>336</v>
      </c>
      <c r="BM221" s="24" t="s">
        <v>3125</v>
      </c>
    </row>
    <row r="222" spans="2:65" s="1" customFormat="1" ht="22.5" customHeight="1">
      <c r="B222" s="42"/>
      <c r="C222" s="196" t="s">
        <v>896</v>
      </c>
      <c r="D222" s="196" t="s">
        <v>258</v>
      </c>
      <c r="E222" s="197" t="s">
        <v>3126</v>
      </c>
      <c r="F222" s="198" t="s">
        <v>3127</v>
      </c>
      <c r="G222" s="199" t="s">
        <v>453</v>
      </c>
      <c r="H222" s="200">
        <v>1</v>
      </c>
      <c r="I222" s="201"/>
      <c r="J222" s="202">
        <f t="shared" si="60"/>
        <v>0</v>
      </c>
      <c r="K222" s="198" t="s">
        <v>261</v>
      </c>
      <c r="L222" s="62"/>
      <c r="M222" s="203" t="s">
        <v>38</v>
      </c>
      <c r="N222" s="204" t="s">
        <v>52</v>
      </c>
      <c r="O222" s="43"/>
      <c r="P222" s="205">
        <f t="shared" si="61"/>
        <v>0</v>
      </c>
      <c r="Q222" s="205">
        <v>0.00078</v>
      </c>
      <c r="R222" s="205">
        <f t="shared" si="62"/>
        <v>0.00078</v>
      </c>
      <c r="S222" s="205">
        <v>0</v>
      </c>
      <c r="T222" s="206">
        <f t="shared" si="63"/>
        <v>0</v>
      </c>
      <c r="AR222" s="24" t="s">
        <v>336</v>
      </c>
      <c r="AT222" s="24" t="s">
        <v>258</v>
      </c>
      <c r="AU222" s="24" t="s">
        <v>90</v>
      </c>
      <c r="AY222" s="24" t="s">
        <v>256</v>
      </c>
      <c r="BE222" s="207">
        <f t="shared" si="64"/>
        <v>0</v>
      </c>
      <c r="BF222" s="207">
        <f t="shared" si="65"/>
        <v>0</v>
      </c>
      <c r="BG222" s="207">
        <f t="shared" si="66"/>
        <v>0</v>
      </c>
      <c r="BH222" s="207">
        <f t="shared" si="67"/>
        <v>0</v>
      </c>
      <c r="BI222" s="207">
        <f t="shared" si="68"/>
        <v>0</v>
      </c>
      <c r="BJ222" s="24" t="s">
        <v>25</v>
      </c>
      <c r="BK222" s="207">
        <f t="shared" si="69"/>
        <v>0</v>
      </c>
      <c r="BL222" s="24" t="s">
        <v>336</v>
      </c>
      <c r="BM222" s="24" t="s">
        <v>3128</v>
      </c>
    </row>
    <row r="223" spans="2:65" s="1" customFormat="1" ht="22.5" customHeight="1">
      <c r="B223" s="42"/>
      <c r="C223" s="196" t="s">
        <v>901</v>
      </c>
      <c r="D223" s="196" t="s">
        <v>258</v>
      </c>
      <c r="E223" s="197" t="s">
        <v>2827</v>
      </c>
      <c r="F223" s="198" t="s">
        <v>2828</v>
      </c>
      <c r="G223" s="199" t="s">
        <v>453</v>
      </c>
      <c r="H223" s="200">
        <v>20</v>
      </c>
      <c r="I223" s="201"/>
      <c r="J223" s="202">
        <f t="shared" si="60"/>
        <v>0</v>
      </c>
      <c r="K223" s="198" t="s">
        <v>261</v>
      </c>
      <c r="L223" s="62"/>
      <c r="M223" s="203" t="s">
        <v>38</v>
      </c>
      <c r="N223" s="204" t="s">
        <v>52</v>
      </c>
      <c r="O223" s="43"/>
      <c r="P223" s="205">
        <f t="shared" si="61"/>
        <v>0</v>
      </c>
      <c r="Q223" s="205">
        <v>0.00022</v>
      </c>
      <c r="R223" s="205">
        <f t="shared" si="62"/>
        <v>0.0044</v>
      </c>
      <c r="S223" s="205">
        <v>0</v>
      </c>
      <c r="T223" s="206">
        <f t="shared" si="63"/>
        <v>0</v>
      </c>
      <c r="AR223" s="24" t="s">
        <v>336</v>
      </c>
      <c r="AT223" s="24" t="s">
        <v>258</v>
      </c>
      <c r="AU223" s="24" t="s">
        <v>90</v>
      </c>
      <c r="AY223" s="24" t="s">
        <v>256</v>
      </c>
      <c r="BE223" s="207">
        <f t="shared" si="64"/>
        <v>0</v>
      </c>
      <c r="BF223" s="207">
        <f t="shared" si="65"/>
        <v>0</v>
      </c>
      <c r="BG223" s="207">
        <f t="shared" si="66"/>
        <v>0</v>
      </c>
      <c r="BH223" s="207">
        <f t="shared" si="67"/>
        <v>0</v>
      </c>
      <c r="BI223" s="207">
        <f t="shared" si="68"/>
        <v>0</v>
      </c>
      <c r="BJ223" s="24" t="s">
        <v>25</v>
      </c>
      <c r="BK223" s="207">
        <f t="shared" si="69"/>
        <v>0</v>
      </c>
      <c r="BL223" s="24" t="s">
        <v>336</v>
      </c>
      <c r="BM223" s="24" t="s">
        <v>3129</v>
      </c>
    </row>
    <row r="224" spans="2:65" s="1" customFormat="1" ht="22.5" customHeight="1">
      <c r="B224" s="42"/>
      <c r="C224" s="196" t="s">
        <v>906</v>
      </c>
      <c r="D224" s="196" t="s">
        <v>258</v>
      </c>
      <c r="E224" s="197" t="s">
        <v>2830</v>
      </c>
      <c r="F224" s="198" t="s">
        <v>3130</v>
      </c>
      <c r="G224" s="199" t="s">
        <v>453</v>
      </c>
      <c r="H224" s="200">
        <v>1</v>
      </c>
      <c r="I224" s="201"/>
      <c r="J224" s="202">
        <f t="shared" si="60"/>
        <v>0</v>
      </c>
      <c r="K224" s="198" t="s">
        <v>261</v>
      </c>
      <c r="L224" s="62"/>
      <c r="M224" s="203" t="s">
        <v>38</v>
      </c>
      <c r="N224" s="204" t="s">
        <v>52</v>
      </c>
      <c r="O224" s="43"/>
      <c r="P224" s="205">
        <f t="shared" si="61"/>
        <v>0</v>
      </c>
      <c r="Q224" s="205">
        <v>0.00173</v>
      </c>
      <c r="R224" s="205">
        <f t="shared" si="62"/>
        <v>0.00173</v>
      </c>
      <c r="S224" s="205">
        <v>0</v>
      </c>
      <c r="T224" s="206">
        <f t="shared" si="63"/>
        <v>0</v>
      </c>
      <c r="AR224" s="24" t="s">
        <v>336</v>
      </c>
      <c r="AT224" s="24" t="s">
        <v>258</v>
      </c>
      <c r="AU224" s="24" t="s">
        <v>90</v>
      </c>
      <c r="AY224" s="24" t="s">
        <v>256</v>
      </c>
      <c r="BE224" s="207">
        <f t="shared" si="64"/>
        <v>0</v>
      </c>
      <c r="BF224" s="207">
        <f t="shared" si="65"/>
        <v>0</v>
      </c>
      <c r="BG224" s="207">
        <f t="shared" si="66"/>
        <v>0</v>
      </c>
      <c r="BH224" s="207">
        <f t="shared" si="67"/>
        <v>0</v>
      </c>
      <c r="BI224" s="207">
        <f t="shared" si="68"/>
        <v>0</v>
      </c>
      <c r="BJ224" s="24" t="s">
        <v>25</v>
      </c>
      <c r="BK224" s="207">
        <f t="shared" si="69"/>
        <v>0</v>
      </c>
      <c r="BL224" s="24" t="s">
        <v>336</v>
      </c>
      <c r="BM224" s="24" t="s">
        <v>3131</v>
      </c>
    </row>
    <row r="225" spans="2:65" s="1" customFormat="1" ht="22.5" customHeight="1">
      <c r="B225" s="42"/>
      <c r="C225" s="196" t="s">
        <v>911</v>
      </c>
      <c r="D225" s="196" t="s">
        <v>258</v>
      </c>
      <c r="E225" s="197" t="s">
        <v>2836</v>
      </c>
      <c r="F225" s="198" t="s">
        <v>2837</v>
      </c>
      <c r="G225" s="199" t="s">
        <v>453</v>
      </c>
      <c r="H225" s="200">
        <v>5</v>
      </c>
      <c r="I225" s="201"/>
      <c r="J225" s="202">
        <f t="shared" si="60"/>
        <v>0</v>
      </c>
      <c r="K225" s="198" t="s">
        <v>261</v>
      </c>
      <c r="L225" s="62"/>
      <c r="M225" s="203" t="s">
        <v>38</v>
      </c>
      <c r="N225" s="204" t="s">
        <v>52</v>
      </c>
      <c r="O225" s="43"/>
      <c r="P225" s="205">
        <f t="shared" si="61"/>
        <v>0</v>
      </c>
      <c r="Q225" s="205">
        <v>0.00168</v>
      </c>
      <c r="R225" s="205">
        <f t="shared" si="62"/>
        <v>0.008400000000000001</v>
      </c>
      <c r="S225" s="205">
        <v>0</v>
      </c>
      <c r="T225" s="206">
        <f t="shared" si="63"/>
        <v>0</v>
      </c>
      <c r="AR225" s="24" t="s">
        <v>336</v>
      </c>
      <c r="AT225" s="24" t="s">
        <v>258</v>
      </c>
      <c r="AU225" s="24" t="s">
        <v>90</v>
      </c>
      <c r="AY225" s="24" t="s">
        <v>256</v>
      </c>
      <c r="BE225" s="207">
        <f t="shared" si="64"/>
        <v>0</v>
      </c>
      <c r="BF225" s="207">
        <f t="shared" si="65"/>
        <v>0</v>
      </c>
      <c r="BG225" s="207">
        <f t="shared" si="66"/>
        <v>0</v>
      </c>
      <c r="BH225" s="207">
        <f t="shared" si="67"/>
        <v>0</v>
      </c>
      <c r="BI225" s="207">
        <f t="shared" si="68"/>
        <v>0</v>
      </c>
      <c r="BJ225" s="24" t="s">
        <v>25</v>
      </c>
      <c r="BK225" s="207">
        <f t="shared" si="69"/>
        <v>0</v>
      </c>
      <c r="BL225" s="24" t="s">
        <v>336</v>
      </c>
      <c r="BM225" s="24" t="s">
        <v>3132</v>
      </c>
    </row>
    <row r="226" spans="2:65" s="1" customFormat="1" ht="31.5" customHeight="1">
      <c r="B226" s="42"/>
      <c r="C226" s="196" t="s">
        <v>916</v>
      </c>
      <c r="D226" s="196" t="s">
        <v>258</v>
      </c>
      <c r="E226" s="197" t="s">
        <v>2839</v>
      </c>
      <c r="F226" s="198" t="s">
        <v>2840</v>
      </c>
      <c r="G226" s="199" t="s">
        <v>453</v>
      </c>
      <c r="H226" s="200">
        <v>2</v>
      </c>
      <c r="I226" s="201"/>
      <c r="J226" s="202">
        <f t="shared" si="60"/>
        <v>0</v>
      </c>
      <c r="K226" s="198" t="s">
        <v>261</v>
      </c>
      <c r="L226" s="62"/>
      <c r="M226" s="203" t="s">
        <v>38</v>
      </c>
      <c r="N226" s="204" t="s">
        <v>52</v>
      </c>
      <c r="O226" s="43"/>
      <c r="P226" s="205">
        <f t="shared" si="61"/>
        <v>0</v>
      </c>
      <c r="Q226" s="205">
        <v>0.00053</v>
      </c>
      <c r="R226" s="205">
        <f t="shared" si="62"/>
        <v>0.00106</v>
      </c>
      <c r="S226" s="205">
        <v>0</v>
      </c>
      <c r="T226" s="206">
        <f t="shared" si="63"/>
        <v>0</v>
      </c>
      <c r="AR226" s="24" t="s">
        <v>336</v>
      </c>
      <c r="AT226" s="24" t="s">
        <v>258</v>
      </c>
      <c r="AU226" s="24" t="s">
        <v>90</v>
      </c>
      <c r="AY226" s="24" t="s">
        <v>256</v>
      </c>
      <c r="BE226" s="207">
        <f t="shared" si="64"/>
        <v>0</v>
      </c>
      <c r="BF226" s="207">
        <f t="shared" si="65"/>
        <v>0</v>
      </c>
      <c r="BG226" s="207">
        <f t="shared" si="66"/>
        <v>0</v>
      </c>
      <c r="BH226" s="207">
        <f t="shared" si="67"/>
        <v>0</v>
      </c>
      <c r="BI226" s="207">
        <f t="shared" si="68"/>
        <v>0</v>
      </c>
      <c r="BJ226" s="24" t="s">
        <v>25</v>
      </c>
      <c r="BK226" s="207">
        <f t="shared" si="69"/>
        <v>0</v>
      </c>
      <c r="BL226" s="24" t="s">
        <v>336</v>
      </c>
      <c r="BM226" s="24" t="s">
        <v>3133</v>
      </c>
    </row>
    <row r="227" spans="2:65" s="1" customFormat="1" ht="31.5" customHeight="1">
      <c r="B227" s="42"/>
      <c r="C227" s="196" t="s">
        <v>921</v>
      </c>
      <c r="D227" s="196" t="s">
        <v>258</v>
      </c>
      <c r="E227" s="197" t="s">
        <v>2842</v>
      </c>
      <c r="F227" s="198" t="s">
        <v>2843</v>
      </c>
      <c r="G227" s="199" t="s">
        <v>453</v>
      </c>
      <c r="H227" s="200">
        <v>8</v>
      </c>
      <c r="I227" s="201"/>
      <c r="J227" s="202">
        <f t="shared" si="60"/>
        <v>0</v>
      </c>
      <c r="K227" s="198" t="s">
        <v>261</v>
      </c>
      <c r="L227" s="62"/>
      <c r="M227" s="203" t="s">
        <v>38</v>
      </c>
      <c r="N227" s="204" t="s">
        <v>52</v>
      </c>
      <c r="O227" s="43"/>
      <c r="P227" s="205">
        <f t="shared" si="61"/>
        <v>0</v>
      </c>
      <c r="Q227" s="205">
        <v>0.00061</v>
      </c>
      <c r="R227" s="205">
        <f t="shared" si="62"/>
        <v>0.00488</v>
      </c>
      <c r="S227" s="205">
        <v>0</v>
      </c>
      <c r="T227" s="206">
        <f t="shared" si="63"/>
        <v>0</v>
      </c>
      <c r="AR227" s="24" t="s">
        <v>336</v>
      </c>
      <c r="AT227" s="24" t="s">
        <v>258</v>
      </c>
      <c r="AU227" s="24" t="s">
        <v>90</v>
      </c>
      <c r="AY227" s="24" t="s">
        <v>256</v>
      </c>
      <c r="BE227" s="207">
        <f t="shared" si="64"/>
        <v>0</v>
      </c>
      <c r="BF227" s="207">
        <f t="shared" si="65"/>
        <v>0</v>
      </c>
      <c r="BG227" s="207">
        <f t="shared" si="66"/>
        <v>0</v>
      </c>
      <c r="BH227" s="207">
        <f t="shared" si="67"/>
        <v>0</v>
      </c>
      <c r="BI227" s="207">
        <f t="shared" si="68"/>
        <v>0</v>
      </c>
      <c r="BJ227" s="24" t="s">
        <v>25</v>
      </c>
      <c r="BK227" s="207">
        <f t="shared" si="69"/>
        <v>0</v>
      </c>
      <c r="BL227" s="24" t="s">
        <v>336</v>
      </c>
      <c r="BM227" s="24" t="s">
        <v>3134</v>
      </c>
    </row>
    <row r="228" spans="2:65" s="1" customFormat="1" ht="22.5" customHeight="1">
      <c r="B228" s="42"/>
      <c r="C228" s="196" t="s">
        <v>925</v>
      </c>
      <c r="D228" s="196" t="s">
        <v>258</v>
      </c>
      <c r="E228" s="197" t="s">
        <v>2845</v>
      </c>
      <c r="F228" s="198" t="s">
        <v>2846</v>
      </c>
      <c r="G228" s="199" t="s">
        <v>453</v>
      </c>
      <c r="H228" s="200">
        <v>12</v>
      </c>
      <c r="I228" s="201"/>
      <c r="J228" s="202">
        <f t="shared" si="60"/>
        <v>0</v>
      </c>
      <c r="K228" s="198" t="s">
        <v>261</v>
      </c>
      <c r="L228" s="62"/>
      <c r="M228" s="203" t="s">
        <v>38</v>
      </c>
      <c r="N228" s="204" t="s">
        <v>52</v>
      </c>
      <c r="O228" s="43"/>
      <c r="P228" s="205">
        <f t="shared" si="61"/>
        <v>0</v>
      </c>
      <c r="Q228" s="205">
        <v>0.003</v>
      </c>
      <c r="R228" s="205">
        <f t="shared" si="62"/>
        <v>0.036000000000000004</v>
      </c>
      <c r="S228" s="205">
        <v>0</v>
      </c>
      <c r="T228" s="206">
        <f t="shared" si="63"/>
        <v>0</v>
      </c>
      <c r="AR228" s="24" t="s">
        <v>336</v>
      </c>
      <c r="AT228" s="24" t="s">
        <v>258</v>
      </c>
      <c r="AU228" s="24" t="s">
        <v>90</v>
      </c>
      <c r="AY228" s="24" t="s">
        <v>256</v>
      </c>
      <c r="BE228" s="207">
        <f t="shared" si="64"/>
        <v>0</v>
      </c>
      <c r="BF228" s="207">
        <f t="shared" si="65"/>
        <v>0</v>
      </c>
      <c r="BG228" s="207">
        <f t="shared" si="66"/>
        <v>0</v>
      </c>
      <c r="BH228" s="207">
        <f t="shared" si="67"/>
        <v>0</v>
      </c>
      <c r="BI228" s="207">
        <f t="shared" si="68"/>
        <v>0</v>
      </c>
      <c r="BJ228" s="24" t="s">
        <v>25</v>
      </c>
      <c r="BK228" s="207">
        <f t="shared" si="69"/>
        <v>0</v>
      </c>
      <c r="BL228" s="24" t="s">
        <v>336</v>
      </c>
      <c r="BM228" s="24" t="s">
        <v>3135</v>
      </c>
    </row>
    <row r="229" spans="2:65" s="1" customFormat="1" ht="31.5" customHeight="1">
      <c r="B229" s="42"/>
      <c r="C229" s="196" t="s">
        <v>929</v>
      </c>
      <c r="D229" s="196" t="s">
        <v>258</v>
      </c>
      <c r="E229" s="197" t="s">
        <v>2848</v>
      </c>
      <c r="F229" s="198" t="s">
        <v>2849</v>
      </c>
      <c r="G229" s="199" t="s">
        <v>453</v>
      </c>
      <c r="H229" s="200">
        <v>3</v>
      </c>
      <c r="I229" s="201"/>
      <c r="J229" s="202">
        <f t="shared" si="60"/>
        <v>0</v>
      </c>
      <c r="K229" s="198" t="s">
        <v>261</v>
      </c>
      <c r="L229" s="62"/>
      <c r="M229" s="203" t="s">
        <v>38</v>
      </c>
      <c r="N229" s="204" t="s">
        <v>52</v>
      </c>
      <c r="O229" s="43"/>
      <c r="P229" s="205">
        <f t="shared" si="61"/>
        <v>0</v>
      </c>
      <c r="Q229" s="205">
        <v>0.00147</v>
      </c>
      <c r="R229" s="205">
        <f t="shared" si="62"/>
        <v>0.00441</v>
      </c>
      <c r="S229" s="205">
        <v>0</v>
      </c>
      <c r="T229" s="206">
        <f t="shared" si="63"/>
        <v>0</v>
      </c>
      <c r="AR229" s="24" t="s">
        <v>336</v>
      </c>
      <c r="AT229" s="24" t="s">
        <v>258</v>
      </c>
      <c r="AU229" s="24" t="s">
        <v>90</v>
      </c>
      <c r="AY229" s="24" t="s">
        <v>256</v>
      </c>
      <c r="BE229" s="207">
        <f t="shared" si="64"/>
        <v>0</v>
      </c>
      <c r="BF229" s="207">
        <f t="shared" si="65"/>
        <v>0</v>
      </c>
      <c r="BG229" s="207">
        <f t="shared" si="66"/>
        <v>0</v>
      </c>
      <c r="BH229" s="207">
        <f t="shared" si="67"/>
        <v>0</v>
      </c>
      <c r="BI229" s="207">
        <f t="shared" si="68"/>
        <v>0</v>
      </c>
      <c r="BJ229" s="24" t="s">
        <v>25</v>
      </c>
      <c r="BK229" s="207">
        <f t="shared" si="69"/>
        <v>0</v>
      </c>
      <c r="BL229" s="24" t="s">
        <v>336</v>
      </c>
      <c r="BM229" s="24" t="s">
        <v>3136</v>
      </c>
    </row>
    <row r="230" spans="2:65" s="1" customFormat="1" ht="31.5" customHeight="1">
      <c r="B230" s="42"/>
      <c r="C230" s="196" t="s">
        <v>933</v>
      </c>
      <c r="D230" s="196" t="s">
        <v>258</v>
      </c>
      <c r="E230" s="197" t="s">
        <v>2851</v>
      </c>
      <c r="F230" s="198" t="s">
        <v>2852</v>
      </c>
      <c r="G230" s="199" t="s">
        <v>327</v>
      </c>
      <c r="H230" s="200">
        <v>1</v>
      </c>
      <c r="I230" s="201"/>
      <c r="J230" s="202">
        <f t="shared" si="60"/>
        <v>0</v>
      </c>
      <c r="K230" s="198" t="s">
        <v>261</v>
      </c>
      <c r="L230" s="62"/>
      <c r="M230" s="203" t="s">
        <v>38</v>
      </c>
      <c r="N230" s="204" t="s">
        <v>52</v>
      </c>
      <c r="O230" s="43"/>
      <c r="P230" s="205">
        <f t="shared" si="61"/>
        <v>0</v>
      </c>
      <c r="Q230" s="205">
        <v>0</v>
      </c>
      <c r="R230" s="205">
        <f t="shared" si="62"/>
        <v>0</v>
      </c>
      <c r="S230" s="205">
        <v>0</v>
      </c>
      <c r="T230" s="206">
        <f t="shared" si="63"/>
        <v>0</v>
      </c>
      <c r="AR230" s="24" t="s">
        <v>336</v>
      </c>
      <c r="AT230" s="24" t="s">
        <v>258</v>
      </c>
      <c r="AU230" s="24" t="s">
        <v>90</v>
      </c>
      <c r="AY230" s="24" t="s">
        <v>256</v>
      </c>
      <c r="BE230" s="207">
        <f t="shared" si="64"/>
        <v>0</v>
      </c>
      <c r="BF230" s="207">
        <f t="shared" si="65"/>
        <v>0</v>
      </c>
      <c r="BG230" s="207">
        <f t="shared" si="66"/>
        <v>0</v>
      </c>
      <c r="BH230" s="207">
        <f t="shared" si="67"/>
        <v>0</v>
      </c>
      <c r="BI230" s="207">
        <f t="shared" si="68"/>
        <v>0</v>
      </c>
      <c r="BJ230" s="24" t="s">
        <v>25</v>
      </c>
      <c r="BK230" s="207">
        <f t="shared" si="69"/>
        <v>0</v>
      </c>
      <c r="BL230" s="24" t="s">
        <v>336</v>
      </c>
      <c r="BM230" s="24" t="s">
        <v>3137</v>
      </c>
    </row>
    <row r="231" spans="2:63" s="10" customFormat="1" ht="29.85" customHeight="1">
      <c r="B231" s="179"/>
      <c r="C231" s="180"/>
      <c r="D231" s="193" t="s">
        <v>80</v>
      </c>
      <c r="E231" s="194" t="s">
        <v>2460</v>
      </c>
      <c r="F231" s="194" t="s">
        <v>2461</v>
      </c>
      <c r="G231" s="180"/>
      <c r="H231" s="180"/>
      <c r="I231" s="183"/>
      <c r="J231" s="195">
        <f>BK231</f>
        <v>0</v>
      </c>
      <c r="K231" s="180"/>
      <c r="L231" s="185"/>
      <c r="M231" s="186"/>
      <c r="N231" s="187"/>
      <c r="O231" s="187"/>
      <c r="P231" s="188">
        <f>SUM(P232:P234)</f>
        <v>0</v>
      </c>
      <c r="Q231" s="187"/>
      <c r="R231" s="188">
        <f>SUM(R232:R234)</f>
        <v>0.010020000000000001</v>
      </c>
      <c r="S231" s="187"/>
      <c r="T231" s="189">
        <f>SUM(T232:T234)</f>
        <v>0</v>
      </c>
      <c r="AR231" s="190" t="s">
        <v>90</v>
      </c>
      <c r="AT231" s="191" t="s">
        <v>80</v>
      </c>
      <c r="AU231" s="191" t="s">
        <v>25</v>
      </c>
      <c r="AY231" s="190" t="s">
        <v>256</v>
      </c>
      <c r="BK231" s="192">
        <f>SUM(BK232:BK234)</f>
        <v>0</v>
      </c>
    </row>
    <row r="232" spans="2:65" s="1" customFormat="1" ht="31.5" customHeight="1">
      <c r="B232" s="42"/>
      <c r="C232" s="196" t="s">
        <v>937</v>
      </c>
      <c r="D232" s="196" t="s">
        <v>258</v>
      </c>
      <c r="E232" s="197" t="s">
        <v>2857</v>
      </c>
      <c r="F232" s="198" t="s">
        <v>2858</v>
      </c>
      <c r="G232" s="199" t="s">
        <v>327</v>
      </c>
      <c r="H232" s="200">
        <v>0.417</v>
      </c>
      <c r="I232" s="201"/>
      <c r="J232" s="202">
        <f>ROUND(I232*H232,2)</f>
        <v>0</v>
      </c>
      <c r="K232" s="198" t="s">
        <v>261</v>
      </c>
      <c r="L232" s="62"/>
      <c r="M232" s="203" t="s">
        <v>38</v>
      </c>
      <c r="N232" s="204" t="s">
        <v>52</v>
      </c>
      <c r="O232" s="43"/>
      <c r="P232" s="205">
        <f>O232*H232</f>
        <v>0</v>
      </c>
      <c r="Q232" s="205">
        <v>0</v>
      </c>
      <c r="R232" s="205">
        <f>Q232*H232</f>
        <v>0</v>
      </c>
      <c r="S232" s="205">
        <v>0</v>
      </c>
      <c r="T232" s="206">
        <f>S232*H232</f>
        <v>0</v>
      </c>
      <c r="AR232" s="24" t="s">
        <v>336</v>
      </c>
      <c r="AT232" s="24" t="s">
        <v>258</v>
      </c>
      <c r="AU232" s="24" t="s">
        <v>90</v>
      </c>
      <c r="AY232" s="24" t="s">
        <v>256</v>
      </c>
      <c r="BE232" s="207">
        <f>IF(N232="základní",J232,0)</f>
        <v>0</v>
      </c>
      <c r="BF232" s="207">
        <f>IF(N232="snížená",J232,0)</f>
        <v>0</v>
      </c>
      <c r="BG232" s="207">
        <f>IF(N232="zákl. přenesená",J232,0)</f>
        <v>0</v>
      </c>
      <c r="BH232" s="207">
        <f>IF(N232="sníž. přenesená",J232,0)</f>
        <v>0</v>
      </c>
      <c r="BI232" s="207">
        <f>IF(N232="nulová",J232,0)</f>
        <v>0</v>
      </c>
      <c r="BJ232" s="24" t="s">
        <v>25</v>
      </c>
      <c r="BK232" s="207">
        <f>ROUND(I232*H232,2)</f>
        <v>0</v>
      </c>
      <c r="BL232" s="24" t="s">
        <v>336</v>
      </c>
      <c r="BM232" s="24" t="s">
        <v>3138</v>
      </c>
    </row>
    <row r="233" spans="2:65" s="1" customFormat="1" ht="31.5" customHeight="1">
      <c r="B233" s="42"/>
      <c r="C233" s="196" t="s">
        <v>941</v>
      </c>
      <c r="D233" s="196" t="s">
        <v>258</v>
      </c>
      <c r="E233" s="197" t="s">
        <v>2462</v>
      </c>
      <c r="F233" s="198" t="s">
        <v>2860</v>
      </c>
      <c r="G233" s="199" t="s">
        <v>129</v>
      </c>
      <c r="H233" s="200">
        <v>10</v>
      </c>
      <c r="I233" s="201"/>
      <c r="J233" s="202">
        <f>ROUND(I233*H233,2)</f>
        <v>0</v>
      </c>
      <c r="K233" s="198" t="s">
        <v>38</v>
      </c>
      <c r="L233" s="62"/>
      <c r="M233" s="203" t="s">
        <v>38</v>
      </c>
      <c r="N233" s="204" t="s">
        <v>52</v>
      </c>
      <c r="O233" s="43"/>
      <c r="P233" s="205">
        <f>O233*H233</f>
        <v>0</v>
      </c>
      <c r="Q233" s="205">
        <v>0.00066</v>
      </c>
      <c r="R233" s="205">
        <f>Q233*H233</f>
        <v>0.0066</v>
      </c>
      <c r="S233" s="205">
        <v>0</v>
      </c>
      <c r="T233" s="206">
        <f>S233*H233</f>
        <v>0</v>
      </c>
      <c r="AR233" s="24" t="s">
        <v>336</v>
      </c>
      <c r="AT233" s="24" t="s">
        <v>258</v>
      </c>
      <c r="AU233" s="24" t="s">
        <v>90</v>
      </c>
      <c r="AY233" s="24" t="s">
        <v>256</v>
      </c>
      <c r="BE233" s="207">
        <f>IF(N233="základní",J233,0)</f>
        <v>0</v>
      </c>
      <c r="BF233" s="207">
        <f>IF(N233="snížená",J233,0)</f>
        <v>0</v>
      </c>
      <c r="BG233" s="207">
        <f>IF(N233="zákl. přenesená",J233,0)</f>
        <v>0</v>
      </c>
      <c r="BH233" s="207">
        <f>IF(N233="sníž. přenesená",J233,0)</f>
        <v>0</v>
      </c>
      <c r="BI233" s="207">
        <f>IF(N233="nulová",J233,0)</f>
        <v>0</v>
      </c>
      <c r="BJ233" s="24" t="s">
        <v>25</v>
      </c>
      <c r="BK233" s="207">
        <f>ROUND(I233*H233,2)</f>
        <v>0</v>
      </c>
      <c r="BL233" s="24" t="s">
        <v>336</v>
      </c>
      <c r="BM233" s="24" t="s">
        <v>3139</v>
      </c>
    </row>
    <row r="234" spans="2:65" s="1" customFormat="1" ht="31.5" customHeight="1">
      <c r="B234" s="42"/>
      <c r="C234" s="196" t="s">
        <v>945</v>
      </c>
      <c r="D234" s="196" t="s">
        <v>258</v>
      </c>
      <c r="E234" s="197" t="s">
        <v>2862</v>
      </c>
      <c r="F234" s="198" t="s">
        <v>3140</v>
      </c>
      <c r="G234" s="199" t="s">
        <v>372</v>
      </c>
      <c r="H234" s="200">
        <v>114</v>
      </c>
      <c r="I234" s="201"/>
      <c r="J234" s="202">
        <f>ROUND(I234*H234,2)</f>
        <v>0</v>
      </c>
      <c r="K234" s="198" t="s">
        <v>38</v>
      </c>
      <c r="L234" s="62"/>
      <c r="M234" s="203" t="s">
        <v>38</v>
      </c>
      <c r="N234" s="204" t="s">
        <v>52</v>
      </c>
      <c r="O234" s="43"/>
      <c r="P234" s="205">
        <f>O234*H234</f>
        <v>0</v>
      </c>
      <c r="Q234" s="205">
        <v>3E-05</v>
      </c>
      <c r="R234" s="205">
        <f>Q234*H234</f>
        <v>0.0034200000000000003</v>
      </c>
      <c r="S234" s="205">
        <v>0</v>
      </c>
      <c r="T234" s="206">
        <f>S234*H234</f>
        <v>0</v>
      </c>
      <c r="AR234" s="24" t="s">
        <v>336</v>
      </c>
      <c r="AT234" s="24" t="s">
        <v>258</v>
      </c>
      <c r="AU234" s="24" t="s">
        <v>90</v>
      </c>
      <c r="AY234" s="24" t="s">
        <v>256</v>
      </c>
      <c r="BE234" s="207">
        <f>IF(N234="základní",J234,0)</f>
        <v>0</v>
      </c>
      <c r="BF234" s="207">
        <f>IF(N234="snížená",J234,0)</f>
        <v>0</v>
      </c>
      <c r="BG234" s="207">
        <f>IF(N234="zákl. přenesená",J234,0)</f>
        <v>0</v>
      </c>
      <c r="BH234" s="207">
        <f>IF(N234="sníž. přenesená",J234,0)</f>
        <v>0</v>
      </c>
      <c r="BI234" s="207">
        <f>IF(N234="nulová",J234,0)</f>
        <v>0</v>
      </c>
      <c r="BJ234" s="24" t="s">
        <v>25</v>
      </c>
      <c r="BK234" s="207">
        <f>ROUND(I234*H234,2)</f>
        <v>0</v>
      </c>
      <c r="BL234" s="24" t="s">
        <v>336</v>
      </c>
      <c r="BM234" s="24" t="s">
        <v>3141</v>
      </c>
    </row>
    <row r="235" spans="2:63" s="10" customFormat="1" ht="37.35" customHeight="1">
      <c r="B235" s="179"/>
      <c r="C235" s="180"/>
      <c r="D235" s="193" t="s">
        <v>80</v>
      </c>
      <c r="E235" s="277" t="s">
        <v>2468</v>
      </c>
      <c r="F235" s="277" t="s">
        <v>2469</v>
      </c>
      <c r="G235" s="180"/>
      <c r="H235" s="180"/>
      <c r="I235" s="183"/>
      <c r="J235" s="278">
        <f>BK235</f>
        <v>0</v>
      </c>
      <c r="K235" s="180"/>
      <c r="L235" s="185"/>
      <c r="M235" s="186"/>
      <c r="N235" s="187"/>
      <c r="O235" s="187"/>
      <c r="P235" s="188">
        <f>SUM(P236:P240)</f>
        <v>0</v>
      </c>
      <c r="Q235" s="187"/>
      <c r="R235" s="188">
        <f>SUM(R236:R240)</f>
        <v>0</v>
      </c>
      <c r="S235" s="187"/>
      <c r="T235" s="189">
        <f>SUM(T236:T240)</f>
        <v>0</v>
      </c>
      <c r="AR235" s="190" t="s">
        <v>262</v>
      </c>
      <c r="AT235" s="191" t="s">
        <v>80</v>
      </c>
      <c r="AU235" s="191" t="s">
        <v>81</v>
      </c>
      <c r="AY235" s="190" t="s">
        <v>256</v>
      </c>
      <c r="BK235" s="192">
        <f>SUM(BK236:BK240)</f>
        <v>0</v>
      </c>
    </row>
    <row r="236" spans="2:65" s="1" customFormat="1" ht="22.5" customHeight="1">
      <c r="B236" s="42"/>
      <c r="C236" s="196" t="s">
        <v>949</v>
      </c>
      <c r="D236" s="196" t="s">
        <v>258</v>
      </c>
      <c r="E236" s="197" t="s">
        <v>2865</v>
      </c>
      <c r="F236" s="198" t="s">
        <v>2866</v>
      </c>
      <c r="G236" s="199" t="s">
        <v>1023</v>
      </c>
      <c r="H236" s="200">
        <v>20</v>
      </c>
      <c r="I236" s="201"/>
      <c r="J236" s="202">
        <f>ROUND(I236*H236,2)</f>
        <v>0</v>
      </c>
      <c r="K236" s="198" t="s">
        <v>261</v>
      </c>
      <c r="L236" s="62"/>
      <c r="M236" s="203" t="s">
        <v>38</v>
      </c>
      <c r="N236" s="204" t="s">
        <v>52</v>
      </c>
      <c r="O236" s="43"/>
      <c r="P236" s="205">
        <f>O236*H236</f>
        <v>0</v>
      </c>
      <c r="Q236" s="205">
        <v>0</v>
      </c>
      <c r="R236" s="205">
        <f>Q236*H236</f>
        <v>0</v>
      </c>
      <c r="S236" s="205">
        <v>0</v>
      </c>
      <c r="T236" s="206">
        <f>S236*H236</f>
        <v>0</v>
      </c>
      <c r="AR236" s="24" t="s">
        <v>2472</v>
      </c>
      <c r="AT236" s="24" t="s">
        <v>258</v>
      </c>
      <c r="AU236" s="24" t="s">
        <v>25</v>
      </c>
      <c r="AY236" s="24" t="s">
        <v>256</v>
      </c>
      <c r="BE236" s="207">
        <f>IF(N236="základní",J236,0)</f>
        <v>0</v>
      </c>
      <c r="BF236" s="207">
        <f>IF(N236="snížená",J236,0)</f>
        <v>0</v>
      </c>
      <c r="BG236" s="207">
        <f>IF(N236="zákl. přenesená",J236,0)</f>
        <v>0</v>
      </c>
      <c r="BH236" s="207">
        <f>IF(N236="sníž. přenesená",J236,0)</f>
        <v>0</v>
      </c>
      <c r="BI236" s="207">
        <f>IF(N236="nulová",J236,0)</f>
        <v>0</v>
      </c>
      <c r="BJ236" s="24" t="s">
        <v>25</v>
      </c>
      <c r="BK236" s="207">
        <f>ROUND(I236*H236,2)</f>
        <v>0</v>
      </c>
      <c r="BL236" s="24" t="s">
        <v>2472</v>
      </c>
      <c r="BM236" s="24" t="s">
        <v>3142</v>
      </c>
    </row>
    <row r="237" spans="2:65" s="1" customFormat="1" ht="22.5" customHeight="1">
      <c r="B237" s="42"/>
      <c r="C237" s="196" t="s">
        <v>953</v>
      </c>
      <c r="D237" s="196" t="s">
        <v>258</v>
      </c>
      <c r="E237" s="197" t="s">
        <v>2868</v>
      </c>
      <c r="F237" s="198" t="s">
        <v>2869</v>
      </c>
      <c r="G237" s="199" t="s">
        <v>1023</v>
      </c>
      <c r="H237" s="200">
        <v>15</v>
      </c>
      <c r="I237" s="201"/>
      <c r="J237" s="202">
        <f>ROUND(I237*H237,2)</f>
        <v>0</v>
      </c>
      <c r="K237" s="198" t="s">
        <v>261</v>
      </c>
      <c r="L237" s="62"/>
      <c r="M237" s="203" t="s">
        <v>38</v>
      </c>
      <c r="N237" s="204" t="s">
        <v>52</v>
      </c>
      <c r="O237" s="43"/>
      <c r="P237" s="205">
        <f>O237*H237</f>
        <v>0</v>
      </c>
      <c r="Q237" s="205">
        <v>0</v>
      </c>
      <c r="R237" s="205">
        <f>Q237*H237</f>
        <v>0</v>
      </c>
      <c r="S237" s="205">
        <v>0</v>
      </c>
      <c r="T237" s="206">
        <f>S237*H237</f>
        <v>0</v>
      </c>
      <c r="AR237" s="24" t="s">
        <v>2472</v>
      </c>
      <c r="AT237" s="24" t="s">
        <v>258</v>
      </c>
      <c r="AU237" s="24" t="s">
        <v>25</v>
      </c>
      <c r="AY237" s="24" t="s">
        <v>256</v>
      </c>
      <c r="BE237" s="207">
        <f>IF(N237="základní",J237,0)</f>
        <v>0</v>
      </c>
      <c r="BF237" s="207">
        <f>IF(N237="snížená",J237,0)</f>
        <v>0</v>
      </c>
      <c r="BG237" s="207">
        <f>IF(N237="zákl. přenesená",J237,0)</f>
        <v>0</v>
      </c>
      <c r="BH237" s="207">
        <f>IF(N237="sníž. přenesená",J237,0)</f>
        <v>0</v>
      </c>
      <c r="BI237" s="207">
        <f>IF(N237="nulová",J237,0)</f>
        <v>0</v>
      </c>
      <c r="BJ237" s="24" t="s">
        <v>25</v>
      </c>
      <c r="BK237" s="207">
        <f>ROUND(I237*H237,2)</f>
        <v>0</v>
      </c>
      <c r="BL237" s="24" t="s">
        <v>2472</v>
      </c>
      <c r="BM237" s="24" t="s">
        <v>3143</v>
      </c>
    </row>
    <row r="238" spans="2:65" s="1" customFormat="1" ht="31.5" customHeight="1">
      <c r="B238" s="42"/>
      <c r="C238" s="196" t="s">
        <v>957</v>
      </c>
      <c r="D238" s="196" t="s">
        <v>258</v>
      </c>
      <c r="E238" s="197" t="s">
        <v>2871</v>
      </c>
      <c r="F238" s="198" t="s">
        <v>2872</v>
      </c>
      <c r="G238" s="199" t="s">
        <v>1023</v>
      </c>
      <c r="H238" s="200">
        <v>20</v>
      </c>
      <c r="I238" s="201"/>
      <c r="J238" s="202">
        <f>ROUND(I238*H238,2)</f>
        <v>0</v>
      </c>
      <c r="K238" s="198" t="s">
        <v>261</v>
      </c>
      <c r="L238" s="62"/>
      <c r="M238" s="203" t="s">
        <v>38</v>
      </c>
      <c r="N238" s="204" t="s">
        <v>52</v>
      </c>
      <c r="O238" s="43"/>
      <c r="P238" s="205">
        <f>O238*H238</f>
        <v>0</v>
      </c>
      <c r="Q238" s="205">
        <v>0</v>
      </c>
      <c r="R238" s="205">
        <f>Q238*H238</f>
        <v>0</v>
      </c>
      <c r="S238" s="205">
        <v>0</v>
      </c>
      <c r="T238" s="206">
        <f>S238*H238</f>
        <v>0</v>
      </c>
      <c r="AR238" s="24" t="s">
        <v>2472</v>
      </c>
      <c r="AT238" s="24" t="s">
        <v>258</v>
      </c>
      <c r="AU238" s="24" t="s">
        <v>25</v>
      </c>
      <c r="AY238" s="24" t="s">
        <v>256</v>
      </c>
      <c r="BE238" s="207">
        <f>IF(N238="základní",J238,0)</f>
        <v>0</v>
      </c>
      <c r="BF238" s="207">
        <f>IF(N238="snížená",J238,0)</f>
        <v>0</v>
      </c>
      <c r="BG238" s="207">
        <f>IF(N238="zákl. přenesená",J238,0)</f>
        <v>0</v>
      </c>
      <c r="BH238" s="207">
        <f>IF(N238="sníž. přenesená",J238,0)</f>
        <v>0</v>
      </c>
      <c r="BI238" s="207">
        <f>IF(N238="nulová",J238,0)</f>
        <v>0</v>
      </c>
      <c r="BJ238" s="24" t="s">
        <v>25</v>
      </c>
      <c r="BK238" s="207">
        <f>ROUND(I238*H238,2)</f>
        <v>0</v>
      </c>
      <c r="BL238" s="24" t="s">
        <v>2472</v>
      </c>
      <c r="BM238" s="24" t="s">
        <v>3144</v>
      </c>
    </row>
    <row r="239" spans="2:65" s="1" customFormat="1" ht="31.5" customHeight="1">
      <c r="B239" s="42"/>
      <c r="C239" s="196" t="s">
        <v>961</v>
      </c>
      <c r="D239" s="196" t="s">
        <v>258</v>
      </c>
      <c r="E239" s="197" t="s">
        <v>2874</v>
      </c>
      <c r="F239" s="198" t="s">
        <v>2875</v>
      </c>
      <c r="G239" s="199" t="s">
        <v>1023</v>
      </c>
      <c r="H239" s="200">
        <v>30</v>
      </c>
      <c r="I239" s="201"/>
      <c r="J239" s="202">
        <f>ROUND(I239*H239,2)</f>
        <v>0</v>
      </c>
      <c r="K239" s="198" t="s">
        <v>261</v>
      </c>
      <c r="L239" s="62"/>
      <c r="M239" s="203" t="s">
        <v>38</v>
      </c>
      <c r="N239" s="204" t="s">
        <v>52</v>
      </c>
      <c r="O239" s="43"/>
      <c r="P239" s="205">
        <f>O239*H239</f>
        <v>0</v>
      </c>
      <c r="Q239" s="205">
        <v>0</v>
      </c>
      <c r="R239" s="205">
        <f>Q239*H239</f>
        <v>0</v>
      </c>
      <c r="S239" s="205">
        <v>0</v>
      </c>
      <c r="T239" s="206">
        <f>S239*H239</f>
        <v>0</v>
      </c>
      <c r="AR239" s="24" t="s">
        <v>2472</v>
      </c>
      <c r="AT239" s="24" t="s">
        <v>258</v>
      </c>
      <c r="AU239" s="24" t="s">
        <v>25</v>
      </c>
      <c r="AY239" s="24" t="s">
        <v>256</v>
      </c>
      <c r="BE239" s="207">
        <f>IF(N239="základní",J239,0)</f>
        <v>0</v>
      </c>
      <c r="BF239" s="207">
        <f>IF(N239="snížená",J239,0)</f>
        <v>0</v>
      </c>
      <c r="BG239" s="207">
        <f>IF(N239="zákl. přenesená",J239,0)</f>
        <v>0</v>
      </c>
      <c r="BH239" s="207">
        <f>IF(N239="sníž. přenesená",J239,0)</f>
        <v>0</v>
      </c>
      <c r="BI239" s="207">
        <f>IF(N239="nulová",J239,0)</f>
        <v>0</v>
      </c>
      <c r="BJ239" s="24" t="s">
        <v>25</v>
      </c>
      <c r="BK239" s="207">
        <f>ROUND(I239*H239,2)</f>
        <v>0</v>
      </c>
      <c r="BL239" s="24" t="s">
        <v>2472</v>
      </c>
      <c r="BM239" s="24" t="s">
        <v>3145</v>
      </c>
    </row>
    <row r="240" spans="2:65" s="1" customFormat="1" ht="22.5" customHeight="1">
      <c r="B240" s="42"/>
      <c r="C240" s="196" t="s">
        <v>965</v>
      </c>
      <c r="D240" s="196" t="s">
        <v>258</v>
      </c>
      <c r="E240" s="197" t="s">
        <v>2877</v>
      </c>
      <c r="F240" s="198" t="s">
        <v>2878</v>
      </c>
      <c r="G240" s="199" t="s">
        <v>1023</v>
      </c>
      <c r="H240" s="200">
        <v>10</v>
      </c>
      <c r="I240" s="201"/>
      <c r="J240" s="202">
        <f>ROUND(I240*H240,2)</f>
        <v>0</v>
      </c>
      <c r="K240" s="198" t="s">
        <v>261</v>
      </c>
      <c r="L240" s="62"/>
      <c r="M240" s="203" t="s">
        <v>38</v>
      </c>
      <c r="N240" s="273" t="s">
        <v>52</v>
      </c>
      <c r="O240" s="274"/>
      <c r="P240" s="275">
        <f>O240*H240</f>
        <v>0</v>
      </c>
      <c r="Q240" s="275">
        <v>0</v>
      </c>
      <c r="R240" s="275">
        <f>Q240*H240</f>
        <v>0</v>
      </c>
      <c r="S240" s="275">
        <v>0</v>
      </c>
      <c r="T240" s="276">
        <f>S240*H240</f>
        <v>0</v>
      </c>
      <c r="AR240" s="24" t="s">
        <v>2472</v>
      </c>
      <c r="AT240" s="24" t="s">
        <v>258</v>
      </c>
      <c r="AU240" s="24" t="s">
        <v>25</v>
      </c>
      <c r="AY240" s="24" t="s">
        <v>256</v>
      </c>
      <c r="BE240" s="207">
        <f>IF(N240="základní",J240,0)</f>
        <v>0</v>
      </c>
      <c r="BF240" s="207">
        <f>IF(N240="snížená",J240,0)</f>
        <v>0</v>
      </c>
      <c r="BG240" s="207">
        <f>IF(N240="zákl. přenesená",J240,0)</f>
        <v>0</v>
      </c>
      <c r="BH240" s="207">
        <f>IF(N240="sníž. přenesená",J240,0)</f>
        <v>0</v>
      </c>
      <c r="BI240" s="207">
        <f>IF(N240="nulová",J240,0)</f>
        <v>0</v>
      </c>
      <c r="BJ240" s="24" t="s">
        <v>25</v>
      </c>
      <c r="BK240" s="207">
        <f>ROUND(I240*H240,2)</f>
        <v>0</v>
      </c>
      <c r="BL240" s="24" t="s">
        <v>2472</v>
      </c>
      <c r="BM240" s="24" t="s">
        <v>3146</v>
      </c>
    </row>
    <row r="241" spans="2:12" s="1" customFormat="1" ht="6.95" customHeight="1">
      <c r="B241" s="57"/>
      <c r="C241" s="58"/>
      <c r="D241" s="58"/>
      <c r="E241" s="58"/>
      <c r="F241" s="58"/>
      <c r="G241" s="58"/>
      <c r="H241" s="58"/>
      <c r="I241" s="142"/>
      <c r="J241" s="58"/>
      <c r="K241" s="58"/>
      <c r="L241" s="62"/>
    </row>
  </sheetData>
  <sheetProtection password="CC35" sheet="1" objects="1" scenarios="1" formatCells="0" formatColumns="0" formatRows="0" sort="0" autoFilter="0"/>
  <autoFilter ref="C85:K240"/>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402" t="s">
        <v>116</v>
      </c>
      <c r="H1" s="402"/>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4"/>
      <c r="M2" s="394"/>
      <c r="N2" s="394"/>
      <c r="O2" s="394"/>
      <c r="P2" s="394"/>
      <c r="Q2" s="394"/>
      <c r="R2" s="394"/>
      <c r="S2" s="394"/>
      <c r="T2" s="394"/>
      <c r="U2" s="394"/>
      <c r="V2" s="394"/>
      <c r="AT2" s="24" t="s">
        <v>105</v>
      </c>
    </row>
    <row r="3" spans="2:46" ht="6.95" customHeight="1">
      <c r="B3" s="25"/>
      <c r="C3" s="26"/>
      <c r="D3" s="26"/>
      <c r="E3" s="26"/>
      <c r="F3" s="26"/>
      <c r="G3" s="26"/>
      <c r="H3" s="26"/>
      <c r="I3" s="118"/>
      <c r="J3" s="26"/>
      <c r="K3" s="27"/>
      <c r="AT3" s="24" t="s">
        <v>90</v>
      </c>
    </row>
    <row r="4" spans="2:46" ht="36.95" customHeight="1">
      <c r="B4" s="28"/>
      <c r="C4" s="29"/>
      <c r="D4" s="30" t="s">
        <v>126</v>
      </c>
      <c r="E4" s="29"/>
      <c r="F4" s="29"/>
      <c r="G4" s="29"/>
      <c r="H4" s="29"/>
      <c r="I4" s="119"/>
      <c r="J4" s="29"/>
      <c r="K4" s="31"/>
      <c r="M4" s="32" t="s">
        <v>12</v>
      </c>
      <c r="AT4" s="24" t="s">
        <v>6</v>
      </c>
    </row>
    <row r="5" spans="2:11" ht="6.95" customHeight="1">
      <c r="B5" s="28"/>
      <c r="C5" s="29"/>
      <c r="D5" s="29"/>
      <c r="E5" s="29"/>
      <c r="F5" s="29"/>
      <c r="G5" s="29"/>
      <c r="H5" s="29"/>
      <c r="I5" s="119"/>
      <c r="J5" s="29"/>
      <c r="K5" s="31"/>
    </row>
    <row r="6" spans="2:11" ht="13.5">
      <c r="B6" s="28"/>
      <c r="C6" s="29"/>
      <c r="D6" s="37" t="s">
        <v>18</v>
      </c>
      <c r="E6" s="29"/>
      <c r="F6" s="29"/>
      <c r="G6" s="29"/>
      <c r="H6" s="29"/>
      <c r="I6" s="119"/>
      <c r="J6" s="29"/>
      <c r="K6" s="31"/>
    </row>
    <row r="7" spans="2:11" ht="22.5" customHeight="1">
      <c r="B7" s="28"/>
      <c r="C7" s="29"/>
      <c r="D7" s="29"/>
      <c r="E7" s="395" t="str">
        <f>'Rekapitulace stavby'!K6</f>
        <v>Realizace úspor energie - areál NPK, a.s. Ústí nad Orlicí</v>
      </c>
      <c r="F7" s="396"/>
      <c r="G7" s="396"/>
      <c r="H7" s="396"/>
      <c r="I7" s="119"/>
      <c r="J7" s="29"/>
      <c r="K7" s="31"/>
    </row>
    <row r="8" spans="2:11" s="1" customFormat="1" ht="13.5">
      <c r="B8" s="42"/>
      <c r="C8" s="43"/>
      <c r="D8" s="37" t="s">
        <v>141</v>
      </c>
      <c r="E8" s="43"/>
      <c r="F8" s="43"/>
      <c r="G8" s="43"/>
      <c r="H8" s="43"/>
      <c r="I8" s="120"/>
      <c r="J8" s="43"/>
      <c r="K8" s="46"/>
    </row>
    <row r="9" spans="2:11" s="1" customFormat="1" ht="36.95" customHeight="1">
      <c r="B9" s="42"/>
      <c r="C9" s="43"/>
      <c r="D9" s="43"/>
      <c r="E9" s="397" t="s">
        <v>3147</v>
      </c>
      <c r="F9" s="398"/>
      <c r="G9" s="398"/>
      <c r="H9" s="398"/>
      <c r="I9" s="120"/>
      <c r="J9" s="43"/>
      <c r="K9" s="46"/>
    </row>
    <row r="10" spans="2:11" s="1" customFormat="1" ht="13.5">
      <c r="B10" s="42"/>
      <c r="C10" s="43"/>
      <c r="D10" s="43"/>
      <c r="E10" s="43"/>
      <c r="F10" s="43"/>
      <c r="G10" s="43"/>
      <c r="H10" s="43"/>
      <c r="I10" s="120"/>
      <c r="J10" s="43"/>
      <c r="K10" s="46"/>
    </row>
    <row r="11" spans="2:11" s="1" customFormat="1" ht="14.45" customHeight="1">
      <c r="B11" s="42"/>
      <c r="C11" s="43"/>
      <c r="D11" s="37" t="s">
        <v>21</v>
      </c>
      <c r="E11" s="43"/>
      <c r="F11" s="35" t="s">
        <v>38</v>
      </c>
      <c r="G11" s="43"/>
      <c r="H11" s="43"/>
      <c r="I11" s="121" t="s">
        <v>23</v>
      </c>
      <c r="J11" s="35" t="s">
        <v>38</v>
      </c>
      <c r="K11" s="46"/>
    </row>
    <row r="12" spans="2:11" s="1" customFormat="1" ht="14.45" customHeight="1">
      <c r="B12" s="42"/>
      <c r="C12" s="43"/>
      <c r="D12" s="37" t="s">
        <v>26</v>
      </c>
      <c r="E12" s="43"/>
      <c r="F12" s="35" t="s">
        <v>27</v>
      </c>
      <c r="G12" s="43"/>
      <c r="H12" s="43"/>
      <c r="I12" s="121" t="s">
        <v>28</v>
      </c>
      <c r="J12" s="122" t="str">
        <f>'Rekapitulace stavby'!AN8</f>
        <v>18. 1. 2017</v>
      </c>
      <c r="K12" s="46"/>
    </row>
    <row r="13" spans="2:11" s="1" customFormat="1" ht="10.9" customHeight="1">
      <c r="B13" s="42"/>
      <c r="C13" s="43"/>
      <c r="D13" s="43"/>
      <c r="E13" s="43"/>
      <c r="F13" s="43"/>
      <c r="G13" s="43"/>
      <c r="H13" s="43"/>
      <c r="I13" s="120"/>
      <c r="J13" s="43"/>
      <c r="K13" s="46"/>
    </row>
    <row r="14" spans="2:11" s="1" customFormat="1" ht="14.45" customHeight="1">
      <c r="B14" s="42"/>
      <c r="C14" s="43"/>
      <c r="D14" s="37" t="s">
        <v>36</v>
      </c>
      <c r="E14" s="43"/>
      <c r="F14" s="43"/>
      <c r="G14" s="43"/>
      <c r="H14" s="43"/>
      <c r="I14" s="121" t="s">
        <v>37</v>
      </c>
      <c r="J14" s="35" t="s">
        <v>38</v>
      </c>
      <c r="K14" s="46"/>
    </row>
    <row r="15" spans="2:11" s="1" customFormat="1" ht="18" customHeight="1">
      <c r="B15" s="42"/>
      <c r="C15" s="43"/>
      <c r="D15" s="43"/>
      <c r="E15" s="35" t="s">
        <v>39</v>
      </c>
      <c r="F15" s="43"/>
      <c r="G15" s="43"/>
      <c r="H15" s="43"/>
      <c r="I15" s="121" t="s">
        <v>40</v>
      </c>
      <c r="J15" s="35" t="s">
        <v>38</v>
      </c>
      <c r="K15" s="46"/>
    </row>
    <row r="16" spans="2:11" s="1" customFormat="1" ht="6.95" customHeight="1">
      <c r="B16" s="42"/>
      <c r="C16" s="43"/>
      <c r="D16" s="43"/>
      <c r="E16" s="43"/>
      <c r="F16" s="43"/>
      <c r="G16" s="43"/>
      <c r="H16" s="43"/>
      <c r="I16" s="120"/>
      <c r="J16" s="43"/>
      <c r="K16" s="46"/>
    </row>
    <row r="17" spans="2:11" s="1" customFormat="1" ht="14.45" customHeight="1">
      <c r="B17" s="42"/>
      <c r="C17" s="43"/>
      <c r="D17" s="37" t="s">
        <v>41</v>
      </c>
      <c r="E17" s="43"/>
      <c r="F17" s="43"/>
      <c r="G17" s="43"/>
      <c r="H17" s="43"/>
      <c r="I17" s="121" t="s">
        <v>37</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row>
    <row r="19" spans="2:11" s="1" customFormat="1" ht="6.95" customHeight="1">
      <c r="B19" s="42"/>
      <c r="C19" s="43"/>
      <c r="D19" s="43"/>
      <c r="E19" s="43"/>
      <c r="F19" s="43"/>
      <c r="G19" s="43"/>
      <c r="H19" s="43"/>
      <c r="I19" s="120"/>
      <c r="J19" s="43"/>
      <c r="K19" s="46"/>
    </row>
    <row r="20" spans="2:11" s="1" customFormat="1" ht="14.45" customHeight="1">
      <c r="B20" s="42"/>
      <c r="C20" s="43"/>
      <c r="D20" s="37" t="s">
        <v>43</v>
      </c>
      <c r="E20" s="43"/>
      <c r="F20" s="43"/>
      <c r="G20" s="43"/>
      <c r="H20" s="43"/>
      <c r="I20" s="121" t="s">
        <v>37</v>
      </c>
      <c r="J20" s="35" t="s">
        <v>2397</v>
      </c>
      <c r="K20" s="46"/>
    </row>
    <row r="21" spans="2:11" s="1" customFormat="1" ht="18" customHeight="1">
      <c r="B21" s="42"/>
      <c r="C21" s="43"/>
      <c r="D21" s="43"/>
      <c r="E21" s="35" t="s">
        <v>2398</v>
      </c>
      <c r="F21" s="43"/>
      <c r="G21" s="43"/>
      <c r="H21" s="43"/>
      <c r="I21" s="121" t="s">
        <v>40</v>
      </c>
      <c r="J21" s="35" t="s">
        <v>2399</v>
      </c>
      <c r="K21" s="46"/>
    </row>
    <row r="22" spans="2:11" s="1" customFormat="1" ht="6.95" customHeight="1">
      <c r="B22" s="42"/>
      <c r="C22" s="43"/>
      <c r="D22" s="43"/>
      <c r="E22" s="43"/>
      <c r="F22" s="43"/>
      <c r="G22" s="43"/>
      <c r="H22" s="43"/>
      <c r="I22" s="120"/>
      <c r="J22" s="43"/>
      <c r="K22" s="46"/>
    </row>
    <row r="23" spans="2:11" s="1" customFormat="1" ht="14.45" customHeight="1">
      <c r="B23" s="42"/>
      <c r="C23" s="43"/>
      <c r="D23" s="37" t="s">
        <v>46</v>
      </c>
      <c r="E23" s="43"/>
      <c r="F23" s="43"/>
      <c r="G23" s="43"/>
      <c r="H23" s="43"/>
      <c r="I23" s="120"/>
      <c r="J23" s="43"/>
      <c r="K23" s="46"/>
    </row>
    <row r="24" spans="2:11" s="6" customFormat="1" ht="22.5" customHeight="1">
      <c r="B24" s="123"/>
      <c r="C24" s="124"/>
      <c r="D24" s="124"/>
      <c r="E24" s="364" t="s">
        <v>38</v>
      </c>
      <c r="F24" s="364"/>
      <c r="G24" s="364"/>
      <c r="H24" s="364"/>
      <c r="I24" s="125"/>
      <c r="J24" s="124"/>
      <c r="K24" s="126"/>
    </row>
    <row r="25" spans="2:11" s="1" customFormat="1" ht="6.95" customHeight="1">
      <c r="B25" s="42"/>
      <c r="C25" s="43"/>
      <c r="D25" s="43"/>
      <c r="E25" s="43"/>
      <c r="F25" s="43"/>
      <c r="G25" s="43"/>
      <c r="H25" s="43"/>
      <c r="I25" s="120"/>
      <c r="J25" s="43"/>
      <c r="K25" s="46"/>
    </row>
    <row r="26" spans="2:11" s="1" customFormat="1" ht="6.95" customHeight="1">
      <c r="B26" s="42"/>
      <c r="C26" s="43"/>
      <c r="D26" s="86"/>
      <c r="E26" s="86"/>
      <c r="F26" s="86"/>
      <c r="G26" s="86"/>
      <c r="H26" s="86"/>
      <c r="I26" s="128"/>
      <c r="J26" s="86"/>
      <c r="K26" s="129"/>
    </row>
    <row r="27" spans="2:11" s="1" customFormat="1" ht="25.35" customHeight="1">
      <c r="B27" s="42"/>
      <c r="C27" s="43"/>
      <c r="D27" s="130" t="s">
        <v>47</v>
      </c>
      <c r="E27" s="43"/>
      <c r="F27" s="43"/>
      <c r="G27" s="43"/>
      <c r="H27" s="43"/>
      <c r="I27" s="120"/>
      <c r="J27" s="131">
        <f>ROUND(J86,2)</f>
        <v>0</v>
      </c>
      <c r="K27" s="46"/>
    </row>
    <row r="28" spans="2:11" s="1" customFormat="1" ht="6.95" customHeight="1">
      <c r="B28" s="42"/>
      <c r="C28" s="43"/>
      <c r="D28" s="86"/>
      <c r="E28" s="86"/>
      <c r="F28" s="86"/>
      <c r="G28" s="86"/>
      <c r="H28" s="86"/>
      <c r="I28" s="128"/>
      <c r="J28" s="86"/>
      <c r="K28" s="129"/>
    </row>
    <row r="29" spans="2:11" s="1" customFormat="1" ht="14.45" customHeight="1">
      <c r="B29" s="42"/>
      <c r="C29" s="43"/>
      <c r="D29" s="43"/>
      <c r="E29" s="43"/>
      <c r="F29" s="47" t="s">
        <v>49</v>
      </c>
      <c r="G29" s="43"/>
      <c r="H29" s="43"/>
      <c r="I29" s="132" t="s">
        <v>48</v>
      </c>
      <c r="J29" s="47" t="s">
        <v>50</v>
      </c>
      <c r="K29" s="46"/>
    </row>
    <row r="30" spans="2:11" s="1" customFormat="1" ht="14.45" customHeight="1">
      <c r="B30" s="42"/>
      <c r="C30" s="43"/>
      <c r="D30" s="50" t="s">
        <v>51</v>
      </c>
      <c r="E30" s="50" t="s">
        <v>52</v>
      </c>
      <c r="F30" s="133">
        <f>ROUND(SUM(BE86:BE239),2)</f>
        <v>0</v>
      </c>
      <c r="G30" s="43"/>
      <c r="H30" s="43"/>
      <c r="I30" s="134">
        <v>0.21</v>
      </c>
      <c r="J30" s="133">
        <f>ROUND(ROUND((SUM(BE86:BE239)),2)*I30,2)</f>
        <v>0</v>
      </c>
      <c r="K30" s="46"/>
    </row>
    <row r="31" spans="2:11" s="1" customFormat="1" ht="14.45" customHeight="1">
      <c r="B31" s="42"/>
      <c r="C31" s="43"/>
      <c r="D31" s="43"/>
      <c r="E31" s="50" t="s">
        <v>53</v>
      </c>
      <c r="F31" s="133">
        <f>ROUND(SUM(BF86:BF239),2)</f>
        <v>0</v>
      </c>
      <c r="G31" s="43"/>
      <c r="H31" s="43"/>
      <c r="I31" s="134">
        <v>0.15</v>
      </c>
      <c r="J31" s="133">
        <f>ROUND(ROUND((SUM(BF86:BF239)),2)*I31,2)</f>
        <v>0</v>
      </c>
      <c r="K31" s="46"/>
    </row>
    <row r="32" spans="2:11" s="1" customFormat="1" ht="14.45" customHeight="1" hidden="1">
      <c r="B32" s="42"/>
      <c r="C32" s="43"/>
      <c r="D32" s="43"/>
      <c r="E32" s="50" t="s">
        <v>54</v>
      </c>
      <c r="F32" s="133">
        <f>ROUND(SUM(BG86:BG239),2)</f>
        <v>0</v>
      </c>
      <c r="G32" s="43"/>
      <c r="H32" s="43"/>
      <c r="I32" s="134">
        <v>0.21</v>
      </c>
      <c r="J32" s="133">
        <v>0</v>
      </c>
      <c r="K32" s="46"/>
    </row>
    <row r="33" spans="2:11" s="1" customFormat="1" ht="14.45" customHeight="1" hidden="1">
      <c r="B33" s="42"/>
      <c r="C33" s="43"/>
      <c r="D33" s="43"/>
      <c r="E33" s="50" t="s">
        <v>55</v>
      </c>
      <c r="F33" s="133">
        <f>ROUND(SUM(BH86:BH239),2)</f>
        <v>0</v>
      </c>
      <c r="G33" s="43"/>
      <c r="H33" s="43"/>
      <c r="I33" s="134">
        <v>0.15</v>
      </c>
      <c r="J33" s="133">
        <v>0</v>
      </c>
      <c r="K33" s="46"/>
    </row>
    <row r="34" spans="2:11" s="1" customFormat="1" ht="14.45" customHeight="1" hidden="1">
      <c r="B34" s="42"/>
      <c r="C34" s="43"/>
      <c r="D34" s="43"/>
      <c r="E34" s="50" t="s">
        <v>56</v>
      </c>
      <c r="F34" s="133">
        <f>ROUND(SUM(BI86:BI239),2)</f>
        <v>0</v>
      </c>
      <c r="G34" s="43"/>
      <c r="H34" s="43"/>
      <c r="I34" s="134">
        <v>0</v>
      </c>
      <c r="J34" s="133">
        <v>0</v>
      </c>
      <c r="K34" s="46"/>
    </row>
    <row r="35" spans="2:11" s="1" customFormat="1" ht="6.95"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5" customHeight="1">
      <c r="B37" s="57"/>
      <c r="C37" s="58"/>
      <c r="D37" s="58"/>
      <c r="E37" s="58"/>
      <c r="F37" s="58"/>
      <c r="G37" s="58"/>
      <c r="H37" s="58"/>
      <c r="I37" s="142"/>
      <c r="J37" s="58"/>
      <c r="K37" s="59"/>
    </row>
    <row r="41" spans="2:11" s="1" customFormat="1" ht="6.95" customHeight="1">
      <c r="B41" s="143"/>
      <c r="C41" s="144"/>
      <c r="D41" s="144"/>
      <c r="E41" s="144"/>
      <c r="F41" s="144"/>
      <c r="G41" s="144"/>
      <c r="H41" s="144"/>
      <c r="I41" s="145"/>
      <c r="J41" s="144"/>
      <c r="K41" s="146"/>
    </row>
    <row r="42" spans="2:11" s="1" customFormat="1" ht="36.95" customHeight="1">
      <c r="B42" s="42"/>
      <c r="C42" s="30" t="s">
        <v>206</v>
      </c>
      <c r="D42" s="43"/>
      <c r="E42" s="43"/>
      <c r="F42" s="43"/>
      <c r="G42" s="43"/>
      <c r="H42" s="43"/>
      <c r="I42" s="120"/>
      <c r="J42" s="43"/>
      <c r="K42" s="46"/>
    </row>
    <row r="43" spans="2:11" s="1" customFormat="1" ht="6.95" customHeight="1">
      <c r="B43" s="42"/>
      <c r="C43" s="43"/>
      <c r="D43" s="43"/>
      <c r="E43" s="43"/>
      <c r="F43" s="43"/>
      <c r="G43" s="43"/>
      <c r="H43" s="43"/>
      <c r="I43" s="120"/>
      <c r="J43" s="43"/>
      <c r="K43" s="46"/>
    </row>
    <row r="44" spans="2:11" s="1" customFormat="1" ht="14.45" customHeight="1">
      <c r="B44" s="42"/>
      <c r="C44" s="37" t="s">
        <v>18</v>
      </c>
      <c r="D44" s="43"/>
      <c r="E44" s="43"/>
      <c r="F44" s="43"/>
      <c r="G44" s="43"/>
      <c r="H44" s="43"/>
      <c r="I44" s="120"/>
      <c r="J44" s="43"/>
      <c r="K44" s="46"/>
    </row>
    <row r="45" spans="2:11" s="1" customFormat="1" ht="22.5" customHeight="1">
      <c r="B45" s="42"/>
      <c r="C45" s="43"/>
      <c r="D45" s="43"/>
      <c r="E45" s="395" t="str">
        <f>E7</f>
        <v>Realizace úspor energie - areál NPK, a.s. Ústí nad Orlicí</v>
      </c>
      <c r="F45" s="396"/>
      <c r="G45" s="396"/>
      <c r="H45" s="396"/>
      <c r="I45" s="120"/>
      <c r="J45" s="43"/>
      <c r="K45" s="46"/>
    </row>
    <row r="46" spans="2:11" s="1" customFormat="1" ht="14.45" customHeight="1">
      <c r="B46" s="42"/>
      <c r="C46" s="37" t="s">
        <v>141</v>
      </c>
      <c r="D46" s="43"/>
      <c r="E46" s="43"/>
      <c r="F46" s="43"/>
      <c r="G46" s="43"/>
      <c r="H46" s="43"/>
      <c r="I46" s="120"/>
      <c r="J46" s="43"/>
      <c r="K46" s="46"/>
    </row>
    <row r="47" spans="2:11" s="1" customFormat="1" ht="23.25" customHeight="1">
      <c r="B47" s="42"/>
      <c r="C47" s="43"/>
      <c r="D47" s="43"/>
      <c r="E47" s="397" t="str">
        <f>E9</f>
        <v>SO 04b - Pavilon F -  zařízení pro vytápění staveb DIalýza</v>
      </c>
      <c r="F47" s="398"/>
      <c r="G47" s="398"/>
      <c r="H47" s="398"/>
      <c r="I47" s="120"/>
      <c r="J47" s="43"/>
      <c r="K47" s="46"/>
    </row>
    <row r="48" spans="2:11" s="1" customFormat="1" ht="6.95"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5" customHeight="1">
      <c r="B50" s="42"/>
      <c r="C50" s="43"/>
      <c r="D50" s="43"/>
      <c r="E50" s="43"/>
      <c r="F50" s="43"/>
      <c r="G50" s="43"/>
      <c r="H50" s="43"/>
      <c r="I50" s="120"/>
      <c r="J50" s="43"/>
      <c r="K50" s="46"/>
    </row>
    <row r="51" spans="2:11" s="1" customFormat="1" ht="13.5">
      <c r="B51" s="42"/>
      <c r="C51" s="37" t="s">
        <v>36</v>
      </c>
      <c r="D51" s="43"/>
      <c r="E51" s="43"/>
      <c r="F51" s="35" t="str">
        <f>E15</f>
        <v xml:space="preserve">Pardubický Kraj, Komenského nám. 125, Pardubice </v>
      </c>
      <c r="G51" s="43"/>
      <c r="H51" s="43"/>
      <c r="I51" s="121" t="s">
        <v>43</v>
      </c>
      <c r="J51" s="35" t="str">
        <f>E21</f>
        <v>Jiří Vik Tepelná technika</v>
      </c>
      <c r="K51" s="46"/>
    </row>
    <row r="52" spans="2:11" s="1" customFormat="1" ht="14.45"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J86</f>
        <v>0</v>
      </c>
      <c r="K56" s="46"/>
      <c r="AU56" s="24" t="s">
        <v>210</v>
      </c>
    </row>
    <row r="57" spans="2:11" s="7" customFormat="1" ht="24.95" customHeight="1">
      <c r="B57" s="152"/>
      <c r="C57" s="153"/>
      <c r="D57" s="154" t="s">
        <v>2400</v>
      </c>
      <c r="E57" s="155"/>
      <c r="F57" s="155"/>
      <c r="G57" s="155"/>
      <c r="H57" s="155"/>
      <c r="I57" s="156"/>
      <c r="J57" s="157">
        <f>J87</f>
        <v>0</v>
      </c>
      <c r="K57" s="158"/>
    </row>
    <row r="58" spans="2:11" s="8" customFormat="1" ht="19.9" customHeight="1">
      <c r="B58" s="159"/>
      <c r="C58" s="160"/>
      <c r="D58" s="161" t="s">
        <v>225</v>
      </c>
      <c r="E58" s="162"/>
      <c r="F58" s="162"/>
      <c r="G58" s="162"/>
      <c r="H58" s="162"/>
      <c r="I58" s="163"/>
      <c r="J58" s="164">
        <f>J88</f>
        <v>0</v>
      </c>
      <c r="K58" s="165"/>
    </row>
    <row r="59" spans="2:11" s="8" customFormat="1" ht="19.9" customHeight="1">
      <c r="B59" s="159"/>
      <c r="C59" s="160"/>
      <c r="D59" s="161" t="s">
        <v>2478</v>
      </c>
      <c r="E59" s="162"/>
      <c r="F59" s="162"/>
      <c r="G59" s="162"/>
      <c r="H59" s="162"/>
      <c r="I59" s="163"/>
      <c r="J59" s="164">
        <f>J106</f>
        <v>0</v>
      </c>
      <c r="K59" s="165"/>
    </row>
    <row r="60" spans="2:11" s="8" customFormat="1" ht="19.9" customHeight="1">
      <c r="B60" s="159"/>
      <c r="C60" s="160"/>
      <c r="D60" s="161" t="s">
        <v>2479</v>
      </c>
      <c r="E60" s="162"/>
      <c r="F60" s="162"/>
      <c r="G60" s="162"/>
      <c r="H60" s="162"/>
      <c r="I60" s="163"/>
      <c r="J60" s="164">
        <f>J111</f>
        <v>0</v>
      </c>
      <c r="K60" s="165"/>
    </row>
    <row r="61" spans="2:11" s="8" customFormat="1" ht="19.9" customHeight="1">
      <c r="B61" s="159"/>
      <c r="C61" s="160"/>
      <c r="D61" s="161" t="s">
        <v>2480</v>
      </c>
      <c r="E61" s="162"/>
      <c r="F61" s="162"/>
      <c r="G61" s="162"/>
      <c r="H61" s="162"/>
      <c r="I61" s="163"/>
      <c r="J61" s="164">
        <f>J127</f>
        <v>0</v>
      </c>
      <c r="K61" s="165"/>
    </row>
    <row r="62" spans="2:11" s="8" customFormat="1" ht="19.9" customHeight="1">
      <c r="B62" s="159"/>
      <c r="C62" s="160"/>
      <c r="D62" s="161" t="s">
        <v>2481</v>
      </c>
      <c r="E62" s="162"/>
      <c r="F62" s="162"/>
      <c r="G62" s="162"/>
      <c r="H62" s="162"/>
      <c r="I62" s="163"/>
      <c r="J62" s="164">
        <f>J149</f>
        <v>0</v>
      </c>
      <c r="K62" s="165"/>
    </row>
    <row r="63" spans="2:11" s="8" customFormat="1" ht="19.9" customHeight="1">
      <c r="B63" s="159"/>
      <c r="C63" s="160"/>
      <c r="D63" s="161" t="s">
        <v>2482</v>
      </c>
      <c r="E63" s="162"/>
      <c r="F63" s="162"/>
      <c r="G63" s="162"/>
      <c r="H63" s="162"/>
      <c r="I63" s="163"/>
      <c r="J63" s="164">
        <f>J175</f>
        <v>0</v>
      </c>
      <c r="K63" s="165"/>
    </row>
    <row r="64" spans="2:11" s="8" customFormat="1" ht="19.9" customHeight="1">
      <c r="B64" s="159"/>
      <c r="C64" s="160"/>
      <c r="D64" s="161" t="s">
        <v>2483</v>
      </c>
      <c r="E64" s="162"/>
      <c r="F64" s="162"/>
      <c r="G64" s="162"/>
      <c r="H64" s="162"/>
      <c r="I64" s="163"/>
      <c r="J64" s="164">
        <f>J203</f>
        <v>0</v>
      </c>
      <c r="K64" s="165"/>
    </row>
    <row r="65" spans="2:11" s="8" customFormat="1" ht="19.9" customHeight="1">
      <c r="B65" s="159"/>
      <c r="C65" s="160"/>
      <c r="D65" s="161" t="s">
        <v>2402</v>
      </c>
      <c r="E65" s="162"/>
      <c r="F65" s="162"/>
      <c r="G65" s="162"/>
      <c r="H65" s="162"/>
      <c r="I65" s="163"/>
      <c r="J65" s="164">
        <f>J230</f>
        <v>0</v>
      </c>
      <c r="K65" s="165"/>
    </row>
    <row r="66" spans="2:11" s="7" customFormat="1" ht="24.95" customHeight="1">
      <c r="B66" s="152"/>
      <c r="C66" s="153"/>
      <c r="D66" s="154" t="s">
        <v>2403</v>
      </c>
      <c r="E66" s="155"/>
      <c r="F66" s="155"/>
      <c r="G66" s="155"/>
      <c r="H66" s="155"/>
      <c r="I66" s="156"/>
      <c r="J66" s="157">
        <f>J234</f>
        <v>0</v>
      </c>
      <c r="K66" s="158"/>
    </row>
    <row r="67" spans="2:11" s="1" customFormat="1" ht="21.75" customHeight="1">
      <c r="B67" s="42"/>
      <c r="C67" s="43"/>
      <c r="D67" s="43"/>
      <c r="E67" s="43"/>
      <c r="F67" s="43"/>
      <c r="G67" s="43"/>
      <c r="H67" s="43"/>
      <c r="I67" s="120"/>
      <c r="J67" s="43"/>
      <c r="K67" s="46"/>
    </row>
    <row r="68" spans="2:11" s="1" customFormat="1" ht="6.95" customHeight="1">
      <c r="B68" s="57"/>
      <c r="C68" s="58"/>
      <c r="D68" s="58"/>
      <c r="E68" s="58"/>
      <c r="F68" s="58"/>
      <c r="G68" s="58"/>
      <c r="H68" s="58"/>
      <c r="I68" s="142"/>
      <c r="J68" s="58"/>
      <c r="K68" s="59"/>
    </row>
    <row r="72" spans="2:12" s="1" customFormat="1" ht="6.95" customHeight="1">
      <c r="B72" s="60"/>
      <c r="C72" s="61"/>
      <c r="D72" s="61"/>
      <c r="E72" s="61"/>
      <c r="F72" s="61"/>
      <c r="G72" s="61"/>
      <c r="H72" s="61"/>
      <c r="I72" s="145"/>
      <c r="J72" s="61"/>
      <c r="K72" s="61"/>
      <c r="L72" s="62"/>
    </row>
    <row r="73" spans="2:12" s="1" customFormat="1" ht="36.95" customHeight="1">
      <c r="B73" s="42"/>
      <c r="C73" s="63" t="s">
        <v>240</v>
      </c>
      <c r="D73" s="64"/>
      <c r="E73" s="64"/>
      <c r="F73" s="64"/>
      <c r="G73" s="64"/>
      <c r="H73" s="64"/>
      <c r="I73" s="166"/>
      <c r="J73" s="64"/>
      <c r="K73" s="64"/>
      <c r="L73" s="62"/>
    </row>
    <row r="74" spans="2:12" s="1" customFormat="1" ht="6.95" customHeight="1">
      <c r="B74" s="42"/>
      <c r="C74" s="64"/>
      <c r="D74" s="64"/>
      <c r="E74" s="64"/>
      <c r="F74" s="64"/>
      <c r="G74" s="64"/>
      <c r="H74" s="64"/>
      <c r="I74" s="166"/>
      <c r="J74" s="64"/>
      <c r="K74" s="64"/>
      <c r="L74" s="62"/>
    </row>
    <row r="75" spans="2:12" s="1" customFormat="1" ht="14.45" customHeight="1">
      <c r="B75" s="42"/>
      <c r="C75" s="66" t="s">
        <v>18</v>
      </c>
      <c r="D75" s="64"/>
      <c r="E75" s="64"/>
      <c r="F75" s="64"/>
      <c r="G75" s="64"/>
      <c r="H75" s="64"/>
      <c r="I75" s="166"/>
      <c r="J75" s="64"/>
      <c r="K75" s="64"/>
      <c r="L75" s="62"/>
    </row>
    <row r="76" spans="2:12" s="1" customFormat="1" ht="22.5" customHeight="1">
      <c r="B76" s="42"/>
      <c r="C76" s="64"/>
      <c r="D76" s="64"/>
      <c r="E76" s="399" t="str">
        <f>E7</f>
        <v>Realizace úspor energie - areál NPK, a.s. Ústí nad Orlicí</v>
      </c>
      <c r="F76" s="400"/>
      <c r="G76" s="400"/>
      <c r="H76" s="400"/>
      <c r="I76" s="166"/>
      <c r="J76" s="64"/>
      <c r="K76" s="64"/>
      <c r="L76" s="62"/>
    </row>
    <row r="77" spans="2:12" s="1" customFormat="1" ht="14.45" customHeight="1">
      <c r="B77" s="42"/>
      <c r="C77" s="66" t="s">
        <v>141</v>
      </c>
      <c r="D77" s="64"/>
      <c r="E77" s="64"/>
      <c r="F77" s="64"/>
      <c r="G77" s="64"/>
      <c r="H77" s="64"/>
      <c r="I77" s="166"/>
      <c r="J77" s="64"/>
      <c r="K77" s="64"/>
      <c r="L77" s="62"/>
    </row>
    <row r="78" spans="2:12" s="1" customFormat="1" ht="23.25" customHeight="1">
      <c r="B78" s="42"/>
      <c r="C78" s="64"/>
      <c r="D78" s="64"/>
      <c r="E78" s="375" t="str">
        <f>E9</f>
        <v>SO 04b - Pavilon F -  zařízení pro vytápění staveb DIalýza</v>
      </c>
      <c r="F78" s="401"/>
      <c r="G78" s="401"/>
      <c r="H78" s="401"/>
      <c r="I78" s="166"/>
      <c r="J78" s="64"/>
      <c r="K78" s="64"/>
      <c r="L78" s="62"/>
    </row>
    <row r="79" spans="2:12" s="1" customFormat="1" ht="6.95" customHeight="1">
      <c r="B79" s="42"/>
      <c r="C79" s="64"/>
      <c r="D79" s="64"/>
      <c r="E79" s="64"/>
      <c r="F79" s="64"/>
      <c r="G79" s="64"/>
      <c r="H79" s="64"/>
      <c r="I79" s="166"/>
      <c r="J79" s="64"/>
      <c r="K79" s="64"/>
      <c r="L79" s="62"/>
    </row>
    <row r="80" spans="2:12" s="1" customFormat="1" ht="18" customHeight="1">
      <c r="B80" s="42"/>
      <c r="C80" s="66" t="s">
        <v>26</v>
      </c>
      <c r="D80" s="64"/>
      <c r="E80" s="64"/>
      <c r="F80" s="167" t="str">
        <f>F12</f>
        <v>p.p.č. st. 3294, k.ú. Ústí nad Orlicí</v>
      </c>
      <c r="G80" s="64"/>
      <c r="H80" s="64"/>
      <c r="I80" s="168" t="s">
        <v>28</v>
      </c>
      <c r="J80" s="74" t="str">
        <f>IF(J12="","",J12)</f>
        <v>18. 1. 2017</v>
      </c>
      <c r="K80" s="64"/>
      <c r="L80" s="62"/>
    </row>
    <row r="81" spans="2:12" s="1" customFormat="1" ht="6.95" customHeight="1">
      <c r="B81" s="42"/>
      <c r="C81" s="64"/>
      <c r="D81" s="64"/>
      <c r="E81" s="64"/>
      <c r="F81" s="64"/>
      <c r="G81" s="64"/>
      <c r="H81" s="64"/>
      <c r="I81" s="166"/>
      <c r="J81" s="64"/>
      <c r="K81" s="64"/>
      <c r="L81" s="62"/>
    </row>
    <row r="82" spans="2:12" s="1" customFormat="1" ht="13.5">
      <c r="B82" s="42"/>
      <c r="C82" s="66" t="s">
        <v>36</v>
      </c>
      <c r="D82" s="64"/>
      <c r="E82" s="64"/>
      <c r="F82" s="167" t="str">
        <f>E15</f>
        <v xml:space="preserve">Pardubický Kraj, Komenského nám. 125, Pardubice </v>
      </c>
      <c r="G82" s="64"/>
      <c r="H82" s="64"/>
      <c r="I82" s="168" t="s">
        <v>43</v>
      </c>
      <c r="J82" s="167" t="str">
        <f>E21</f>
        <v>Jiří Vik Tepelná technika</v>
      </c>
      <c r="K82" s="64"/>
      <c r="L82" s="62"/>
    </row>
    <row r="83" spans="2:12" s="1" customFormat="1" ht="14.45" customHeight="1">
      <c r="B83" s="42"/>
      <c r="C83" s="66" t="s">
        <v>41</v>
      </c>
      <c r="D83" s="64"/>
      <c r="E83" s="64"/>
      <c r="F83" s="167" t="str">
        <f>IF(E18="","",E18)</f>
        <v/>
      </c>
      <c r="G83" s="64"/>
      <c r="H83" s="64"/>
      <c r="I83" s="166"/>
      <c r="J83" s="64"/>
      <c r="K83" s="64"/>
      <c r="L83" s="62"/>
    </row>
    <row r="84" spans="2:12" s="1" customFormat="1" ht="10.35" customHeight="1">
      <c r="B84" s="42"/>
      <c r="C84" s="64"/>
      <c r="D84" s="64"/>
      <c r="E84" s="64"/>
      <c r="F84" s="64"/>
      <c r="G84" s="64"/>
      <c r="H84" s="64"/>
      <c r="I84" s="166"/>
      <c r="J84" s="64"/>
      <c r="K84" s="64"/>
      <c r="L84" s="62"/>
    </row>
    <row r="85" spans="2:20" s="9" customFormat="1" ht="29.25" customHeight="1">
      <c r="B85" s="169"/>
      <c r="C85" s="170" t="s">
        <v>241</v>
      </c>
      <c r="D85" s="171" t="s">
        <v>66</v>
      </c>
      <c r="E85" s="171" t="s">
        <v>62</v>
      </c>
      <c r="F85" s="171" t="s">
        <v>242</v>
      </c>
      <c r="G85" s="171" t="s">
        <v>243</v>
      </c>
      <c r="H85" s="171" t="s">
        <v>244</v>
      </c>
      <c r="I85" s="172" t="s">
        <v>245</v>
      </c>
      <c r="J85" s="171" t="s">
        <v>208</v>
      </c>
      <c r="K85" s="173" t="s">
        <v>246</v>
      </c>
      <c r="L85" s="174"/>
      <c r="M85" s="82" t="s">
        <v>247</v>
      </c>
      <c r="N85" s="83" t="s">
        <v>51</v>
      </c>
      <c r="O85" s="83" t="s">
        <v>248</v>
      </c>
      <c r="P85" s="83" t="s">
        <v>249</v>
      </c>
      <c r="Q85" s="83" t="s">
        <v>250</v>
      </c>
      <c r="R85" s="83" t="s">
        <v>251</v>
      </c>
      <c r="S85" s="83" t="s">
        <v>252</v>
      </c>
      <c r="T85" s="84" t="s">
        <v>253</v>
      </c>
    </row>
    <row r="86" spans="2:63" s="1" customFormat="1" ht="29.25" customHeight="1">
      <c r="B86" s="42"/>
      <c r="C86" s="88" t="s">
        <v>209</v>
      </c>
      <c r="D86" s="64"/>
      <c r="E86" s="64"/>
      <c r="F86" s="64"/>
      <c r="G86" s="64"/>
      <c r="H86" s="64"/>
      <c r="I86" s="166"/>
      <c r="J86" s="175">
        <f>BK86</f>
        <v>0</v>
      </c>
      <c r="K86" s="64"/>
      <c r="L86" s="62"/>
      <c r="M86" s="85"/>
      <c r="N86" s="86"/>
      <c r="O86" s="86"/>
      <c r="P86" s="176">
        <f>P87+P234</f>
        <v>0</v>
      </c>
      <c r="Q86" s="86"/>
      <c r="R86" s="176">
        <f>R87+R234</f>
        <v>2.822555</v>
      </c>
      <c r="S86" s="86"/>
      <c r="T86" s="177">
        <f>T87+T234</f>
        <v>4.23358</v>
      </c>
      <c r="AT86" s="24" t="s">
        <v>80</v>
      </c>
      <c r="AU86" s="24" t="s">
        <v>210</v>
      </c>
      <c r="BK86" s="178">
        <f>BK87+BK234</f>
        <v>0</v>
      </c>
    </row>
    <row r="87" spans="2:63" s="10" customFormat="1" ht="37.35" customHeight="1">
      <c r="B87" s="179"/>
      <c r="C87" s="180"/>
      <c r="D87" s="181" t="s">
        <v>80</v>
      </c>
      <c r="E87" s="182" t="s">
        <v>1070</v>
      </c>
      <c r="F87" s="182" t="s">
        <v>1070</v>
      </c>
      <c r="G87" s="180"/>
      <c r="H87" s="180"/>
      <c r="I87" s="183"/>
      <c r="J87" s="184">
        <f>BK87</f>
        <v>0</v>
      </c>
      <c r="K87" s="180"/>
      <c r="L87" s="185"/>
      <c r="M87" s="186"/>
      <c r="N87" s="187"/>
      <c r="O87" s="187"/>
      <c r="P87" s="188">
        <f>P88+P106+P111+P127+P149+P175+P203+P230</f>
        <v>0</v>
      </c>
      <c r="Q87" s="187"/>
      <c r="R87" s="188">
        <f>R88+R106+R111+R127+R149+R175+R203+R230</f>
        <v>2.822555</v>
      </c>
      <c r="S87" s="187"/>
      <c r="T87" s="189">
        <f>T88+T106+T111+T127+T149+T175+T203+T230</f>
        <v>4.23358</v>
      </c>
      <c r="AR87" s="190" t="s">
        <v>90</v>
      </c>
      <c r="AT87" s="191" t="s">
        <v>80</v>
      </c>
      <c r="AU87" s="191" t="s">
        <v>81</v>
      </c>
      <c r="AY87" s="190" t="s">
        <v>256</v>
      </c>
      <c r="BK87" s="192">
        <f>BK88+BK106+BK111+BK127+BK149+BK175+BK203+BK230</f>
        <v>0</v>
      </c>
    </row>
    <row r="88" spans="2:63" s="10" customFormat="1" ht="19.9" customHeight="1">
      <c r="B88" s="179"/>
      <c r="C88" s="180"/>
      <c r="D88" s="193" t="s">
        <v>80</v>
      </c>
      <c r="E88" s="194" t="s">
        <v>1185</v>
      </c>
      <c r="F88" s="194" t="s">
        <v>1186</v>
      </c>
      <c r="G88" s="180"/>
      <c r="H88" s="180"/>
      <c r="I88" s="183"/>
      <c r="J88" s="195">
        <f>BK88</f>
        <v>0</v>
      </c>
      <c r="K88" s="180"/>
      <c r="L88" s="185"/>
      <c r="M88" s="186"/>
      <c r="N88" s="187"/>
      <c r="O88" s="187"/>
      <c r="P88" s="188">
        <f>SUM(P89:P105)</f>
        <v>0</v>
      </c>
      <c r="Q88" s="187"/>
      <c r="R88" s="188">
        <f>SUM(R89:R105)</f>
        <v>0.17719500000000002</v>
      </c>
      <c r="S88" s="187"/>
      <c r="T88" s="189">
        <f>SUM(T89:T105)</f>
        <v>0</v>
      </c>
      <c r="AR88" s="190" t="s">
        <v>90</v>
      </c>
      <c r="AT88" s="191" t="s">
        <v>80</v>
      </c>
      <c r="AU88" s="191" t="s">
        <v>25</v>
      </c>
      <c r="AY88" s="190" t="s">
        <v>256</v>
      </c>
      <c r="BK88" s="192">
        <f>SUM(BK89:BK105)</f>
        <v>0</v>
      </c>
    </row>
    <row r="89" spans="2:65" s="1" customFormat="1" ht="57" customHeight="1">
      <c r="B89" s="42"/>
      <c r="C89" s="261" t="s">
        <v>25</v>
      </c>
      <c r="D89" s="261" t="s">
        <v>337</v>
      </c>
      <c r="E89" s="262" t="s">
        <v>2881</v>
      </c>
      <c r="F89" s="263" t="s">
        <v>2882</v>
      </c>
      <c r="G89" s="264" t="s">
        <v>372</v>
      </c>
      <c r="H89" s="265">
        <v>15</v>
      </c>
      <c r="I89" s="266"/>
      <c r="J89" s="267">
        <f>ROUND(I89*H89,2)</f>
        <v>0</v>
      </c>
      <c r="K89" s="263" t="s">
        <v>38</v>
      </c>
      <c r="L89" s="268"/>
      <c r="M89" s="269" t="s">
        <v>38</v>
      </c>
      <c r="N89" s="270" t="s">
        <v>52</v>
      </c>
      <c r="O89" s="43"/>
      <c r="P89" s="205">
        <f>O89*H89</f>
        <v>0</v>
      </c>
      <c r="Q89" s="205">
        <v>0.00151</v>
      </c>
      <c r="R89" s="205">
        <f>Q89*H89</f>
        <v>0.02265</v>
      </c>
      <c r="S89" s="205">
        <v>0</v>
      </c>
      <c r="T89" s="206">
        <f>S89*H89</f>
        <v>0</v>
      </c>
      <c r="AR89" s="24" t="s">
        <v>424</v>
      </c>
      <c r="AT89" s="24" t="s">
        <v>337</v>
      </c>
      <c r="AU89" s="24" t="s">
        <v>90</v>
      </c>
      <c r="AY89" s="24" t="s">
        <v>256</v>
      </c>
      <c r="BE89" s="207">
        <f>IF(N89="základní",J89,0)</f>
        <v>0</v>
      </c>
      <c r="BF89" s="207">
        <f>IF(N89="snížená",J89,0)</f>
        <v>0</v>
      </c>
      <c r="BG89" s="207">
        <f>IF(N89="zákl. přenesená",J89,0)</f>
        <v>0</v>
      </c>
      <c r="BH89" s="207">
        <f>IF(N89="sníž. přenesená",J89,0)</f>
        <v>0</v>
      </c>
      <c r="BI89" s="207">
        <f>IF(N89="nulová",J89,0)</f>
        <v>0</v>
      </c>
      <c r="BJ89" s="24" t="s">
        <v>25</v>
      </c>
      <c r="BK89" s="207">
        <f>ROUND(I89*H89,2)</f>
        <v>0</v>
      </c>
      <c r="BL89" s="24" t="s">
        <v>336</v>
      </c>
      <c r="BM89" s="24" t="s">
        <v>3148</v>
      </c>
    </row>
    <row r="90" spans="2:65" s="1" customFormat="1" ht="44.25" customHeight="1">
      <c r="B90" s="42"/>
      <c r="C90" s="196" t="s">
        <v>90</v>
      </c>
      <c r="D90" s="196" t="s">
        <v>258</v>
      </c>
      <c r="E90" s="197" t="s">
        <v>2885</v>
      </c>
      <c r="F90" s="198" t="s">
        <v>2886</v>
      </c>
      <c r="G90" s="199" t="s">
        <v>129</v>
      </c>
      <c r="H90" s="200">
        <v>5</v>
      </c>
      <c r="I90" s="201"/>
      <c r="J90" s="202">
        <f>ROUND(I90*H90,2)</f>
        <v>0</v>
      </c>
      <c r="K90" s="198" t="s">
        <v>261</v>
      </c>
      <c r="L90" s="62"/>
      <c r="M90" s="203" t="s">
        <v>38</v>
      </c>
      <c r="N90" s="204" t="s">
        <v>52</v>
      </c>
      <c r="O90" s="43"/>
      <c r="P90" s="205">
        <f>O90*H90</f>
        <v>0</v>
      </c>
      <c r="Q90" s="205">
        <v>0.00018</v>
      </c>
      <c r="R90" s="205">
        <f>Q90*H90</f>
        <v>0.0009000000000000001</v>
      </c>
      <c r="S90" s="205">
        <v>0</v>
      </c>
      <c r="T90" s="206">
        <f>S90*H90</f>
        <v>0</v>
      </c>
      <c r="AR90" s="24" t="s">
        <v>336</v>
      </c>
      <c r="AT90" s="24" t="s">
        <v>258</v>
      </c>
      <c r="AU90" s="24" t="s">
        <v>90</v>
      </c>
      <c r="AY90" s="24" t="s">
        <v>256</v>
      </c>
      <c r="BE90" s="207">
        <f>IF(N90="základní",J90,0)</f>
        <v>0</v>
      </c>
      <c r="BF90" s="207">
        <f>IF(N90="snížená",J90,0)</f>
        <v>0</v>
      </c>
      <c r="BG90" s="207">
        <f>IF(N90="zákl. přenesená",J90,0)</f>
        <v>0</v>
      </c>
      <c r="BH90" s="207">
        <f>IF(N90="sníž. přenesená",J90,0)</f>
        <v>0</v>
      </c>
      <c r="BI90" s="207">
        <f>IF(N90="nulová",J90,0)</f>
        <v>0</v>
      </c>
      <c r="BJ90" s="24" t="s">
        <v>25</v>
      </c>
      <c r="BK90" s="207">
        <f>ROUND(I90*H90,2)</f>
        <v>0</v>
      </c>
      <c r="BL90" s="24" t="s">
        <v>336</v>
      </c>
      <c r="BM90" s="24" t="s">
        <v>3149</v>
      </c>
    </row>
    <row r="91" spans="2:65" s="1" customFormat="1" ht="44.25" customHeight="1">
      <c r="B91" s="42"/>
      <c r="C91" s="261" t="s">
        <v>131</v>
      </c>
      <c r="D91" s="261" t="s">
        <v>337</v>
      </c>
      <c r="E91" s="262" t="s">
        <v>2888</v>
      </c>
      <c r="F91" s="263" t="s">
        <v>2889</v>
      </c>
      <c r="G91" s="264" t="s">
        <v>129</v>
      </c>
      <c r="H91" s="265">
        <v>4.75</v>
      </c>
      <c r="I91" s="266"/>
      <c r="J91" s="267">
        <f>ROUND(I91*H91,2)</f>
        <v>0</v>
      </c>
      <c r="K91" s="263" t="s">
        <v>261</v>
      </c>
      <c r="L91" s="268"/>
      <c r="M91" s="269" t="s">
        <v>38</v>
      </c>
      <c r="N91" s="270" t="s">
        <v>52</v>
      </c>
      <c r="O91" s="43"/>
      <c r="P91" s="205">
        <f>O91*H91</f>
        <v>0</v>
      </c>
      <c r="Q91" s="205">
        <v>0.0025</v>
      </c>
      <c r="R91" s="205">
        <f>Q91*H91</f>
        <v>0.011875</v>
      </c>
      <c r="S91" s="205">
        <v>0</v>
      </c>
      <c r="T91" s="206">
        <f>S91*H91</f>
        <v>0</v>
      </c>
      <c r="AR91" s="24" t="s">
        <v>424</v>
      </c>
      <c r="AT91" s="24" t="s">
        <v>337</v>
      </c>
      <c r="AU91" s="24" t="s">
        <v>90</v>
      </c>
      <c r="AY91" s="24" t="s">
        <v>256</v>
      </c>
      <c r="BE91" s="207">
        <f>IF(N91="základní",J91,0)</f>
        <v>0</v>
      </c>
      <c r="BF91" s="207">
        <f>IF(N91="snížená",J91,0)</f>
        <v>0</v>
      </c>
      <c r="BG91" s="207">
        <f>IF(N91="zákl. přenesená",J91,0)</f>
        <v>0</v>
      </c>
      <c r="BH91" s="207">
        <f>IF(N91="sníž. přenesená",J91,0)</f>
        <v>0</v>
      </c>
      <c r="BI91" s="207">
        <f>IF(N91="nulová",J91,0)</f>
        <v>0</v>
      </c>
      <c r="BJ91" s="24" t="s">
        <v>25</v>
      </c>
      <c r="BK91" s="207">
        <f>ROUND(I91*H91,2)</f>
        <v>0</v>
      </c>
      <c r="BL91" s="24" t="s">
        <v>336</v>
      </c>
      <c r="BM91" s="24" t="s">
        <v>3150</v>
      </c>
    </row>
    <row r="92" spans="2:51" s="11" customFormat="1" ht="13.5">
      <c r="B92" s="208"/>
      <c r="C92" s="209"/>
      <c r="D92" s="222" t="s">
        <v>264</v>
      </c>
      <c r="E92" s="271" t="s">
        <v>38</v>
      </c>
      <c r="F92" s="248" t="s">
        <v>2891</v>
      </c>
      <c r="G92" s="209"/>
      <c r="H92" s="249">
        <v>4.75</v>
      </c>
      <c r="I92" s="214"/>
      <c r="J92" s="209"/>
      <c r="K92" s="209"/>
      <c r="L92" s="215"/>
      <c r="M92" s="216"/>
      <c r="N92" s="217"/>
      <c r="O92" s="217"/>
      <c r="P92" s="217"/>
      <c r="Q92" s="217"/>
      <c r="R92" s="217"/>
      <c r="S92" s="217"/>
      <c r="T92" s="218"/>
      <c r="AT92" s="219" t="s">
        <v>264</v>
      </c>
      <c r="AU92" s="219" t="s">
        <v>90</v>
      </c>
      <c r="AV92" s="11" t="s">
        <v>90</v>
      </c>
      <c r="AW92" s="11" t="s">
        <v>45</v>
      </c>
      <c r="AX92" s="11" t="s">
        <v>25</v>
      </c>
      <c r="AY92" s="219" t="s">
        <v>256</v>
      </c>
    </row>
    <row r="93" spans="2:65" s="1" customFormat="1" ht="44.25" customHeight="1">
      <c r="B93" s="42"/>
      <c r="C93" s="196" t="s">
        <v>262</v>
      </c>
      <c r="D93" s="196" t="s">
        <v>258</v>
      </c>
      <c r="E93" s="197" t="s">
        <v>2509</v>
      </c>
      <c r="F93" s="198" t="s">
        <v>2510</v>
      </c>
      <c r="G93" s="199" t="s">
        <v>372</v>
      </c>
      <c r="H93" s="200">
        <v>124</v>
      </c>
      <c r="I93" s="201"/>
      <c r="J93" s="202">
        <f>ROUND(I93*H93,2)</f>
        <v>0</v>
      </c>
      <c r="K93" s="198" t="s">
        <v>261</v>
      </c>
      <c r="L93" s="62"/>
      <c r="M93" s="203" t="s">
        <v>38</v>
      </c>
      <c r="N93" s="204" t="s">
        <v>52</v>
      </c>
      <c r="O93" s="43"/>
      <c r="P93" s="205">
        <f>O93*H93</f>
        <v>0</v>
      </c>
      <c r="Q93" s="205">
        <v>0.0002</v>
      </c>
      <c r="R93" s="205">
        <f>Q93*H93</f>
        <v>0.024800000000000003</v>
      </c>
      <c r="S93" s="205">
        <v>0</v>
      </c>
      <c r="T93" s="206">
        <f>S93*H93</f>
        <v>0</v>
      </c>
      <c r="AR93" s="24" t="s">
        <v>336</v>
      </c>
      <c r="AT93" s="24" t="s">
        <v>258</v>
      </c>
      <c r="AU93" s="24" t="s">
        <v>90</v>
      </c>
      <c r="AY93" s="24" t="s">
        <v>256</v>
      </c>
      <c r="BE93" s="207">
        <f>IF(N93="základní",J93,0)</f>
        <v>0</v>
      </c>
      <c r="BF93" s="207">
        <f>IF(N93="snížená",J93,0)</f>
        <v>0</v>
      </c>
      <c r="BG93" s="207">
        <f>IF(N93="zákl. přenesená",J93,0)</f>
        <v>0</v>
      </c>
      <c r="BH93" s="207">
        <f>IF(N93="sníž. přenesená",J93,0)</f>
        <v>0</v>
      </c>
      <c r="BI93" s="207">
        <f>IF(N93="nulová",J93,0)</f>
        <v>0</v>
      </c>
      <c r="BJ93" s="24" t="s">
        <v>25</v>
      </c>
      <c r="BK93" s="207">
        <f>ROUND(I93*H93,2)</f>
        <v>0</v>
      </c>
      <c r="BL93" s="24" t="s">
        <v>336</v>
      </c>
      <c r="BM93" s="24" t="s">
        <v>3151</v>
      </c>
    </row>
    <row r="94" spans="2:51" s="11" customFormat="1" ht="13.5">
      <c r="B94" s="208"/>
      <c r="C94" s="209"/>
      <c r="D94" s="222" t="s">
        <v>264</v>
      </c>
      <c r="E94" s="271" t="s">
        <v>38</v>
      </c>
      <c r="F94" s="248" t="s">
        <v>3152</v>
      </c>
      <c r="G94" s="209"/>
      <c r="H94" s="249">
        <v>124</v>
      </c>
      <c r="I94" s="214"/>
      <c r="J94" s="209"/>
      <c r="K94" s="209"/>
      <c r="L94" s="215"/>
      <c r="M94" s="216"/>
      <c r="N94" s="217"/>
      <c r="O94" s="217"/>
      <c r="P94" s="217"/>
      <c r="Q94" s="217"/>
      <c r="R94" s="217"/>
      <c r="S94" s="217"/>
      <c r="T94" s="218"/>
      <c r="AT94" s="219" t="s">
        <v>264</v>
      </c>
      <c r="AU94" s="219" t="s">
        <v>90</v>
      </c>
      <c r="AV94" s="11" t="s">
        <v>90</v>
      </c>
      <c r="AW94" s="11" t="s">
        <v>45</v>
      </c>
      <c r="AX94" s="11" t="s">
        <v>25</v>
      </c>
      <c r="AY94" s="219" t="s">
        <v>256</v>
      </c>
    </row>
    <row r="95" spans="2:65" s="1" customFormat="1" ht="57" customHeight="1">
      <c r="B95" s="42"/>
      <c r="C95" s="261" t="s">
        <v>279</v>
      </c>
      <c r="D95" s="261" t="s">
        <v>337</v>
      </c>
      <c r="E95" s="262" t="s">
        <v>2894</v>
      </c>
      <c r="F95" s="263" t="s">
        <v>2895</v>
      </c>
      <c r="G95" s="264" t="s">
        <v>372</v>
      </c>
      <c r="H95" s="265">
        <v>36</v>
      </c>
      <c r="I95" s="266"/>
      <c r="J95" s="267">
        <f aca="true" t="shared" si="0" ref="J95:J105">ROUND(I95*H95,2)</f>
        <v>0</v>
      </c>
      <c r="K95" s="263" t="s">
        <v>261</v>
      </c>
      <c r="L95" s="268"/>
      <c r="M95" s="269" t="s">
        <v>38</v>
      </c>
      <c r="N95" s="270" t="s">
        <v>52</v>
      </c>
      <c r="O95" s="43"/>
      <c r="P95" s="205">
        <f aca="true" t="shared" si="1" ref="P95:P105">O95*H95</f>
        <v>0</v>
      </c>
      <c r="Q95" s="205">
        <v>0.00088</v>
      </c>
      <c r="R95" s="205">
        <f aca="true" t="shared" si="2" ref="R95:R105">Q95*H95</f>
        <v>0.03168</v>
      </c>
      <c r="S95" s="205">
        <v>0</v>
      </c>
      <c r="T95" s="206">
        <f aca="true" t="shared" si="3" ref="T95:T105">S95*H95</f>
        <v>0</v>
      </c>
      <c r="AR95" s="24" t="s">
        <v>424</v>
      </c>
      <c r="AT95" s="24" t="s">
        <v>337</v>
      </c>
      <c r="AU95" s="24" t="s">
        <v>90</v>
      </c>
      <c r="AY95" s="24" t="s">
        <v>256</v>
      </c>
      <c r="BE95" s="207">
        <f aca="true" t="shared" si="4" ref="BE95:BE105">IF(N95="základní",J95,0)</f>
        <v>0</v>
      </c>
      <c r="BF95" s="207">
        <f aca="true" t="shared" si="5" ref="BF95:BF105">IF(N95="snížená",J95,0)</f>
        <v>0</v>
      </c>
      <c r="BG95" s="207">
        <f aca="true" t="shared" si="6" ref="BG95:BG105">IF(N95="zákl. přenesená",J95,0)</f>
        <v>0</v>
      </c>
      <c r="BH95" s="207">
        <f aca="true" t="shared" si="7" ref="BH95:BH105">IF(N95="sníž. přenesená",J95,0)</f>
        <v>0</v>
      </c>
      <c r="BI95" s="207">
        <f aca="true" t="shared" si="8" ref="BI95:BI105">IF(N95="nulová",J95,0)</f>
        <v>0</v>
      </c>
      <c r="BJ95" s="24" t="s">
        <v>25</v>
      </c>
      <c r="BK95" s="207">
        <f aca="true" t="shared" si="9" ref="BK95:BK105">ROUND(I95*H95,2)</f>
        <v>0</v>
      </c>
      <c r="BL95" s="24" t="s">
        <v>336</v>
      </c>
      <c r="BM95" s="24" t="s">
        <v>3153</v>
      </c>
    </row>
    <row r="96" spans="2:65" s="1" customFormat="1" ht="57" customHeight="1">
      <c r="B96" s="42"/>
      <c r="C96" s="261" t="s">
        <v>286</v>
      </c>
      <c r="D96" s="261" t="s">
        <v>337</v>
      </c>
      <c r="E96" s="262" t="s">
        <v>3154</v>
      </c>
      <c r="F96" s="263" t="s">
        <v>3155</v>
      </c>
      <c r="G96" s="264" t="s">
        <v>372</v>
      </c>
      <c r="H96" s="265">
        <v>73</v>
      </c>
      <c r="I96" s="266"/>
      <c r="J96" s="267">
        <f t="shared" si="0"/>
        <v>0</v>
      </c>
      <c r="K96" s="263" t="s">
        <v>261</v>
      </c>
      <c r="L96" s="268"/>
      <c r="M96" s="269" t="s">
        <v>38</v>
      </c>
      <c r="N96" s="270" t="s">
        <v>52</v>
      </c>
      <c r="O96" s="43"/>
      <c r="P96" s="205">
        <f t="shared" si="1"/>
        <v>0</v>
      </c>
      <c r="Q96" s="205">
        <v>0.00078</v>
      </c>
      <c r="R96" s="205">
        <f t="shared" si="2"/>
        <v>0.05694</v>
      </c>
      <c r="S96" s="205">
        <v>0</v>
      </c>
      <c r="T96" s="206">
        <f t="shared" si="3"/>
        <v>0</v>
      </c>
      <c r="AR96" s="24" t="s">
        <v>424</v>
      </c>
      <c r="AT96" s="24" t="s">
        <v>337</v>
      </c>
      <c r="AU96" s="24" t="s">
        <v>90</v>
      </c>
      <c r="AY96" s="24" t="s">
        <v>256</v>
      </c>
      <c r="BE96" s="207">
        <f t="shared" si="4"/>
        <v>0</v>
      </c>
      <c r="BF96" s="207">
        <f t="shared" si="5"/>
        <v>0</v>
      </c>
      <c r="BG96" s="207">
        <f t="shared" si="6"/>
        <v>0</v>
      </c>
      <c r="BH96" s="207">
        <f t="shared" si="7"/>
        <v>0</v>
      </c>
      <c r="BI96" s="207">
        <f t="shared" si="8"/>
        <v>0</v>
      </c>
      <c r="BJ96" s="24" t="s">
        <v>25</v>
      </c>
      <c r="BK96" s="207">
        <f t="shared" si="9"/>
        <v>0</v>
      </c>
      <c r="BL96" s="24" t="s">
        <v>336</v>
      </c>
      <c r="BM96" s="24" t="s">
        <v>3156</v>
      </c>
    </row>
    <row r="97" spans="2:65" s="1" customFormat="1" ht="31.5" customHeight="1">
      <c r="B97" s="42"/>
      <c r="C97" s="261" t="s">
        <v>291</v>
      </c>
      <c r="D97" s="261" t="s">
        <v>337</v>
      </c>
      <c r="E97" s="262" t="s">
        <v>2484</v>
      </c>
      <c r="F97" s="263" t="s">
        <v>2485</v>
      </c>
      <c r="G97" s="264" t="s">
        <v>453</v>
      </c>
      <c r="H97" s="265">
        <v>4</v>
      </c>
      <c r="I97" s="266"/>
      <c r="J97" s="267">
        <f t="shared" si="0"/>
        <v>0</v>
      </c>
      <c r="K97" s="263" t="s">
        <v>261</v>
      </c>
      <c r="L97" s="268"/>
      <c r="M97" s="269" t="s">
        <v>38</v>
      </c>
      <c r="N97" s="270" t="s">
        <v>52</v>
      </c>
      <c r="O97" s="43"/>
      <c r="P97" s="205">
        <f t="shared" si="1"/>
        <v>0</v>
      </c>
      <c r="Q97" s="205">
        <v>0.0047</v>
      </c>
      <c r="R97" s="205">
        <f t="shared" si="2"/>
        <v>0.0188</v>
      </c>
      <c r="S97" s="205">
        <v>0</v>
      </c>
      <c r="T97" s="206">
        <f t="shared" si="3"/>
        <v>0</v>
      </c>
      <c r="AR97" s="24" t="s">
        <v>424</v>
      </c>
      <c r="AT97" s="24" t="s">
        <v>337</v>
      </c>
      <c r="AU97" s="24" t="s">
        <v>90</v>
      </c>
      <c r="AY97" s="24" t="s">
        <v>256</v>
      </c>
      <c r="BE97" s="207">
        <f t="shared" si="4"/>
        <v>0</v>
      </c>
      <c r="BF97" s="207">
        <f t="shared" si="5"/>
        <v>0</v>
      </c>
      <c r="BG97" s="207">
        <f t="shared" si="6"/>
        <v>0</v>
      </c>
      <c r="BH97" s="207">
        <f t="shared" si="7"/>
        <v>0</v>
      </c>
      <c r="BI97" s="207">
        <f t="shared" si="8"/>
        <v>0</v>
      </c>
      <c r="BJ97" s="24" t="s">
        <v>25</v>
      </c>
      <c r="BK97" s="207">
        <f t="shared" si="9"/>
        <v>0</v>
      </c>
      <c r="BL97" s="24" t="s">
        <v>336</v>
      </c>
      <c r="BM97" s="24" t="s">
        <v>3157</v>
      </c>
    </row>
    <row r="98" spans="2:65" s="1" customFormat="1" ht="57" customHeight="1">
      <c r="B98" s="42"/>
      <c r="C98" s="261" t="s">
        <v>183</v>
      </c>
      <c r="D98" s="261" t="s">
        <v>337</v>
      </c>
      <c r="E98" s="262" t="s">
        <v>2898</v>
      </c>
      <c r="F98" s="263" t="s">
        <v>2899</v>
      </c>
      <c r="G98" s="264" t="s">
        <v>372</v>
      </c>
      <c r="H98" s="265">
        <v>20</v>
      </c>
      <c r="I98" s="266"/>
      <c r="J98" s="267">
        <f t="shared" si="0"/>
        <v>0</v>
      </c>
      <c r="K98" s="263" t="s">
        <v>261</v>
      </c>
      <c r="L98" s="268"/>
      <c r="M98" s="269" t="s">
        <v>38</v>
      </c>
      <c r="N98" s="270" t="s">
        <v>52</v>
      </c>
      <c r="O98" s="43"/>
      <c r="P98" s="205">
        <f t="shared" si="1"/>
        <v>0</v>
      </c>
      <c r="Q98" s="205">
        <v>0.00032</v>
      </c>
      <c r="R98" s="205">
        <f t="shared" si="2"/>
        <v>0.0064</v>
      </c>
      <c r="S98" s="205">
        <v>0</v>
      </c>
      <c r="T98" s="206">
        <f t="shared" si="3"/>
        <v>0</v>
      </c>
      <c r="AR98" s="24" t="s">
        <v>424</v>
      </c>
      <c r="AT98" s="24" t="s">
        <v>337</v>
      </c>
      <c r="AU98" s="24" t="s">
        <v>90</v>
      </c>
      <c r="AY98" s="24" t="s">
        <v>256</v>
      </c>
      <c r="BE98" s="207">
        <f t="shared" si="4"/>
        <v>0</v>
      </c>
      <c r="BF98" s="207">
        <f t="shared" si="5"/>
        <v>0</v>
      </c>
      <c r="BG98" s="207">
        <f t="shared" si="6"/>
        <v>0</v>
      </c>
      <c r="BH98" s="207">
        <f t="shared" si="7"/>
        <v>0</v>
      </c>
      <c r="BI98" s="207">
        <f t="shared" si="8"/>
        <v>0</v>
      </c>
      <c r="BJ98" s="24" t="s">
        <v>25</v>
      </c>
      <c r="BK98" s="207">
        <f t="shared" si="9"/>
        <v>0</v>
      </c>
      <c r="BL98" s="24" t="s">
        <v>336</v>
      </c>
      <c r="BM98" s="24" t="s">
        <v>3158</v>
      </c>
    </row>
    <row r="99" spans="2:65" s="1" customFormat="1" ht="31.5" customHeight="1">
      <c r="B99" s="42"/>
      <c r="C99" s="196" t="s">
        <v>301</v>
      </c>
      <c r="D99" s="196" t="s">
        <v>258</v>
      </c>
      <c r="E99" s="197" t="s">
        <v>2901</v>
      </c>
      <c r="F99" s="198" t="s">
        <v>2902</v>
      </c>
      <c r="G99" s="199" t="s">
        <v>372</v>
      </c>
      <c r="H99" s="200">
        <v>25</v>
      </c>
      <c r="I99" s="201"/>
      <c r="J99" s="202">
        <f t="shared" si="0"/>
        <v>0</v>
      </c>
      <c r="K99" s="198" t="s">
        <v>261</v>
      </c>
      <c r="L99" s="62"/>
      <c r="M99" s="203" t="s">
        <v>38</v>
      </c>
      <c r="N99" s="204" t="s">
        <v>52</v>
      </c>
      <c r="O99" s="43"/>
      <c r="P99" s="205">
        <f t="shared" si="1"/>
        <v>0</v>
      </c>
      <c r="Q99" s="205">
        <v>0</v>
      </c>
      <c r="R99" s="205">
        <f t="shared" si="2"/>
        <v>0</v>
      </c>
      <c r="S99" s="205">
        <v>0</v>
      </c>
      <c r="T99" s="206">
        <f t="shared" si="3"/>
        <v>0</v>
      </c>
      <c r="AR99" s="24" t="s">
        <v>336</v>
      </c>
      <c r="AT99" s="24" t="s">
        <v>258</v>
      </c>
      <c r="AU99" s="24" t="s">
        <v>90</v>
      </c>
      <c r="AY99" s="24" t="s">
        <v>256</v>
      </c>
      <c r="BE99" s="207">
        <f t="shared" si="4"/>
        <v>0</v>
      </c>
      <c r="BF99" s="207">
        <f t="shared" si="5"/>
        <v>0</v>
      </c>
      <c r="BG99" s="207">
        <f t="shared" si="6"/>
        <v>0</v>
      </c>
      <c r="BH99" s="207">
        <f t="shared" si="7"/>
        <v>0</v>
      </c>
      <c r="BI99" s="207">
        <f t="shared" si="8"/>
        <v>0</v>
      </c>
      <c r="BJ99" s="24" t="s">
        <v>25</v>
      </c>
      <c r="BK99" s="207">
        <f t="shared" si="9"/>
        <v>0</v>
      </c>
      <c r="BL99" s="24" t="s">
        <v>336</v>
      </c>
      <c r="BM99" s="24" t="s">
        <v>3159</v>
      </c>
    </row>
    <row r="100" spans="2:65" s="1" customFormat="1" ht="31.5" customHeight="1">
      <c r="B100" s="42"/>
      <c r="C100" s="261" t="s">
        <v>30</v>
      </c>
      <c r="D100" s="261" t="s">
        <v>337</v>
      </c>
      <c r="E100" s="262" t="s">
        <v>2904</v>
      </c>
      <c r="F100" s="263" t="s">
        <v>2905</v>
      </c>
      <c r="G100" s="264" t="s">
        <v>372</v>
      </c>
      <c r="H100" s="265">
        <v>15</v>
      </c>
      <c r="I100" s="266"/>
      <c r="J100" s="267">
        <f t="shared" si="0"/>
        <v>0</v>
      </c>
      <c r="K100" s="263" t="s">
        <v>261</v>
      </c>
      <c r="L100" s="268"/>
      <c r="M100" s="269" t="s">
        <v>38</v>
      </c>
      <c r="N100" s="270" t="s">
        <v>52</v>
      </c>
      <c r="O100" s="43"/>
      <c r="P100" s="205">
        <f t="shared" si="1"/>
        <v>0</v>
      </c>
      <c r="Q100" s="205">
        <v>8E-05</v>
      </c>
      <c r="R100" s="205">
        <f t="shared" si="2"/>
        <v>0.0012000000000000001</v>
      </c>
      <c r="S100" s="205">
        <v>0</v>
      </c>
      <c r="T100" s="206">
        <f t="shared" si="3"/>
        <v>0</v>
      </c>
      <c r="AR100" s="24" t="s">
        <v>424</v>
      </c>
      <c r="AT100" s="24" t="s">
        <v>337</v>
      </c>
      <c r="AU100" s="24" t="s">
        <v>90</v>
      </c>
      <c r="AY100" s="24" t="s">
        <v>256</v>
      </c>
      <c r="BE100" s="207">
        <f t="shared" si="4"/>
        <v>0</v>
      </c>
      <c r="BF100" s="207">
        <f t="shared" si="5"/>
        <v>0</v>
      </c>
      <c r="BG100" s="207">
        <f t="shared" si="6"/>
        <v>0</v>
      </c>
      <c r="BH100" s="207">
        <f t="shared" si="7"/>
        <v>0</v>
      </c>
      <c r="BI100" s="207">
        <f t="shared" si="8"/>
        <v>0</v>
      </c>
      <c r="BJ100" s="24" t="s">
        <v>25</v>
      </c>
      <c r="BK100" s="207">
        <f t="shared" si="9"/>
        <v>0</v>
      </c>
      <c r="BL100" s="24" t="s">
        <v>336</v>
      </c>
      <c r="BM100" s="24" t="s">
        <v>3160</v>
      </c>
    </row>
    <row r="101" spans="2:65" s="1" customFormat="1" ht="22.5" customHeight="1">
      <c r="B101" s="42"/>
      <c r="C101" s="261" t="s">
        <v>310</v>
      </c>
      <c r="D101" s="261" t="s">
        <v>337</v>
      </c>
      <c r="E101" s="262" t="s">
        <v>2491</v>
      </c>
      <c r="F101" s="263" t="s">
        <v>2492</v>
      </c>
      <c r="G101" s="264" t="s">
        <v>372</v>
      </c>
      <c r="H101" s="265">
        <v>10</v>
      </c>
      <c r="I101" s="266"/>
      <c r="J101" s="267">
        <f t="shared" si="0"/>
        <v>0</v>
      </c>
      <c r="K101" s="263" t="s">
        <v>261</v>
      </c>
      <c r="L101" s="268"/>
      <c r="M101" s="269" t="s">
        <v>38</v>
      </c>
      <c r="N101" s="270" t="s">
        <v>52</v>
      </c>
      <c r="O101" s="43"/>
      <c r="P101" s="205">
        <f t="shared" si="1"/>
        <v>0</v>
      </c>
      <c r="Q101" s="205">
        <v>9E-05</v>
      </c>
      <c r="R101" s="205">
        <f t="shared" si="2"/>
        <v>0.0009000000000000001</v>
      </c>
      <c r="S101" s="205">
        <v>0</v>
      </c>
      <c r="T101" s="206">
        <f t="shared" si="3"/>
        <v>0</v>
      </c>
      <c r="AR101" s="24" t="s">
        <v>424</v>
      </c>
      <c r="AT101" s="24" t="s">
        <v>337</v>
      </c>
      <c r="AU101" s="24" t="s">
        <v>90</v>
      </c>
      <c r="AY101" s="24" t="s">
        <v>256</v>
      </c>
      <c r="BE101" s="207">
        <f t="shared" si="4"/>
        <v>0</v>
      </c>
      <c r="BF101" s="207">
        <f t="shared" si="5"/>
        <v>0</v>
      </c>
      <c r="BG101" s="207">
        <f t="shared" si="6"/>
        <v>0</v>
      </c>
      <c r="BH101" s="207">
        <f t="shared" si="7"/>
        <v>0</v>
      </c>
      <c r="BI101" s="207">
        <f t="shared" si="8"/>
        <v>0</v>
      </c>
      <c r="BJ101" s="24" t="s">
        <v>25</v>
      </c>
      <c r="BK101" s="207">
        <f t="shared" si="9"/>
        <v>0</v>
      </c>
      <c r="BL101" s="24" t="s">
        <v>336</v>
      </c>
      <c r="BM101" s="24" t="s">
        <v>3161</v>
      </c>
    </row>
    <row r="102" spans="2:65" s="1" customFormat="1" ht="31.5" customHeight="1">
      <c r="B102" s="42"/>
      <c r="C102" s="261" t="s">
        <v>314</v>
      </c>
      <c r="D102" s="261" t="s">
        <v>337</v>
      </c>
      <c r="E102" s="262" t="s">
        <v>2494</v>
      </c>
      <c r="F102" s="263" t="s">
        <v>2495</v>
      </c>
      <c r="G102" s="264" t="s">
        <v>453</v>
      </c>
      <c r="H102" s="265">
        <v>25</v>
      </c>
      <c r="I102" s="266"/>
      <c r="J102" s="267">
        <f t="shared" si="0"/>
        <v>0</v>
      </c>
      <c r="K102" s="263" t="s">
        <v>261</v>
      </c>
      <c r="L102" s="268"/>
      <c r="M102" s="269" t="s">
        <v>38</v>
      </c>
      <c r="N102" s="270" t="s">
        <v>52</v>
      </c>
      <c r="O102" s="43"/>
      <c r="P102" s="205">
        <f t="shared" si="1"/>
        <v>0</v>
      </c>
      <c r="Q102" s="205">
        <v>1E-05</v>
      </c>
      <c r="R102" s="205">
        <f t="shared" si="2"/>
        <v>0.00025</v>
      </c>
      <c r="S102" s="205">
        <v>0</v>
      </c>
      <c r="T102" s="206">
        <f t="shared" si="3"/>
        <v>0</v>
      </c>
      <c r="AR102" s="24" t="s">
        <v>424</v>
      </c>
      <c r="AT102" s="24" t="s">
        <v>337</v>
      </c>
      <c r="AU102" s="24" t="s">
        <v>90</v>
      </c>
      <c r="AY102" s="24" t="s">
        <v>256</v>
      </c>
      <c r="BE102" s="207">
        <f t="shared" si="4"/>
        <v>0</v>
      </c>
      <c r="BF102" s="207">
        <f t="shared" si="5"/>
        <v>0</v>
      </c>
      <c r="BG102" s="207">
        <f t="shared" si="6"/>
        <v>0</v>
      </c>
      <c r="BH102" s="207">
        <f t="shared" si="7"/>
        <v>0</v>
      </c>
      <c r="BI102" s="207">
        <f t="shared" si="8"/>
        <v>0</v>
      </c>
      <c r="BJ102" s="24" t="s">
        <v>25</v>
      </c>
      <c r="BK102" s="207">
        <f t="shared" si="9"/>
        <v>0</v>
      </c>
      <c r="BL102" s="24" t="s">
        <v>336</v>
      </c>
      <c r="BM102" s="24" t="s">
        <v>3162</v>
      </c>
    </row>
    <row r="103" spans="2:65" s="1" customFormat="1" ht="31.5" customHeight="1">
      <c r="B103" s="42"/>
      <c r="C103" s="261" t="s">
        <v>319</v>
      </c>
      <c r="D103" s="261" t="s">
        <v>337</v>
      </c>
      <c r="E103" s="262" t="s">
        <v>2497</v>
      </c>
      <c r="F103" s="263" t="s">
        <v>2498</v>
      </c>
      <c r="G103" s="264" t="s">
        <v>453</v>
      </c>
      <c r="H103" s="265">
        <v>2</v>
      </c>
      <c r="I103" s="266"/>
      <c r="J103" s="267">
        <f t="shared" si="0"/>
        <v>0</v>
      </c>
      <c r="K103" s="263" t="s">
        <v>261</v>
      </c>
      <c r="L103" s="268"/>
      <c r="M103" s="269" t="s">
        <v>38</v>
      </c>
      <c r="N103" s="270" t="s">
        <v>52</v>
      </c>
      <c r="O103" s="43"/>
      <c r="P103" s="205">
        <f t="shared" si="1"/>
        <v>0</v>
      </c>
      <c r="Q103" s="205">
        <v>0.0004</v>
      </c>
      <c r="R103" s="205">
        <f t="shared" si="2"/>
        <v>0.0008</v>
      </c>
      <c r="S103" s="205">
        <v>0</v>
      </c>
      <c r="T103" s="206">
        <f t="shared" si="3"/>
        <v>0</v>
      </c>
      <c r="AR103" s="24" t="s">
        <v>424</v>
      </c>
      <c r="AT103" s="24" t="s">
        <v>337</v>
      </c>
      <c r="AU103" s="24" t="s">
        <v>90</v>
      </c>
      <c r="AY103" s="24" t="s">
        <v>256</v>
      </c>
      <c r="BE103" s="207">
        <f t="shared" si="4"/>
        <v>0</v>
      </c>
      <c r="BF103" s="207">
        <f t="shared" si="5"/>
        <v>0</v>
      </c>
      <c r="BG103" s="207">
        <f t="shared" si="6"/>
        <v>0</v>
      </c>
      <c r="BH103" s="207">
        <f t="shared" si="7"/>
        <v>0</v>
      </c>
      <c r="BI103" s="207">
        <f t="shared" si="8"/>
        <v>0</v>
      </c>
      <c r="BJ103" s="24" t="s">
        <v>25</v>
      </c>
      <c r="BK103" s="207">
        <f t="shared" si="9"/>
        <v>0</v>
      </c>
      <c r="BL103" s="24" t="s">
        <v>336</v>
      </c>
      <c r="BM103" s="24" t="s">
        <v>3163</v>
      </c>
    </row>
    <row r="104" spans="2:65" s="1" customFormat="1" ht="31.5" customHeight="1">
      <c r="B104" s="42"/>
      <c r="C104" s="196" t="s">
        <v>324</v>
      </c>
      <c r="D104" s="196" t="s">
        <v>258</v>
      </c>
      <c r="E104" s="197" t="s">
        <v>1246</v>
      </c>
      <c r="F104" s="198" t="s">
        <v>2910</v>
      </c>
      <c r="G104" s="199" t="s">
        <v>327</v>
      </c>
      <c r="H104" s="200">
        <v>0.177</v>
      </c>
      <c r="I104" s="201"/>
      <c r="J104" s="202">
        <f t="shared" si="0"/>
        <v>0</v>
      </c>
      <c r="K104" s="198" t="s">
        <v>261</v>
      </c>
      <c r="L104" s="62"/>
      <c r="M104" s="203" t="s">
        <v>38</v>
      </c>
      <c r="N104" s="204" t="s">
        <v>52</v>
      </c>
      <c r="O104" s="43"/>
      <c r="P104" s="205">
        <f t="shared" si="1"/>
        <v>0</v>
      </c>
      <c r="Q104" s="205">
        <v>0</v>
      </c>
      <c r="R104" s="205">
        <f t="shared" si="2"/>
        <v>0</v>
      </c>
      <c r="S104" s="205">
        <v>0</v>
      </c>
      <c r="T104" s="206">
        <f t="shared" si="3"/>
        <v>0</v>
      </c>
      <c r="AR104" s="24" t="s">
        <v>336</v>
      </c>
      <c r="AT104" s="24" t="s">
        <v>258</v>
      </c>
      <c r="AU104" s="24" t="s">
        <v>90</v>
      </c>
      <c r="AY104" s="24" t="s">
        <v>256</v>
      </c>
      <c r="BE104" s="207">
        <f t="shared" si="4"/>
        <v>0</v>
      </c>
      <c r="BF104" s="207">
        <f t="shared" si="5"/>
        <v>0</v>
      </c>
      <c r="BG104" s="207">
        <f t="shared" si="6"/>
        <v>0</v>
      </c>
      <c r="BH104" s="207">
        <f t="shared" si="7"/>
        <v>0</v>
      </c>
      <c r="BI104" s="207">
        <f t="shared" si="8"/>
        <v>0</v>
      </c>
      <c r="BJ104" s="24" t="s">
        <v>25</v>
      </c>
      <c r="BK104" s="207">
        <f t="shared" si="9"/>
        <v>0</v>
      </c>
      <c r="BL104" s="24" t="s">
        <v>336</v>
      </c>
      <c r="BM104" s="24" t="s">
        <v>3164</v>
      </c>
    </row>
    <row r="105" spans="2:65" s="1" customFormat="1" ht="44.25" customHeight="1">
      <c r="B105" s="42"/>
      <c r="C105" s="196" t="s">
        <v>10</v>
      </c>
      <c r="D105" s="196" t="s">
        <v>258</v>
      </c>
      <c r="E105" s="197" t="s">
        <v>2912</v>
      </c>
      <c r="F105" s="198" t="s">
        <v>2913</v>
      </c>
      <c r="G105" s="199" t="s">
        <v>327</v>
      </c>
      <c r="H105" s="200">
        <v>0.177</v>
      </c>
      <c r="I105" s="201"/>
      <c r="J105" s="202">
        <f t="shared" si="0"/>
        <v>0</v>
      </c>
      <c r="K105" s="198" t="s">
        <v>261</v>
      </c>
      <c r="L105" s="62"/>
      <c r="M105" s="203" t="s">
        <v>38</v>
      </c>
      <c r="N105" s="204" t="s">
        <v>52</v>
      </c>
      <c r="O105" s="43"/>
      <c r="P105" s="205">
        <f t="shared" si="1"/>
        <v>0</v>
      </c>
      <c r="Q105" s="205">
        <v>0</v>
      </c>
      <c r="R105" s="205">
        <f t="shared" si="2"/>
        <v>0</v>
      </c>
      <c r="S105" s="205">
        <v>0</v>
      </c>
      <c r="T105" s="206">
        <f t="shared" si="3"/>
        <v>0</v>
      </c>
      <c r="AR105" s="24" t="s">
        <v>336</v>
      </c>
      <c r="AT105" s="24" t="s">
        <v>258</v>
      </c>
      <c r="AU105" s="24" t="s">
        <v>90</v>
      </c>
      <c r="AY105" s="24" t="s">
        <v>256</v>
      </c>
      <c r="BE105" s="207">
        <f t="shared" si="4"/>
        <v>0</v>
      </c>
      <c r="BF105" s="207">
        <f t="shared" si="5"/>
        <v>0</v>
      </c>
      <c r="BG105" s="207">
        <f t="shared" si="6"/>
        <v>0</v>
      </c>
      <c r="BH105" s="207">
        <f t="shared" si="7"/>
        <v>0</v>
      </c>
      <c r="BI105" s="207">
        <f t="shared" si="8"/>
        <v>0</v>
      </c>
      <c r="BJ105" s="24" t="s">
        <v>25</v>
      </c>
      <c r="BK105" s="207">
        <f t="shared" si="9"/>
        <v>0</v>
      </c>
      <c r="BL105" s="24" t="s">
        <v>336</v>
      </c>
      <c r="BM105" s="24" t="s">
        <v>3165</v>
      </c>
    </row>
    <row r="106" spans="2:63" s="10" customFormat="1" ht="29.85" customHeight="1">
      <c r="B106" s="179"/>
      <c r="C106" s="180"/>
      <c r="D106" s="193" t="s">
        <v>80</v>
      </c>
      <c r="E106" s="194" t="s">
        <v>2519</v>
      </c>
      <c r="F106" s="194" t="s">
        <v>2520</v>
      </c>
      <c r="G106" s="180"/>
      <c r="H106" s="180"/>
      <c r="I106" s="183"/>
      <c r="J106" s="195">
        <f>BK106</f>
        <v>0</v>
      </c>
      <c r="K106" s="180"/>
      <c r="L106" s="185"/>
      <c r="M106" s="186"/>
      <c r="N106" s="187"/>
      <c r="O106" s="187"/>
      <c r="P106" s="188">
        <f>SUM(P107:P110)</f>
        <v>0</v>
      </c>
      <c r="Q106" s="187"/>
      <c r="R106" s="188">
        <f>SUM(R107:R110)</f>
        <v>0.0084</v>
      </c>
      <c r="S106" s="187"/>
      <c r="T106" s="189">
        <f>SUM(T107:T110)</f>
        <v>0</v>
      </c>
      <c r="AR106" s="190" t="s">
        <v>90</v>
      </c>
      <c r="AT106" s="191" t="s">
        <v>80</v>
      </c>
      <c r="AU106" s="191" t="s">
        <v>25</v>
      </c>
      <c r="AY106" s="190" t="s">
        <v>256</v>
      </c>
      <c r="BK106" s="192">
        <f>SUM(BK107:BK110)</f>
        <v>0</v>
      </c>
    </row>
    <row r="107" spans="2:65" s="1" customFormat="1" ht="22.5" customHeight="1">
      <c r="B107" s="42"/>
      <c r="C107" s="196" t="s">
        <v>336</v>
      </c>
      <c r="D107" s="196" t="s">
        <v>258</v>
      </c>
      <c r="E107" s="197" t="s">
        <v>2521</v>
      </c>
      <c r="F107" s="198" t="s">
        <v>2522</v>
      </c>
      <c r="G107" s="199" t="s">
        <v>372</v>
      </c>
      <c r="H107" s="200">
        <v>15</v>
      </c>
      <c r="I107" s="201"/>
      <c r="J107" s="202">
        <f>ROUND(I107*H107,2)</f>
        <v>0</v>
      </c>
      <c r="K107" s="198" t="s">
        <v>261</v>
      </c>
      <c r="L107" s="62"/>
      <c r="M107" s="203" t="s">
        <v>38</v>
      </c>
      <c r="N107" s="204" t="s">
        <v>52</v>
      </c>
      <c r="O107" s="43"/>
      <c r="P107" s="205">
        <f>O107*H107</f>
        <v>0</v>
      </c>
      <c r="Q107" s="205">
        <v>0.00056</v>
      </c>
      <c r="R107" s="205">
        <f>Q107*H107</f>
        <v>0.0084</v>
      </c>
      <c r="S107" s="205">
        <v>0</v>
      </c>
      <c r="T107" s="206">
        <f>S107*H107</f>
        <v>0</v>
      </c>
      <c r="AR107" s="24" t="s">
        <v>336</v>
      </c>
      <c r="AT107" s="24" t="s">
        <v>258</v>
      </c>
      <c r="AU107" s="24" t="s">
        <v>90</v>
      </c>
      <c r="AY107" s="24" t="s">
        <v>256</v>
      </c>
      <c r="BE107" s="207">
        <f>IF(N107="základní",J107,0)</f>
        <v>0</v>
      </c>
      <c r="BF107" s="207">
        <f>IF(N107="snížená",J107,0)</f>
        <v>0</v>
      </c>
      <c r="BG107" s="207">
        <f>IF(N107="zákl. přenesená",J107,0)</f>
        <v>0</v>
      </c>
      <c r="BH107" s="207">
        <f>IF(N107="sníž. přenesená",J107,0)</f>
        <v>0</v>
      </c>
      <c r="BI107" s="207">
        <f>IF(N107="nulová",J107,0)</f>
        <v>0</v>
      </c>
      <c r="BJ107" s="24" t="s">
        <v>25</v>
      </c>
      <c r="BK107" s="207">
        <f>ROUND(I107*H107,2)</f>
        <v>0</v>
      </c>
      <c r="BL107" s="24" t="s">
        <v>336</v>
      </c>
      <c r="BM107" s="24" t="s">
        <v>3166</v>
      </c>
    </row>
    <row r="108" spans="2:65" s="1" customFormat="1" ht="22.5" customHeight="1">
      <c r="B108" s="42"/>
      <c r="C108" s="196" t="s">
        <v>342</v>
      </c>
      <c r="D108" s="196" t="s">
        <v>258</v>
      </c>
      <c r="E108" s="197" t="s">
        <v>2524</v>
      </c>
      <c r="F108" s="198" t="s">
        <v>2525</v>
      </c>
      <c r="G108" s="199" t="s">
        <v>372</v>
      </c>
      <c r="H108" s="200">
        <v>15</v>
      </c>
      <c r="I108" s="201"/>
      <c r="J108" s="202">
        <f>ROUND(I108*H108,2)</f>
        <v>0</v>
      </c>
      <c r="K108" s="198" t="s">
        <v>261</v>
      </c>
      <c r="L108" s="62"/>
      <c r="M108" s="203" t="s">
        <v>38</v>
      </c>
      <c r="N108" s="204" t="s">
        <v>52</v>
      </c>
      <c r="O108" s="43"/>
      <c r="P108" s="205">
        <f>O108*H108</f>
        <v>0</v>
      </c>
      <c r="Q108" s="205">
        <v>0</v>
      </c>
      <c r="R108" s="205">
        <f>Q108*H108</f>
        <v>0</v>
      </c>
      <c r="S108" s="205">
        <v>0</v>
      </c>
      <c r="T108" s="206">
        <f>S108*H108</f>
        <v>0</v>
      </c>
      <c r="AR108" s="24" t="s">
        <v>336</v>
      </c>
      <c r="AT108" s="24" t="s">
        <v>258</v>
      </c>
      <c r="AU108" s="24" t="s">
        <v>90</v>
      </c>
      <c r="AY108" s="24" t="s">
        <v>256</v>
      </c>
      <c r="BE108" s="207">
        <f>IF(N108="základní",J108,0)</f>
        <v>0</v>
      </c>
      <c r="BF108" s="207">
        <f>IF(N108="snížená",J108,0)</f>
        <v>0</v>
      </c>
      <c r="BG108" s="207">
        <f>IF(N108="zákl. přenesená",J108,0)</f>
        <v>0</v>
      </c>
      <c r="BH108" s="207">
        <f>IF(N108="sníž. přenesená",J108,0)</f>
        <v>0</v>
      </c>
      <c r="BI108" s="207">
        <f>IF(N108="nulová",J108,0)</f>
        <v>0</v>
      </c>
      <c r="BJ108" s="24" t="s">
        <v>25</v>
      </c>
      <c r="BK108" s="207">
        <f>ROUND(I108*H108,2)</f>
        <v>0</v>
      </c>
      <c r="BL108" s="24" t="s">
        <v>336</v>
      </c>
      <c r="BM108" s="24" t="s">
        <v>3167</v>
      </c>
    </row>
    <row r="109" spans="2:65" s="1" customFormat="1" ht="31.5" customHeight="1">
      <c r="B109" s="42"/>
      <c r="C109" s="196" t="s">
        <v>347</v>
      </c>
      <c r="D109" s="196" t="s">
        <v>258</v>
      </c>
      <c r="E109" s="197" t="s">
        <v>2527</v>
      </c>
      <c r="F109" s="198" t="s">
        <v>2528</v>
      </c>
      <c r="G109" s="199" t="s">
        <v>327</v>
      </c>
      <c r="H109" s="200">
        <v>0.008</v>
      </c>
      <c r="I109" s="201"/>
      <c r="J109" s="202">
        <f>ROUND(I109*H109,2)</f>
        <v>0</v>
      </c>
      <c r="K109" s="198" t="s">
        <v>261</v>
      </c>
      <c r="L109" s="62"/>
      <c r="M109" s="203" t="s">
        <v>38</v>
      </c>
      <c r="N109" s="204" t="s">
        <v>52</v>
      </c>
      <c r="O109" s="43"/>
      <c r="P109" s="205">
        <f>O109*H109</f>
        <v>0</v>
      </c>
      <c r="Q109" s="205">
        <v>0</v>
      </c>
      <c r="R109" s="205">
        <f>Q109*H109</f>
        <v>0</v>
      </c>
      <c r="S109" s="205">
        <v>0</v>
      </c>
      <c r="T109" s="206">
        <f>S109*H109</f>
        <v>0</v>
      </c>
      <c r="AR109" s="24" t="s">
        <v>336</v>
      </c>
      <c r="AT109" s="24" t="s">
        <v>258</v>
      </c>
      <c r="AU109" s="24" t="s">
        <v>90</v>
      </c>
      <c r="AY109" s="24" t="s">
        <v>256</v>
      </c>
      <c r="BE109" s="207">
        <f>IF(N109="základní",J109,0)</f>
        <v>0</v>
      </c>
      <c r="BF109" s="207">
        <f>IF(N109="snížená",J109,0)</f>
        <v>0</v>
      </c>
      <c r="BG109" s="207">
        <f>IF(N109="zákl. přenesená",J109,0)</f>
        <v>0</v>
      </c>
      <c r="BH109" s="207">
        <f>IF(N109="sníž. přenesená",J109,0)</f>
        <v>0</v>
      </c>
      <c r="BI109" s="207">
        <f>IF(N109="nulová",J109,0)</f>
        <v>0</v>
      </c>
      <c r="BJ109" s="24" t="s">
        <v>25</v>
      </c>
      <c r="BK109" s="207">
        <f>ROUND(I109*H109,2)</f>
        <v>0</v>
      </c>
      <c r="BL109" s="24" t="s">
        <v>336</v>
      </c>
      <c r="BM109" s="24" t="s">
        <v>3168</v>
      </c>
    </row>
    <row r="110" spans="2:65" s="1" customFormat="1" ht="44.25" customHeight="1">
      <c r="B110" s="42"/>
      <c r="C110" s="196" t="s">
        <v>353</v>
      </c>
      <c r="D110" s="196" t="s">
        <v>258</v>
      </c>
      <c r="E110" s="197" t="s">
        <v>2530</v>
      </c>
      <c r="F110" s="198" t="s">
        <v>2531</v>
      </c>
      <c r="G110" s="199" t="s">
        <v>327</v>
      </c>
      <c r="H110" s="200">
        <v>0.008</v>
      </c>
      <c r="I110" s="201"/>
      <c r="J110" s="202">
        <f>ROUND(I110*H110,2)</f>
        <v>0</v>
      </c>
      <c r="K110" s="198" t="s">
        <v>261</v>
      </c>
      <c r="L110" s="62"/>
      <c r="M110" s="203" t="s">
        <v>38</v>
      </c>
      <c r="N110" s="204" t="s">
        <v>52</v>
      </c>
      <c r="O110" s="43"/>
      <c r="P110" s="205">
        <f>O110*H110</f>
        <v>0</v>
      </c>
      <c r="Q110" s="205">
        <v>0</v>
      </c>
      <c r="R110" s="205">
        <f>Q110*H110</f>
        <v>0</v>
      </c>
      <c r="S110" s="205">
        <v>0</v>
      </c>
      <c r="T110" s="206">
        <f>S110*H110</f>
        <v>0</v>
      </c>
      <c r="AR110" s="24" t="s">
        <v>336</v>
      </c>
      <c r="AT110" s="24" t="s">
        <v>258</v>
      </c>
      <c r="AU110" s="24" t="s">
        <v>90</v>
      </c>
      <c r="AY110" s="24" t="s">
        <v>256</v>
      </c>
      <c r="BE110" s="207">
        <f>IF(N110="základní",J110,0)</f>
        <v>0</v>
      </c>
      <c r="BF110" s="207">
        <f>IF(N110="snížená",J110,0)</f>
        <v>0</v>
      </c>
      <c r="BG110" s="207">
        <f>IF(N110="zákl. přenesená",J110,0)</f>
        <v>0</v>
      </c>
      <c r="BH110" s="207">
        <f>IF(N110="sníž. přenesená",J110,0)</f>
        <v>0</v>
      </c>
      <c r="BI110" s="207">
        <f>IF(N110="nulová",J110,0)</f>
        <v>0</v>
      </c>
      <c r="BJ110" s="24" t="s">
        <v>25</v>
      </c>
      <c r="BK110" s="207">
        <f>ROUND(I110*H110,2)</f>
        <v>0</v>
      </c>
      <c r="BL110" s="24" t="s">
        <v>336</v>
      </c>
      <c r="BM110" s="24" t="s">
        <v>3169</v>
      </c>
    </row>
    <row r="111" spans="2:63" s="10" customFormat="1" ht="29.85" customHeight="1">
      <c r="B111" s="179"/>
      <c r="C111" s="180"/>
      <c r="D111" s="193" t="s">
        <v>80</v>
      </c>
      <c r="E111" s="194" t="s">
        <v>2533</v>
      </c>
      <c r="F111" s="194" t="s">
        <v>2534</v>
      </c>
      <c r="G111" s="180"/>
      <c r="H111" s="180"/>
      <c r="I111" s="183"/>
      <c r="J111" s="195">
        <f>BK111</f>
        <v>0</v>
      </c>
      <c r="K111" s="180"/>
      <c r="L111" s="185"/>
      <c r="M111" s="186"/>
      <c r="N111" s="187"/>
      <c r="O111" s="187"/>
      <c r="P111" s="188">
        <f>SUM(P112:P126)</f>
        <v>0</v>
      </c>
      <c r="Q111" s="187"/>
      <c r="R111" s="188">
        <f>SUM(R112:R126)</f>
        <v>0.18561999999999998</v>
      </c>
      <c r="S111" s="187"/>
      <c r="T111" s="189">
        <f>SUM(T112:T126)</f>
        <v>0</v>
      </c>
      <c r="AR111" s="190" t="s">
        <v>90</v>
      </c>
      <c r="AT111" s="191" t="s">
        <v>80</v>
      </c>
      <c r="AU111" s="191" t="s">
        <v>25</v>
      </c>
      <c r="AY111" s="190" t="s">
        <v>256</v>
      </c>
      <c r="BK111" s="192">
        <f>SUM(BK112:BK126)</f>
        <v>0</v>
      </c>
    </row>
    <row r="112" spans="2:65" s="1" customFormat="1" ht="31.5" customHeight="1">
      <c r="B112" s="42"/>
      <c r="C112" s="196" t="s">
        <v>357</v>
      </c>
      <c r="D112" s="196" t="s">
        <v>258</v>
      </c>
      <c r="E112" s="197" t="s">
        <v>2919</v>
      </c>
      <c r="F112" s="198" t="s">
        <v>3170</v>
      </c>
      <c r="G112" s="199" t="s">
        <v>372</v>
      </c>
      <c r="H112" s="200">
        <v>20</v>
      </c>
      <c r="I112" s="201"/>
      <c r="J112" s="202">
        <f aca="true" t="shared" si="10" ref="J112:J126">ROUND(I112*H112,2)</f>
        <v>0</v>
      </c>
      <c r="K112" s="198" t="s">
        <v>261</v>
      </c>
      <c r="L112" s="62"/>
      <c r="M112" s="203" t="s">
        <v>38</v>
      </c>
      <c r="N112" s="204" t="s">
        <v>52</v>
      </c>
      <c r="O112" s="43"/>
      <c r="P112" s="205">
        <f aca="true" t="shared" si="11" ref="P112:P126">O112*H112</f>
        <v>0</v>
      </c>
      <c r="Q112" s="205">
        <v>0.00125</v>
      </c>
      <c r="R112" s="205">
        <f aca="true" t="shared" si="12" ref="R112:R126">Q112*H112</f>
        <v>0.025</v>
      </c>
      <c r="S112" s="205">
        <v>0</v>
      </c>
      <c r="T112" s="206">
        <f aca="true" t="shared" si="13" ref="T112:T126">S112*H112</f>
        <v>0</v>
      </c>
      <c r="AR112" s="24" t="s">
        <v>336</v>
      </c>
      <c r="AT112" s="24" t="s">
        <v>258</v>
      </c>
      <c r="AU112" s="24" t="s">
        <v>90</v>
      </c>
      <c r="AY112" s="24" t="s">
        <v>256</v>
      </c>
      <c r="BE112" s="207">
        <f aca="true" t="shared" si="14" ref="BE112:BE126">IF(N112="základní",J112,0)</f>
        <v>0</v>
      </c>
      <c r="BF112" s="207">
        <f aca="true" t="shared" si="15" ref="BF112:BF126">IF(N112="snížená",J112,0)</f>
        <v>0</v>
      </c>
      <c r="BG112" s="207">
        <f aca="true" t="shared" si="16" ref="BG112:BG126">IF(N112="zákl. přenesená",J112,0)</f>
        <v>0</v>
      </c>
      <c r="BH112" s="207">
        <f aca="true" t="shared" si="17" ref="BH112:BH126">IF(N112="sníž. přenesená",J112,0)</f>
        <v>0</v>
      </c>
      <c r="BI112" s="207">
        <f aca="true" t="shared" si="18" ref="BI112:BI126">IF(N112="nulová",J112,0)</f>
        <v>0</v>
      </c>
      <c r="BJ112" s="24" t="s">
        <v>25</v>
      </c>
      <c r="BK112" s="207">
        <f aca="true" t="shared" si="19" ref="BK112:BK126">ROUND(I112*H112,2)</f>
        <v>0</v>
      </c>
      <c r="BL112" s="24" t="s">
        <v>336</v>
      </c>
      <c r="BM112" s="24" t="s">
        <v>3171</v>
      </c>
    </row>
    <row r="113" spans="2:65" s="1" customFormat="1" ht="31.5" customHeight="1">
      <c r="B113" s="42"/>
      <c r="C113" s="196" t="s">
        <v>9</v>
      </c>
      <c r="D113" s="196" t="s">
        <v>258</v>
      </c>
      <c r="E113" s="197" t="s">
        <v>2923</v>
      </c>
      <c r="F113" s="198" t="s">
        <v>3172</v>
      </c>
      <c r="G113" s="199" t="s">
        <v>372</v>
      </c>
      <c r="H113" s="200">
        <v>40</v>
      </c>
      <c r="I113" s="201"/>
      <c r="J113" s="202">
        <f t="shared" si="10"/>
        <v>0</v>
      </c>
      <c r="K113" s="198" t="s">
        <v>261</v>
      </c>
      <c r="L113" s="62"/>
      <c r="M113" s="203" t="s">
        <v>38</v>
      </c>
      <c r="N113" s="204" t="s">
        <v>52</v>
      </c>
      <c r="O113" s="43"/>
      <c r="P113" s="205">
        <f t="shared" si="11"/>
        <v>0</v>
      </c>
      <c r="Q113" s="205">
        <v>0.00364</v>
      </c>
      <c r="R113" s="205">
        <f t="shared" si="12"/>
        <v>0.1456</v>
      </c>
      <c r="S113" s="205">
        <v>0</v>
      </c>
      <c r="T113" s="206">
        <f t="shared" si="13"/>
        <v>0</v>
      </c>
      <c r="AR113" s="24" t="s">
        <v>336</v>
      </c>
      <c r="AT113" s="24" t="s">
        <v>258</v>
      </c>
      <c r="AU113" s="24" t="s">
        <v>90</v>
      </c>
      <c r="AY113" s="24" t="s">
        <v>256</v>
      </c>
      <c r="BE113" s="207">
        <f t="shared" si="14"/>
        <v>0</v>
      </c>
      <c r="BF113" s="207">
        <f t="shared" si="15"/>
        <v>0</v>
      </c>
      <c r="BG113" s="207">
        <f t="shared" si="16"/>
        <v>0</v>
      </c>
      <c r="BH113" s="207">
        <f t="shared" si="17"/>
        <v>0</v>
      </c>
      <c r="BI113" s="207">
        <f t="shared" si="18"/>
        <v>0</v>
      </c>
      <c r="BJ113" s="24" t="s">
        <v>25</v>
      </c>
      <c r="BK113" s="207">
        <f t="shared" si="19"/>
        <v>0</v>
      </c>
      <c r="BL113" s="24" t="s">
        <v>336</v>
      </c>
      <c r="BM113" s="24" t="s">
        <v>3173</v>
      </c>
    </row>
    <row r="114" spans="2:65" s="1" customFormat="1" ht="44.25" customHeight="1">
      <c r="B114" s="42"/>
      <c r="C114" s="196" t="s">
        <v>369</v>
      </c>
      <c r="D114" s="196" t="s">
        <v>258</v>
      </c>
      <c r="E114" s="197" t="s">
        <v>2538</v>
      </c>
      <c r="F114" s="198" t="s">
        <v>2539</v>
      </c>
      <c r="G114" s="199" t="s">
        <v>372</v>
      </c>
      <c r="H114" s="200">
        <v>20</v>
      </c>
      <c r="I114" s="201"/>
      <c r="J114" s="202">
        <f t="shared" si="10"/>
        <v>0</v>
      </c>
      <c r="K114" s="198" t="s">
        <v>261</v>
      </c>
      <c r="L114" s="62"/>
      <c r="M114" s="203" t="s">
        <v>38</v>
      </c>
      <c r="N114" s="204" t="s">
        <v>52</v>
      </c>
      <c r="O114" s="43"/>
      <c r="P114" s="205">
        <f t="shared" si="11"/>
        <v>0</v>
      </c>
      <c r="Q114" s="205">
        <v>0.00016</v>
      </c>
      <c r="R114" s="205">
        <f t="shared" si="12"/>
        <v>0.0032</v>
      </c>
      <c r="S114" s="205">
        <v>0</v>
      </c>
      <c r="T114" s="206">
        <f t="shared" si="13"/>
        <v>0</v>
      </c>
      <c r="AR114" s="24" t="s">
        <v>336</v>
      </c>
      <c r="AT114" s="24" t="s">
        <v>258</v>
      </c>
      <c r="AU114" s="24" t="s">
        <v>90</v>
      </c>
      <c r="AY114" s="24" t="s">
        <v>256</v>
      </c>
      <c r="BE114" s="207">
        <f t="shared" si="14"/>
        <v>0</v>
      </c>
      <c r="BF114" s="207">
        <f t="shared" si="15"/>
        <v>0</v>
      </c>
      <c r="BG114" s="207">
        <f t="shared" si="16"/>
        <v>0</v>
      </c>
      <c r="BH114" s="207">
        <f t="shared" si="17"/>
        <v>0</v>
      </c>
      <c r="BI114" s="207">
        <f t="shared" si="18"/>
        <v>0</v>
      </c>
      <c r="BJ114" s="24" t="s">
        <v>25</v>
      </c>
      <c r="BK114" s="207">
        <f t="shared" si="19"/>
        <v>0</v>
      </c>
      <c r="BL114" s="24" t="s">
        <v>336</v>
      </c>
      <c r="BM114" s="24" t="s">
        <v>3174</v>
      </c>
    </row>
    <row r="115" spans="2:65" s="1" customFormat="1" ht="44.25" customHeight="1">
      <c r="B115" s="42"/>
      <c r="C115" s="196" t="s">
        <v>375</v>
      </c>
      <c r="D115" s="196" t="s">
        <v>258</v>
      </c>
      <c r="E115" s="197" t="s">
        <v>2931</v>
      </c>
      <c r="F115" s="198" t="s">
        <v>2932</v>
      </c>
      <c r="G115" s="199" t="s">
        <v>372</v>
      </c>
      <c r="H115" s="200">
        <v>40</v>
      </c>
      <c r="I115" s="201"/>
      <c r="J115" s="202">
        <f t="shared" si="10"/>
        <v>0</v>
      </c>
      <c r="K115" s="198" t="s">
        <v>261</v>
      </c>
      <c r="L115" s="62"/>
      <c r="M115" s="203" t="s">
        <v>38</v>
      </c>
      <c r="N115" s="204" t="s">
        <v>52</v>
      </c>
      <c r="O115" s="43"/>
      <c r="P115" s="205">
        <f t="shared" si="11"/>
        <v>0</v>
      </c>
      <c r="Q115" s="205">
        <v>0.00019</v>
      </c>
      <c r="R115" s="205">
        <f t="shared" si="12"/>
        <v>0.007600000000000001</v>
      </c>
      <c r="S115" s="205">
        <v>0</v>
      </c>
      <c r="T115" s="206">
        <f t="shared" si="13"/>
        <v>0</v>
      </c>
      <c r="AR115" s="24" t="s">
        <v>336</v>
      </c>
      <c r="AT115" s="24" t="s">
        <v>258</v>
      </c>
      <c r="AU115" s="24" t="s">
        <v>90</v>
      </c>
      <c r="AY115" s="24" t="s">
        <v>256</v>
      </c>
      <c r="BE115" s="207">
        <f t="shared" si="14"/>
        <v>0</v>
      </c>
      <c r="BF115" s="207">
        <f t="shared" si="15"/>
        <v>0</v>
      </c>
      <c r="BG115" s="207">
        <f t="shared" si="16"/>
        <v>0</v>
      </c>
      <c r="BH115" s="207">
        <f t="shared" si="17"/>
        <v>0</v>
      </c>
      <c r="BI115" s="207">
        <f t="shared" si="18"/>
        <v>0</v>
      </c>
      <c r="BJ115" s="24" t="s">
        <v>25</v>
      </c>
      <c r="BK115" s="207">
        <f t="shared" si="19"/>
        <v>0</v>
      </c>
      <c r="BL115" s="24" t="s">
        <v>336</v>
      </c>
      <c r="BM115" s="24" t="s">
        <v>3175</v>
      </c>
    </row>
    <row r="116" spans="2:65" s="1" customFormat="1" ht="22.5" customHeight="1">
      <c r="B116" s="42"/>
      <c r="C116" s="196" t="s">
        <v>380</v>
      </c>
      <c r="D116" s="196" t="s">
        <v>258</v>
      </c>
      <c r="E116" s="197" t="s">
        <v>2541</v>
      </c>
      <c r="F116" s="198" t="s">
        <v>2542</v>
      </c>
      <c r="G116" s="199" t="s">
        <v>453</v>
      </c>
      <c r="H116" s="200">
        <v>1</v>
      </c>
      <c r="I116" s="201"/>
      <c r="J116" s="202">
        <f t="shared" si="10"/>
        <v>0</v>
      </c>
      <c r="K116" s="198" t="s">
        <v>261</v>
      </c>
      <c r="L116" s="62"/>
      <c r="M116" s="203" t="s">
        <v>38</v>
      </c>
      <c r="N116" s="204" t="s">
        <v>52</v>
      </c>
      <c r="O116" s="43"/>
      <c r="P116" s="205">
        <f t="shared" si="11"/>
        <v>0</v>
      </c>
      <c r="Q116" s="205">
        <v>0</v>
      </c>
      <c r="R116" s="205">
        <f t="shared" si="12"/>
        <v>0</v>
      </c>
      <c r="S116" s="205">
        <v>0</v>
      </c>
      <c r="T116" s="206">
        <f t="shared" si="13"/>
        <v>0</v>
      </c>
      <c r="AR116" s="24" t="s">
        <v>336</v>
      </c>
      <c r="AT116" s="24" t="s">
        <v>258</v>
      </c>
      <c r="AU116" s="24" t="s">
        <v>90</v>
      </c>
      <c r="AY116" s="24" t="s">
        <v>256</v>
      </c>
      <c r="BE116" s="207">
        <f t="shared" si="14"/>
        <v>0</v>
      </c>
      <c r="BF116" s="207">
        <f t="shared" si="15"/>
        <v>0</v>
      </c>
      <c r="BG116" s="207">
        <f t="shared" si="16"/>
        <v>0</v>
      </c>
      <c r="BH116" s="207">
        <f t="shared" si="17"/>
        <v>0</v>
      </c>
      <c r="BI116" s="207">
        <f t="shared" si="18"/>
        <v>0</v>
      </c>
      <c r="BJ116" s="24" t="s">
        <v>25</v>
      </c>
      <c r="BK116" s="207">
        <f t="shared" si="19"/>
        <v>0</v>
      </c>
      <c r="BL116" s="24" t="s">
        <v>336</v>
      </c>
      <c r="BM116" s="24" t="s">
        <v>3176</v>
      </c>
    </row>
    <row r="117" spans="2:65" s="1" customFormat="1" ht="22.5" customHeight="1">
      <c r="B117" s="42"/>
      <c r="C117" s="196" t="s">
        <v>386</v>
      </c>
      <c r="D117" s="196" t="s">
        <v>258</v>
      </c>
      <c r="E117" s="197" t="s">
        <v>2938</v>
      </c>
      <c r="F117" s="198" t="s">
        <v>2939</v>
      </c>
      <c r="G117" s="199" t="s">
        <v>453</v>
      </c>
      <c r="H117" s="200">
        <v>2</v>
      </c>
      <c r="I117" s="201"/>
      <c r="J117" s="202">
        <f t="shared" si="10"/>
        <v>0</v>
      </c>
      <c r="K117" s="198" t="s">
        <v>261</v>
      </c>
      <c r="L117" s="62"/>
      <c r="M117" s="203" t="s">
        <v>38</v>
      </c>
      <c r="N117" s="204" t="s">
        <v>52</v>
      </c>
      <c r="O117" s="43"/>
      <c r="P117" s="205">
        <f t="shared" si="11"/>
        <v>0</v>
      </c>
      <c r="Q117" s="205">
        <v>0</v>
      </c>
      <c r="R117" s="205">
        <f t="shared" si="12"/>
        <v>0</v>
      </c>
      <c r="S117" s="205">
        <v>0</v>
      </c>
      <c r="T117" s="206">
        <f t="shared" si="13"/>
        <v>0</v>
      </c>
      <c r="AR117" s="24" t="s">
        <v>336</v>
      </c>
      <c r="AT117" s="24" t="s">
        <v>258</v>
      </c>
      <c r="AU117" s="24" t="s">
        <v>90</v>
      </c>
      <c r="AY117" s="24" t="s">
        <v>256</v>
      </c>
      <c r="BE117" s="207">
        <f t="shared" si="14"/>
        <v>0</v>
      </c>
      <c r="BF117" s="207">
        <f t="shared" si="15"/>
        <v>0</v>
      </c>
      <c r="BG117" s="207">
        <f t="shared" si="16"/>
        <v>0</v>
      </c>
      <c r="BH117" s="207">
        <f t="shared" si="17"/>
        <v>0</v>
      </c>
      <c r="BI117" s="207">
        <f t="shared" si="18"/>
        <v>0</v>
      </c>
      <c r="BJ117" s="24" t="s">
        <v>25</v>
      </c>
      <c r="BK117" s="207">
        <f t="shared" si="19"/>
        <v>0</v>
      </c>
      <c r="BL117" s="24" t="s">
        <v>336</v>
      </c>
      <c r="BM117" s="24" t="s">
        <v>3177</v>
      </c>
    </row>
    <row r="118" spans="2:65" s="1" customFormat="1" ht="22.5" customHeight="1">
      <c r="B118" s="42"/>
      <c r="C118" s="196" t="s">
        <v>391</v>
      </c>
      <c r="D118" s="196" t="s">
        <v>258</v>
      </c>
      <c r="E118" s="197" t="s">
        <v>2544</v>
      </c>
      <c r="F118" s="198" t="s">
        <v>2545</v>
      </c>
      <c r="G118" s="199" t="s">
        <v>453</v>
      </c>
      <c r="H118" s="200">
        <v>2</v>
      </c>
      <c r="I118" s="201"/>
      <c r="J118" s="202">
        <f t="shared" si="10"/>
        <v>0</v>
      </c>
      <c r="K118" s="198" t="s">
        <v>261</v>
      </c>
      <c r="L118" s="62"/>
      <c r="M118" s="203" t="s">
        <v>38</v>
      </c>
      <c r="N118" s="204" t="s">
        <v>52</v>
      </c>
      <c r="O118" s="43"/>
      <c r="P118" s="205">
        <f t="shared" si="11"/>
        <v>0</v>
      </c>
      <c r="Q118" s="205">
        <v>0.00022</v>
      </c>
      <c r="R118" s="205">
        <f t="shared" si="12"/>
        <v>0.00044</v>
      </c>
      <c r="S118" s="205">
        <v>0</v>
      </c>
      <c r="T118" s="206">
        <f t="shared" si="13"/>
        <v>0</v>
      </c>
      <c r="AR118" s="24" t="s">
        <v>336</v>
      </c>
      <c r="AT118" s="24" t="s">
        <v>258</v>
      </c>
      <c r="AU118" s="24" t="s">
        <v>90</v>
      </c>
      <c r="AY118" s="24" t="s">
        <v>256</v>
      </c>
      <c r="BE118" s="207">
        <f t="shared" si="14"/>
        <v>0</v>
      </c>
      <c r="BF118" s="207">
        <f t="shared" si="15"/>
        <v>0</v>
      </c>
      <c r="BG118" s="207">
        <f t="shared" si="16"/>
        <v>0</v>
      </c>
      <c r="BH118" s="207">
        <f t="shared" si="17"/>
        <v>0</v>
      </c>
      <c r="BI118" s="207">
        <f t="shared" si="18"/>
        <v>0</v>
      </c>
      <c r="BJ118" s="24" t="s">
        <v>25</v>
      </c>
      <c r="BK118" s="207">
        <f t="shared" si="19"/>
        <v>0</v>
      </c>
      <c r="BL118" s="24" t="s">
        <v>336</v>
      </c>
      <c r="BM118" s="24" t="s">
        <v>3178</v>
      </c>
    </row>
    <row r="119" spans="2:65" s="1" customFormat="1" ht="31.5" customHeight="1">
      <c r="B119" s="42"/>
      <c r="C119" s="196" t="s">
        <v>397</v>
      </c>
      <c r="D119" s="196" t="s">
        <v>258</v>
      </c>
      <c r="E119" s="197" t="s">
        <v>2547</v>
      </c>
      <c r="F119" s="198" t="s">
        <v>3179</v>
      </c>
      <c r="G119" s="199" t="s">
        <v>453</v>
      </c>
      <c r="H119" s="200">
        <v>1</v>
      </c>
      <c r="I119" s="201"/>
      <c r="J119" s="202">
        <f t="shared" si="10"/>
        <v>0</v>
      </c>
      <c r="K119" s="198" t="s">
        <v>261</v>
      </c>
      <c r="L119" s="62"/>
      <c r="M119" s="203" t="s">
        <v>38</v>
      </c>
      <c r="N119" s="204" t="s">
        <v>52</v>
      </c>
      <c r="O119" s="43"/>
      <c r="P119" s="205">
        <f t="shared" si="11"/>
        <v>0</v>
      </c>
      <c r="Q119" s="205">
        <v>0.00022</v>
      </c>
      <c r="R119" s="205">
        <f t="shared" si="12"/>
        <v>0.00022</v>
      </c>
      <c r="S119" s="205">
        <v>0</v>
      </c>
      <c r="T119" s="206">
        <f t="shared" si="13"/>
        <v>0</v>
      </c>
      <c r="AR119" s="24" t="s">
        <v>336</v>
      </c>
      <c r="AT119" s="24" t="s">
        <v>258</v>
      </c>
      <c r="AU119" s="24" t="s">
        <v>90</v>
      </c>
      <c r="AY119" s="24" t="s">
        <v>256</v>
      </c>
      <c r="BE119" s="207">
        <f t="shared" si="14"/>
        <v>0</v>
      </c>
      <c r="BF119" s="207">
        <f t="shared" si="15"/>
        <v>0</v>
      </c>
      <c r="BG119" s="207">
        <f t="shared" si="16"/>
        <v>0</v>
      </c>
      <c r="BH119" s="207">
        <f t="shared" si="17"/>
        <v>0</v>
      </c>
      <c r="BI119" s="207">
        <f t="shared" si="18"/>
        <v>0</v>
      </c>
      <c r="BJ119" s="24" t="s">
        <v>25</v>
      </c>
      <c r="BK119" s="207">
        <f t="shared" si="19"/>
        <v>0</v>
      </c>
      <c r="BL119" s="24" t="s">
        <v>336</v>
      </c>
      <c r="BM119" s="24" t="s">
        <v>3180</v>
      </c>
    </row>
    <row r="120" spans="2:65" s="1" customFormat="1" ht="31.5" customHeight="1">
      <c r="B120" s="42"/>
      <c r="C120" s="196" t="s">
        <v>403</v>
      </c>
      <c r="D120" s="196" t="s">
        <v>258</v>
      </c>
      <c r="E120" s="197" t="s">
        <v>2550</v>
      </c>
      <c r="F120" s="198" t="s">
        <v>2551</v>
      </c>
      <c r="G120" s="199" t="s">
        <v>1037</v>
      </c>
      <c r="H120" s="200">
        <v>1</v>
      </c>
      <c r="I120" s="201"/>
      <c r="J120" s="202">
        <f t="shared" si="10"/>
        <v>0</v>
      </c>
      <c r="K120" s="198" t="s">
        <v>38</v>
      </c>
      <c r="L120" s="62"/>
      <c r="M120" s="203" t="s">
        <v>38</v>
      </c>
      <c r="N120" s="204" t="s">
        <v>52</v>
      </c>
      <c r="O120" s="43"/>
      <c r="P120" s="205">
        <f t="shared" si="11"/>
        <v>0</v>
      </c>
      <c r="Q120" s="205">
        <v>2E-05</v>
      </c>
      <c r="R120" s="205">
        <f t="shared" si="12"/>
        <v>2E-05</v>
      </c>
      <c r="S120" s="205">
        <v>0</v>
      </c>
      <c r="T120" s="206">
        <f t="shared" si="13"/>
        <v>0</v>
      </c>
      <c r="AR120" s="24" t="s">
        <v>336</v>
      </c>
      <c r="AT120" s="24" t="s">
        <v>258</v>
      </c>
      <c r="AU120" s="24" t="s">
        <v>90</v>
      </c>
      <c r="AY120" s="24" t="s">
        <v>256</v>
      </c>
      <c r="BE120" s="207">
        <f t="shared" si="14"/>
        <v>0</v>
      </c>
      <c r="BF120" s="207">
        <f t="shared" si="15"/>
        <v>0</v>
      </c>
      <c r="BG120" s="207">
        <f t="shared" si="16"/>
        <v>0</v>
      </c>
      <c r="BH120" s="207">
        <f t="shared" si="17"/>
        <v>0</v>
      </c>
      <c r="BI120" s="207">
        <f t="shared" si="18"/>
        <v>0</v>
      </c>
      <c r="BJ120" s="24" t="s">
        <v>25</v>
      </c>
      <c r="BK120" s="207">
        <f t="shared" si="19"/>
        <v>0</v>
      </c>
      <c r="BL120" s="24" t="s">
        <v>336</v>
      </c>
      <c r="BM120" s="24" t="s">
        <v>3181</v>
      </c>
    </row>
    <row r="121" spans="2:65" s="1" customFormat="1" ht="22.5" customHeight="1">
      <c r="B121" s="42"/>
      <c r="C121" s="196" t="s">
        <v>408</v>
      </c>
      <c r="D121" s="196" t="s">
        <v>258</v>
      </c>
      <c r="E121" s="197" t="s">
        <v>2553</v>
      </c>
      <c r="F121" s="198" t="s">
        <v>2554</v>
      </c>
      <c r="G121" s="199" t="s">
        <v>453</v>
      </c>
      <c r="H121" s="200">
        <v>1</v>
      </c>
      <c r="I121" s="201"/>
      <c r="J121" s="202">
        <f t="shared" si="10"/>
        <v>0</v>
      </c>
      <c r="K121" s="198" t="s">
        <v>261</v>
      </c>
      <c r="L121" s="62"/>
      <c r="M121" s="203" t="s">
        <v>38</v>
      </c>
      <c r="N121" s="204" t="s">
        <v>52</v>
      </c>
      <c r="O121" s="43"/>
      <c r="P121" s="205">
        <f t="shared" si="11"/>
        <v>0</v>
      </c>
      <c r="Q121" s="205">
        <v>0.00024</v>
      </c>
      <c r="R121" s="205">
        <f t="shared" si="12"/>
        <v>0.00024</v>
      </c>
      <c r="S121" s="205">
        <v>0</v>
      </c>
      <c r="T121" s="206">
        <f t="shared" si="13"/>
        <v>0</v>
      </c>
      <c r="AR121" s="24" t="s">
        <v>336</v>
      </c>
      <c r="AT121" s="24" t="s">
        <v>258</v>
      </c>
      <c r="AU121" s="24" t="s">
        <v>90</v>
      </c>
      <c r="AY121" s="24" t="s">
        <v>256</v>
      </c>
      <c r="BE121" s="207">
        <f t="shared" si="14"/>
        <v>0</v>
      </c>
      <c r="BF121" s="207">
        <f t="shared" si="15"/>
        <v>0</v>
      </c>
      <c r="BG121" s="207">
        <f t="shared" si="16"/>
        <v>0</v>
      </c>
      <c r="BH121" s="207">
        <f t="shared" si="17"/>
        <v>0</v>
      </c>
      <c r="BI121" s="207">
        <f t="shared" si="18"/>
        <v>0</v>
      </c>
      <c r="BJ121" s="24" t="s">
        <v>25</v>
      </c>
      <c r="BK121" s="207">
        <f t="shared" si="19"/>
        <v>0</v>
      </c>
      <c r="BL121" s="24" t="s">
        <v>336</v>
      </c>
      <c r="BM121" s="24" t="s">
        <v>3182</v>
      </c>
    </row>
    <row r="122" spans="2:65" s="1" customFormat="1" ht="22.5" customHeight="1">
      <c r="B122" s="42"/>
      <c r="C122" s="196" t="s">
        <v>413</v>
      </c>
      <c r="D122" s="196" t="s">
        <v>258</v>
      </c>
      <c r="E122" s="197" t="s">
        <v>2945</v>
      </c>
      <c r="F122" s="198" t="s">
        <v>3183</v>
      </c>
      <c r="G122" s="199" t="s">
        <v>453</v>
      </c>
      <c r="H122" s="200">
        <v>1</v>
      </c>
      <c r="I122" s="201"/>
      <c r="J122" s="202">
        <f t="shared" si="10"/>
        <v>0</v>
      </c>
      <c r="K122" s="198" t="s">
        <v>261</v>
      </c>
      <c r="L122" s="62"/>
      <c r="M122" s="203" t="s">
        <v>38</v>
      </c>
      <c r="N122" s="204" t="s">
        <v>52</v>
      </c>
      <c r="O122" s="43"/>
      <c r="P122" s="205">
        <f t="shared" si="11"/>
        <v>0</v>
      </c>
      <c r="Q122" s="205">
        <v>0.0005</v>
      </c>
      <c r="R122" s="205">
        <f t="shared" si="12"/>
        <v>0.0005</v>
      </c>
      <c r="S122" s="205">
        <v>0</v>
      </c>
      <c r="T122" s="206">
        <f t="shared" si="13"/>
        <v>0</v>
      </c>
      <c r="AR122" s="24" t="s">
        <v>336</v>
      </c>
      <c r="AT122" s="24" t="s">
        <v>258</v>
      </c>
      <c r="AU122" s="24" t="s">
        <v>90</v>
      </c>
      <c r="AY122" s="24" t="s">
        <v>256</v>
      </c>
      <c r="BE122" s="207">
        <f t="shared" si="14"/>
        <v>0</v>
      </c>
      <c r="BF122" s="207">
        <f t="shared" si="15"/>
        <v>0</v>
      </c>
      <c r="BG122" s="207">
        <f t="shared" si="16"/>
        <v>0</v>
      </c>
      <c r="BH122" s="207">
        <f t="shared" si="17"/>
        <v>0</v>
      </c>
      <c r="BI122" s="207">
        <f t="shared" si="18"/>
        <v>0</v>
      </c>
      <c r="BJ122" s="24" t="s">
        <v>25</v>
      </c>
      <c r="BK122" s="207">
        <f t="shared" si="19"/>
        <v>0</v>
      </c>
      <c r="BL122" s="24" t="s">
        <v>336</v>
      </c>
      <c r="BM122" s="24" t="s">
        <v>3184</v>
      </c>
    </row>
    <row r="123" spans="2:65" s="1" customFormat="1" ht="22.5" customHeight="1">
      <c r="B123" s="42"/>
      <c r="C123" s="196" t="s">
        <v>418</v>
      </c>
      <c r="D123" s="196" t="s">
        <v>258</v>
      </c>
      <c r="E123" s="197" t="s">
        <v>3185</v>
      </c>
      <c r="F123" s="198" t="s">
        <v>3186</v>
      </c>
      <c r="G123" s="199" t="s">
        <v>453</v>
      </c>
      <c r="H123" s="200">
        <v>1</v>
      </c>
      <c r="I123" s="201"/>
      <c r="J123" s="202">
        <f t="shared" si="10"/>
        <v>0</v>
      </c>
      <c r="K123" s="198" t="s">
        <v>38</v>
      </c>
      <c r="L123" s="62"/>
      <c r="M123" s="203" t="s">
        <v>38</v>
      </c>
      <c r="N123" s="204" t="s">
        <v>52</v>
      </c>
      <c r="O123" s="43"/>
      <c r="P123" s="205">
        <f t="shared" si="11"/>
        <v>0</v>
      </c>
      <c r="Q123" s="205">
        <v>3E-05</v>
      </c>
      <c r="R123" s="205">
        <f t="shared" si="12"/>
        <v>3E-05</v>
      </c>
      <c r="S123" s="205">
        <v>0</v>
      </c>
      <c r="T123" s="206">
        <f t="shared" si="13"/>
        <v>0</v>
      </c>
      <c r="AR123" s="24" t="s">
        <v>336</v>
      </c>
      <c r="AT123" s="24" t="s">
        <v>258</v>
      </c>
      <c r="AU123" s="24" t="s">
        <v>90</v>
      </c>
      <c r="AY123" s="24" t="s">
        <v>256</v>
      </c>
      <c r="BE123" s="207">
        <f t="shared" si="14"/>
        <v>0</v>
      </c>
      <c r="BF123" s="207">
        <f t="shared" si="15"/>
        <v>0</v>
      </c>
      <c r="BG123" s="207">
        <f t="shared" si="16"/>
        <v>0</v>
      </c>
      <c r="BH123" s="207">
        <f t="shared" si="17"/>
        <v>0</v>
      </c>
      <c r="BI123" s="207">
        <f t="shared" si="18"/>
        <v>0</v>
      </c>
      <c r="BJ123" s="24" t="s">
        <v>25</v>
      </c>
      <c r="BK123" s="207">
        <f t="shared" si="19"/>
        <v>0</v>
      </c>
      <c r="BL123" s="24" t="s">
        <v>336</v>
      </c>
      <c r="BM123" s="24" t="s">
        <v>3187</v>
      </c>
    </row>
    <row r="124" spans="2:65" s="1" customFormat="1" ht="22.5" customHeight="1">
      <c r="B124" s="42"/>
      <c r="C124" s="196" t="s">
        <v>424</v>
      </c>
      <c r="D124" s="196" t="s">
        <v>258</v>
      </c>
      <c r="E124" s="197" t="s">
        <v>2560</v>
      </c>
      <c r="F124" s="198" t="s">
        <v>2561</v>
      </c>
      <c r="G124" s="199" t="s">
        <v>453</v>
      </c>
      <c r="H124" s="200">
        <v>2</v>
      </c>
      <c r="I124" s="201"/>
      <c r="J124" s="202">
        <f t="shared" si="10"/>
        <v>0</v>
      </c>
      <c r="K124" s="198" t="s">
        <v>261</v>
      </c>
      <c r="L124" s="62"/>
      <c r="M124" s="203" t="s">
        <v>38</v>
      </c>
      <c r="N124" s="204" t="s">
        <v>52</v>
      </c>
      <c r="O124" s="43"/>
      <c r="P124" s="205">
        <f t="shared" si="11"/>
        <v>0</v>
      </c>
      <c r="Q124" s="205">
        <v>0.0005</v>
      </c>
      <c r="R124" s="205">
        <f t="shared" si="12"/>
        <v>0.001</v>
      </c>
      <c r="S124" s="205">
        <v>0</v>
      </c>
      <c r="T124" s="206">
        <f t="shared" si="13"/>
        <v>0</v>
      </c>
      <c r="AR124" s="24" t="s">
        <v>336</v>
      </c>
      <c r="AT124" s="24" t="s">
        <v>258</v>
      </c>
      <c r="AU124" s="24" t="s">
        <v>90</v>
      </c>
      <c r="AY124" s="24" t="s">
        <v>256</v>
      </c>
      <c r="BE124" s="207">
        <f t="shared" si="14"/>
        <v>0</v>
      </c>
      <c r="BF124" s="207">
        <f t="shared" si="15"/>
        <v>0</v>
      </c>
      <c r="BG124" s="207">
        <f t="shared" si="16"/>
        <v>0</v>
      </c>
      <c r="BH124" s="207">
        <f t="shared" si="17"/>
        <v>0</v>
      </c>
      <c r="BI124" s="207">
        <f t="shared" si="18"/>
        <v>0</v>
      </c>
      <c r="BJ124" s="24" t="s">
        <v>25</v>
      </c>
      <c r="BK124" s="207">
        <f t="shared" si="19"/>
        <v>0</v>
      </c>
      <c r="BL124" s="24" t="s">
        <v>336</v>
      </c>
      <c r="BM124" s="24" t="s">
        <v>3188</v>
      </c>
    </row>
    <row r="125" spans="2:65" s="1" customFormat="1" ht="22.5" customHeight="1">
      <c r="B125" s="42"/>
      <c r="C125" s="196" t="s">
        <v>429</v>
      </c>
      <c r="D125" s="196" t="s">
        <v>258</v>
      </c>
      <c r="E125" s="197" t="s">
        <v>2952</v>
      </c>
      <c r="F125" s="198" t="s">
        <v>2953</v>
      </c>
      <c r="G125" s="199" t="s">
        <v>453</v>
      </c>
      <c r="H125" s="200">
        <v>1</v>
      </c>
      <c r="I125" s="201"/>
      <c r="J125" s="202">
        <f t="shared" si="10"/>
        <v>0</v>
      </c>
      <c r="K125" s="198" t="s">
        <v>261</v>
      </c>
      <c r="L125" s="62"/>
      <c r="M125" s="203" t="s">
        <v>38</v>
      </c>
      <c r="N125" s="204" t="s">
        <v>52</v>
      </c>
      <c r="O125" s="43"/>
      <c r="P125" s="205">
        <f t="shared" si="11"/>
        <v>0</v>
      </c>
      <c r="Q125" s="205">
        <v>0.0007</v>
      </c>
      <c r="R125" s="205">
        <f t="shared" si="12"/>
        <v>0.0007</v>
      </c>
      <c r="S125" s="205">
        <v>0</v>
      </c>
      <c r="T125" s="206">
        <f t="shared" si="13"/>
        <v>0</v>
      </c>
      <c r="AR125" s="24" t="s">
        <v>336</v>
      </c>
      <c r="AT125" s="24" t="s">
        <v>258</v>
      </c>
      <c r="AU125" s="24" t="s">
        <v>90</v>
      </c>
      <c r="AY125" s="24" t="s">
        <v>256</v>
      </c>
      <c r="BE125" s="207">
        <f t="shared" si="14"/>
        <v>0</v>
      </c>
      <c r="BF125" s="207">
        <f t="shared" si="15"/>
        <v>0</v>
      </c>
      <c r="BG125" s="207">
        <f t="shared" si="16"/>
        <v>0</v>
      </c>
      <c r="BH125" s="207">
        <f t="shared" si="17"/>
        <v>0</v>
      </c>
      <c r="BI125" s="207">
        <f t="shared" si="18"/>
        <v>0</v>
      </c>
      <c r="BJ125" s="24" t="s">
        <v>25</v>
      </c>
      <c r="BK125" s="207">
        <f t="shared" si="19"/>
        <v>0</v>
      </c>
      <c r="BL125" s="24" t="s">
        <v>336</v>
      </c>
      <c r="BM125" s="24" t="s">
        <v>3189</v>
      </c>
    </row>
    <row r="126" spans="2:65" s="1" customFormat="1" ht="22.5" customHeight="1">
      <c r="B126" s="42"/>
      <c r="C126" s="196" t="s">
        <v>433</v>
      </c>
      <c r="D126" s="196" t="s">
        <v>258</v>
      </c>
      <c r="E126" s="197" t="s">
        <v>2955</v>
      </c>
      <c r="F126" s="198" t="s">
        <v>2956</v>
      </c>
      <c r="G126" s="199" t="s">
        <v>453</v>
      </c>
      <c r="H126" s="200">
        <v>1</v>
      </c>
      <c r="I126" s="201"/>
      <c r="J126" s="202">
        <f t="shared" si="10"/>
        <v>0</v>
      </c>
      <c r="K126" s="198" t="s">
        <v>261</v>
      </c>
      <c r="L126" s="62"/>
      <c r="M126" s="203" t="s">
        <v>38</v>
      </c>
      <c r="N126" s="204" t="s">
        <v>52</v>
      </c>
      <c r="O126" s="43"/>
      <c r="P126" s="205">
        <f t="shared" si="11"/>
        <v>0</v>
      </c>
      <c r="Q126" s="205">
        <v>0.00107</v>
      </c>
      <c r="R126" s="205">
        <f t="shared" si="12"/>
        <v>0.00107</v>
      </c>
      <c r="S126" s="205">
        <v>0</v>
      </c>
      <c r="T126" s="206">
        <f t="shared" si="13"/>
        <v>0</v>
      </c>
      <c r="AR126" s="24" t="s">
        <v>336</v>
      </c>
      <c r="AT126" s="24" t="s">
        <v>258</v>
      </c>
      <c r="AU126" s="24" t="s">
        <v>90</v>
      </c>
      <c r="AY126" s="24" t="s">
        <v>256</v>
      </c>
      <c r="BE126" s="207">
        <f t="shared" si="14"/>
        <v>0</v>
      </c>
      <c r="BF126" s="207">
        <f t="shared" si="15"/>
        <v>0</v>
      </c>
      <c r="BG126" s="207">
        <f t="shared" si="16"/>
        <v>0</v>
      </c>
      <c r="BH126" s="207">
        <f t="shared" si="17"/>
        <v>0</v>
      </c>
      <c r="BI126" s="207">
        <f t="shared" si="18"/>
        <v>0</v>
      </c>
      <c r="BJ126" s="24" t="s">
        <v>25</v>
      </c>
      <c r="BK126" s="207">
        <f t="shared" si="19"/>
        <v>0</v>
      </c>
      <c r="BL126" s="24" t="s">
        <v>336</v>
      </c>
      <c r="BM126" s="24" t="s">
        <v>3190</v>
      </c>
    </row>
    <row r="127" spans="2:63" s="10" customFormat="1" ht="29.85" customHeight="1">
      <c r="B127" s="179"/>
      <c r="C127" s="180"/>
      <c r="D127" s="193" t="s">
        <v>80</v>
      </c>
      <c r="E127" s="194" t="s">
        <v>2581</v>
      </c>
      <c r="F127" s="194" t="s">
        <v>2582</v>
      </c>
      <c r="G127" s="180"/>
      <c r="H127" s="180"/>
      <c r="I127" s="183"/>
      <c r="J127" s="195">
        <f>BK127</f>
        <v>0</v>
      </c>
      <c r="K127" s="180"/>
      <c r="L127" s="185"/>
      <c r="M127" s="186"/>
      <c r="N127" s="187"/>
      <c r="O127" s="187"/>
      <c r="P127" s="188">
        <f>SUM(P128:P148)</f>
        <v>0</v>
      </c>
      <c r="Q127" s="187"/>
      <c r="R127" s="188">
        <f>SUM(R128:R148)</f>
        <v>0.8918900000000001</v>
      </c>
      <c r="S127" s="187"/>
      <c r="T127" s="189">
        <f>SUM(T128:T148)</f>
        <v>1.0845</v>
      </c>
      <c r="AR127" s="190" t="s">
        <v>90</v>
      </c>
      <c r="AT127" s="191" t="s">
        <v>80</v>
      </c>
      <c r="AU127" s="191" t="s">
        <v>25</v>
      </c>
      <c r="AY127" s="190" t="s">
        <v>256</v>
      </c>
      <c r="BK127" s="192">
        <f>SUM(BK128:BK148)</f>
        <v>0</v>
      </c>
    </row>
    <row r="128" spans="2:65" s="1" customFormat="1" ht="22.5" customHeight="1">
      <c r="B128" s="42"/>
      <c r="C128" s="196" t="s">
        <v>438</v>
      </c>
      <c r="D128" s="196" t="s">
        <v>258</v>
      </c>
      <c r="E128" s="197" t="s">
        <v>2958</v>
      </c>
      <c r="F128" s="198" t="s">
        <v>2959</v>
      </c>
      <c r="G128" s="199" t="s">
        <v>453</v>
      </c>
      <c r="H128" s="200">
        <v>2</v>
      </c>
      <c r="I128" s="201"/>
      <c r="J128" s="202">
        <f aca="true" t="shared" si="20" ref="J128:J148">ROUND(I128*H128,2)</f>
        <v>0</v>
      </c>
      <c r="K128" s="198" t="s">
        <v>261</v>
      </c>
      <c r="L128" s="62"/>
      <c r="M128" s="203" t="s">
        <v>38</v>
      </c>
      <c r="N128" s="204" t="s">
        <v>52</v>
      </c>
      <c r="O128" s="43"/>
      <c r="P128" s="205">
        <f aca="true" t="shared" si="21" ref="P128:P148">O128*H128</f>
        <v>0</v>
      </c>
      <c r="Q128" s="205">
        <v>0.00017</v>
      </c>
      <c r="R128" s="205">
        <f aca="true" t="shared" si="22" ref="R128:R148">Q128*H128</f>
        <v>0.00034</v>
      </c>
      <c r="S128" s="205">
        <v>0.54225</v>
      </c>
      <c r="T128" s="206">
        <f aca="true" t="shared" si="23" ref="T128:T148">S128*H128</f>
        <v>1.0845</v>
      </c>
      <c r="AR128" s="24" t="s">
        <v>336</v>
      </c>
      <c r="AT128" s="24" t="s">
        <v>258</v>
      </c>
      <c r="AU128" s="24" t="s">
        <v>90</v>
      </c>
      <c r="AY128" s="24" t="s">
        <v>256</v>
      </c>
      <c r="BE128" s="207">
        <f aca="true" t="shared" si="24" ref="BE128:BE148">IF(N128="základní",J128,0)</f>
        <v>0</v>
      </c>
      <c r="BF128" s="207">
        <f aca="true" t="shared" si="25" ref="BF128:BF148">IF(N128="snížená",J128,0)</f>
        <v>0</v>
      </c>
      <c r="BG128" s="207">
        <f aca="true" t="shared" si="26" ref="BG128:BG148">IF(N128="zákl. přenesená",J128,0)</f>
        <v>0</v>
      </c>
      <c r="BH128" s="207">
        <f aca="true" t="shared" si="27" ref="BH128:BH148">IF(N128="sníž. přenesená",J128,0)</f>
        <v>0</v>
      </c>
      <c r="BI128" s="207">
        <f aca="true" t="shared" si="28" ref="BI128:BI148">IF(N128="nulová",J128,0)</f>
        <v>0</v>
      </c>
      <c r="BJ128" s="24" t="s">
        <v>25</v>
      </c>
      <c r="BK128" s="207">
        <f aca="true" t="shared" si="29" ref="BK128:BK148">ROUND(I128*H128,2)</f>
        <v>0</v>
      </c>
      <c r="BL128" s="24" t="s">
        <v>336</v>
      </c>
      <c r="BM128" s="24" t="s">
        <v>3191</v>
      </c>
    </row>
    <row r="129" spans="2:65" s="1" customFormat="1" ht="31.5" customHeight="1">
      <c r="B129" s="42"/>
      <c r="C129" s="196" t="s">
        <v>444</v>
      </c>
      <c r="D129" s="196" t="s">
        <v>258</v>
      </c>
      <c r="E129" s="197" t="s">
        <v>2961</v>
      </c>
      <c r="F129" s="198" t="s">
        <v>2962</v>
      </c>
      <c r="G129" s="199" t="s">
        <v>453</v>
      </c>
      <c r="H129" s="200">
        <v>2</v>
      </c>
      <c r="I129" s="201"/>
      <c r="J129" s="202">
        <f t="shared" si="20"/>
        <v>0</v>
      </c>
      <c r="K129" s="198" t="s">
        <v>261</v>
      </c>
      <c r="L129" s="62"/>
      <c r="M129" s="203" t="s">
        <v>38</v>
      </c>
      <c r="N129" s="204" t="s">
        <v>52</v>
      </c>
      <c r="O129" s="43"/>
      <c r="P129" s="205">
        <f t="shared" si="21"/>
        <v>0</v>
      </c>
      <c r="Q129" s="205">
        <v>0.00906</v>
      </c>
      <c r="R129" s="205">
        <f t="shared" si="22"/>
        <v>0.01812</v>
      </c>
      <c r="S129" s="205">
        <v>0</v>
      </c>
      <c r="T129" s="206">
        <f t="shared" si="23"/>
        <v>0</v>
      </c>
      <c r="AR129" s="24" t="s">
        <v>336</v>
      </c>
      <c r="AT129" s="24" t="s">
        <v>258</v>
      </c>
      <c r="AU129" s="24" t="s">
        <v>90</v>
      </c>
      <c r="AY129" s="24" t="s">
        <v>256</v>
      </c>
      <c r="BE129" s="207">
        <f t="shared" si="24"/>
        <v>0</v>
      </c>
      <c r="BF129" s="207">
        <f t="shared" si="25"/>
        <v>0</v>
      </c>
      <c r="BG129" s="207">
        <f t="shared" si="26"/>
        <v>0</v>
      </c>
      <c r="BH129" s="207">
        <f t="shared" si="27"/>
        <v>0</v>
      </c>
      <c r="BI129" s="207">
        <f t="shared" si="28"/>
        <v>0</v>
      </c>
      <c r="BJ129" s="24" t="s">
        <v>25</v>
      </c>
      <c r="BK129" s="207">
        <f t="shared" si="29"/>
        <v>0</v>
      </c>
      <c r="BL129" s="24" t="s">
        <v>336</v>
      </c>
      <c r="BM129" s="24" t="s">
        <v>3192</v>
      </c>
    </row>
    <row r="130" spans="2:65" s="1" customFormat="1" ht="31.5" customHeight="1">
      <c r="B130" s="42"/>
      <c r="C130" s="196" t="s">
        <v>450</v>
      </c>
      <c r="D130" s="196" t="s">
        <v>258</v>
      </c>
      <c r="E130" s="197" t="s">
        <v>2586</v>
      </c>
      <c r="F130" s="198" t="s">
        <v>2587</v>
      </c>
      <c r="G130" s="199" t="s">
        <v>1037</v>
      </c>
      <c r="H130" s="200">
        <v>2</v>
      </c>
      <c r="I130" s="201"/>
      <c r="J130" s="202">
        <f t="shared" si="20"/>
        <v>0</v>
      </c>
      <c r="K130" s="198" t="s">
        <v>261</v>
      </c>
      <c r="L130" s="62"/>
      <c r="M130" s="203" t="s">
        <v>38</v>
      </c>
      <c r="N130" s="204" t="s">
        <v>52</v>
      </c>
      <c r="O130" s="43"/>
      <c r="P130" s="205">
        <f t="shared" si="21"/>
        <v>0</v>
      </c>
      <c r="Q130" s="205">
        <v>0.00255</v>
      </c>
      <c r="R130" s="205">
        <f t="shared" si="22"/>
        <v>0.0051</v>
      </c>
      <c r="S130" s="205">
        <v>0</v>
      </c>
      <c r="T130" s="206">
        <f t="shared" si="23"/>
        <v>0</v>
      </c>
      <c r="AR130" s="24" t="s">
        <v>336</v>
      </c>
      <c r="AT130" s="24" t="s">
        <v>258</v>
      </c>
      <c r="AU130" s="24" t="s">
        <v>90</v>
      </c>
      <c r="AY130" s="24" t="s">
        <v>256</v>
      </c>
      <c r="BE130" s="207">
        <f t="shared" si="24"/>
        <v>0</v>
      </c>
      <c r="BF130" s="207">
        <f t="shared" si="25"/>
        <v>0</v>
      </c>
      <c r="BG130" s="207">
        <f t="shared" si="26"/>
        <v>0</v>
      </c>
      <c r="BH130" s="207">
        <f t="shared" si="27"/>
        <v>0</v>
      </c>
      <c r="BI130" s="207">
        <f t="shared" si="28"/>
        <v>0</v>
      </c>
      <c r="BJ130" s="24" t="s">
        <v>25</v>
      </c>
      <c r="BK130" s="207">
        <f t="shared" si="29"/>
        <v>0</v>
      </c>
      <c r="BL130" s="24" t="s">
        <v>336</v>
      </c>
      <c r="BM130" s="24" t="s">
        <v>3193</v>
      </c>
    </row>
    <row r="131" spans="2:65" s="1" customFormat="1" ht="22.5" customHeight="1">
      <c r="B131" s="42"/>
      <c r="C131" s="196" t="s">
        <v>457</v>
      </c>
      <c r="D131" s="196" t="s">
        <v>258</v>
      </c>
      <c r="E131" s="197" t="s">
        <v>2589</v>
      </c>
      <c r="F131" s="198" t="s">
        <v>2590</v>
      </c>
      <c r="G131" s="199" t="s">
        <v>2591</v>
      </c>
      <c r="H131" s="200">
        <v>50</v>
      </c>
      <c r="I131" s="201"/>
      <c r="J131" s="202">
        <f t="shared" si="20"/>
        <v>0</v>
      </c>
      <c r="K131" s="198" t="s">
        <v>38</v>
      </c>
      <c r="L131" s="62"/>
      <c r="M131" s="203" t="s">
        <v>38</v>
      </c>
      <c r="N131" s="204" t="s">
        <v>52</v>
      </c>
      <c r="O131" s="43"/>
      <c r="P131" s="205">
        <f t="shared" si="21"/>
        <v>0</v>
      </c>
      <c r="Q131" s="205">
        <v>0.00947</v>
      </c>
      <c r="R131" s="205">
        <f t="shared" si="22"/>
        <v>0.4735</v>
      </c>
      <c r="S131" s="205">
        <v>0</v>
      </c>
      <c r="T131" s="206">
        <f t="shared" si="23"/>
        <v>0</v>
      </c>
      <c r="AR131" s="24" t="s">
        <v>336</v>
      </c>
      <c r="AT131" s="24" t="s">
        <v>258</v>
      </c>
      <c r="AU131" s="24" t="s">
        <v>90</v>
      </c>
      <c r="AY131" s="24" t="s">
        <v>256</v>
      </c>
      <c r="BE131" s="207">
        <f t="shared" si="24"/>
        <v>0</v>
      </c>
      <c r="BF131" s="207">
        <f t="shared" si="25"/>
        <v>0</v>
      </c>
      <c r="BG131" s="207">
        <f t="shared" si="26"/>
        <v>0</v>
      </c>
      <c r="BH131" s="207">
        <f t="shared" si="27"/>
        <v>0</v>
      </c>
      <c r="BI131" s="207">
        <f t="shared" si="28"/>
        <v>0</v>
      </c>
      <c r="BJ131" s="24" t="s">
        <v>25</v>
      </c>
      <c r="BK131" s="207">
        <f t="shared" si="29"/>
        <v>0</v>
      </c>
      <c r="BL131" s="24" t="s">
        <v>336</v>
      </c>
      <c r="BM131" s="24" t="s">
        <v>3194</v>
      </c>
    </row>
    <row r="132" spans="2:65" s="1" customFormat="1" ht="22.5" customHeight="1">
      <c r="B132" s="42"/>
      <c r="C132" s="196" t="s">
        <v>462</v>
      </c>
      <c r="D132" s="196" t="s">
        <v>258</v>
      </c>
      <c r="E132" s="197" t="s">
        <v>2593</v>
      </c>
      <c r="F132" s="198" t="s">
        <v>2594</v>
      </c>
      <c r="G132" s="199" t="s">
        <v>1037</v>
      </c>
      <c r="H132" s="200">
        <v>1</v>
      </c>
      <c r="I132" s="201"/>
      <c r="J132" s="202">
        <f t="shared" si="20"/>
        <v>0</v>
      </c>
      <c r="K132" s="198" t="s">
        <v>38</v>
      </c>
      <c r="L132" s="62"/>
      <c r="M132" s="203" t="s">
        <v>38</v>
      </c>
      <c r="N132" s="204" t="s">
        <v>52</v>
      </c>
      <c r="O132" s="43"/>
      <c r="P132" s="205">
        <f t="shared" si="21"/>
        <v>0</v>
      </c>
      <c r="Q132" s="205">
        <v>0.00947</v>
      </c>
      <c r="R132" s="205">
        <f t="shared" si="22"/>
        <v>0.00947</v>
      </c>
      <c r="S132" s="205">
        <v>0</v>
      </c>
      <c r="T132" s="206">
        <f t="shared" si="23"/>
        <v>0</v>
      </c>
      <c r="AR132" s="24" t="s">
        <v>336</v>
      </c>
      <c r="AT132" s="24" t="s">
        <v>258</v>
      </c>
      <c r="AU132" s="24" t="s">
        <v>90</v>
      </c>
      <c r="AY132" s="24" t="s">
        <v>256</v>
      </c>
      <c r="BE132" s="207">
        <f t="shared" si="24"/>
        <v>0</v>
      </c>
      <c r="BF132" s="207">
        <f t="shared" si="25"/>
        <v>0</v>
      </c>
      <c r="BG132" s="207">
        <f t="shared" si="26"/>
        <v>0</v>
      </c>
      <c r="BH132" s="207">
        <f t="shared" si="27"/>
        <v>0</v>
      </c>
      <c r="BI132" s="207">
        <f t="shared" si="28"/>
        <v>0</v>
      </c>
      <c r="BJ132" s="24" t="s">
        <v>25</v>
      </c>
      <c r="BK132" s="207">
        <f t="shared" si="29"/>
        <v>0</v>
      </c>
      <c r="BL132" s="24" t="s">
        <v>336</v>
      </c>
      <c r="BM132" s="24" t="s">
        <v>3195</v>
      </c>
    </row>
    <row r="133" spans="2:65" s="1" customFormat="1" ht="22.5" customHeight="1">
      <c r="B133" s="42"/>
      <c r="C133" s="261" t="s">
        <v>468</v>
      </c>
      <c r="D133" s="261" t="s">
        <v>337</v>
      </c>
      <c r="E133" s="262" t="s">
        <v>2596</v>
      </c>
      <c r="F133" s="263" t="s">
        <v>2597</v>
      </c>
      <c r="G133" s="264" t="s">
        <v>759</v>
      </c>
      <c r="H133" s="265">
        <v>2</v>
      </c>
      <c r="I133" s="266"/>
      <c r="J133" s="267">
        <f t="shared" si="20"/>
        <v>0</v>
      </c>
      <c r="K133" s="263" t="s">
        <v>38</v>
      </c>
      <c r="L133" s="268"/>
      <c r="M133" s="269" t="s">
        <v>38</v>
      </c>
      <c r="N133" s="270" t="s">
        <v>52</v>
      </c>
      <c r="O133" s="43"/>
      <c r="P133" s="205">
        <f t="shared" si="21"/>
        <v>0</v>
      </c>
      <c r="Q133" s="205">
        <v>0.072</v>
      </c>
      <c r="R133" s="205">
        <f t="shared" si="22"/>
        <v>0.144</v>
      </c>
      <c r="S133" s="205">
        <v>0</v>
      </c>
      <c r="T133" s="206">
        <f t="shared" si="23"/>
        <v>0</v>
      </c>
      <c r="AR133" s="24" t="s">
        <v>424</v>
      </c>
      <c r="AT133" s="24" t="s">
        <v>337</v>
      </c>
      <c r="AU133" s="24" t="s">
        <v>90</v>
      </c>
      <c r="AY133" s="24" t="s">
        <v>256</v>
      </c>
      <c r="BE133" s="207">
        <f t="shared" si="24"/>
        <v>0</v>
      </c>
      <c r="BF133" s="207">
        <f t="shared" si="25"/>
        <v>0</v>
      </c>
      <c r="BG133" s="207">
        <f t="shared" si="26"/>
        <v>0</v>
      </c>
      <c r="BH133" s="207">
        <f t="shared" si="27"/>
        <v>0</v>
      </c>
      <c r="BI133" s="207">
        <f t="shared" si="28"/>
        <v>0</v>
      </c>
      <c r="BJ133" s="24" t="s">
        <v>25</v>
      </c>
      <c r="BK133" s="207">
        <f t="shared" si="29"/>
        <v>0</v>
      </c>
      <c r="BL133" s="24" t="s">
        <v>336</v>
      </c>
      <c r="BM133" s="24" t="s">
        <v>3196</v>
      </c>
    </row>
    <row r="134" spans="2:65" s="1" customFormat="1" ht="31.5" customHeight="1">
      <c r="B134" s="42"/>
      <c r="C134" s="261" t="s">
        <v>474</v>
      </c>
      <c r="D134" s="261" t="s">
        <v>337</v>
      </c>
      <c r="E134" s="262" t="s">
        <v>2599</v>
      </c>
      <c r="F134" s="263" t="s">
        <v>2968</v>
      </c>
      <c r="G134" s="264" t="s">
        <v>759</v>
      </c>
      <c r="H134" s="265">
        <v>2</v>
      </c>
      <c r="I134" s="266"/>
      <c r="J134" s="267">
        <f t="shared" si="20"/>
        <v>0</v>
      </c>
      <c r="K134" s="263" t="s">
        <v>38</v>
      </c>
      <c r="L134" s="268"/>
      <c r="M134" s="269" t="s">
        <v>38</v>
      </c>
      <c r="N134" s="270" t="s">
        <v>52</v>
      </c>
      <c r="O134" s="43"/>
      <c r="P134" s="205">
        <f t="shared" si="21"/>
        <v>0</v>
      </c>
      <c r="Q134" s="205">
        <v>0.05</v>
      </c>
      <c r="R134" s="205">
        <f t="shared" si="22"/>
        <v>0.1</v>
      </c>
      <c r="S134" s="205">
        <v>0</v>
      </c>
      <c r="T134" s="206">
        <f t="shared" si="23"/>
        <v>0</v>
      </c>
      <c r="AR134" s="24" t="s">
        <v>424</v>
      </c>
      <c r="AT134" s="24" t="s">
        <v>337</v>
      </c>
      <c r="AU134" s="24" t="s">
        <v>90</v>
      </c>
      <c r="AY134" s="24" t="s">
        <v>256</v>
      </c>
      <c r="BE134" s="207">
        <f t="shared" si="24"/>
        <v>0</v>
      </c>
      <c r="BF134" s="207">
        <f t="shared" si="25"/>
        <v>0</v>
      </c>
      <c r="BG134" s="207">
        <f t="shared" si="26"/>
        <v>0</v>
      </c>
      <c r="BH134" s="207">
        <f t="shared" si="27"/>
        <v>0</v>
      </c>
      <c r="BI134" s="207">
        <f t="shared" si="28"/>
        <v>0</v>
      </c>
      <c r="BJ134" s="24" t="s">
        <v>25</v>
      </c>
      <c r="BK134" s="207">
        <f t="shared" si="29"/>
        <v>0</v>
      </c>
      <c r="BL134" s="24" t="s">
        <v>336</v>
      </c>
      <c r="BM134" s="24" t="s">
        <v>3197</v>
      </c>
    </row>
    <row r="135" spans="2:65" s="1" customFormat="1" ht="22.5" customHeight="1">
      <c r="B135" s="42"/>
      <c r="C135" s="261" t="s">
        <v>478</v>
      </c>
      <c r="D135" s="261" t="s">
        <v>337</v>
      </c>
      <c r="E135" s="262" t="s">
        <v>2608</v>
      </c>
      <c r="F135" s="263" t="s">
        <v>2970</v>
      </c>
      <c r="G135" s="264" t="s">
        <v>759</v>
      </c>
      <c r="H135" s="265">
        <v>1</v>
      </c>
      <c r="I135" s="266"/>
      <c r="J135" s="267">
        <f t="shared" si="20"/>
        <v>0</v>
      </c>
      <c r="K135" s="263" t="s">
        <v>38</v>
      </c>
      <c r="L135" s="268"/>
      <c r="M135" s="269" t="s">
        <v>38</v>
      </c>
      <c r="N135" s="270" t="s">
        <v>52</v>
      </c>
      <c r="O135" s="43"/>
      <c r="P135" s="205">
        <f t="shared" si="21"/>
        <v>0</v>
      </c>
      <c r="Q135" s="205">
        <v>0.005</v>
      </c>
      <c r="R135" s="205">
        <f t="shared" si="22"/>
        <v>0.005</v>
      </c>
      <c r="S135" s="205">
        <v>0</v>
      </c>
      <c r="T135" s="206">
        <f t="shared" si="23"/>
        <v>0</v>
      </c>
      <c r="AR135" s="24" t="s">
        <v>424</v>
      </c>
      <c r="AT135" s="24" t="s">
        <v>337</v>
      </c>
      <c r="AU135" s="24" t="s">
        <v>90</v>
      </c>
      <c r="AY135" s="24" t="s">
        <v>256</v>
      </c>
      <c r="BE135" s="207">
        <f t="shared" si="24"/>
        <v>0</v>
      </c>
      <c r="BF135" s="207">
        <f t="shared" si="25"/>
        <v>0</v>
      </c>
      <c r="BG135" s="207">
        <f t="shared" si="26"/>
        <v>0</v>
      </c>
      <c r="BH135" s="207">
        <f t="shared" si="27"/>
        <v>0</v>
      </c>
      <c r="BI135" s="207">
        <f t="shared" si="28"/>
        <v>0</v>
      </c>
      <c r="BJ135" s="24" t="s">
        <v>25</v>
      </c>
      <c r="BK135" s="207">
        <f t="shared" si="29"/>
        <v>0</v>
      </c>
      <c r="BL135" s="24" t="s">
        <v>336</v>
      </c>
      <c r="BM135" s="24" t="s">
        <v>3198</v>
      </c>
    </row>
    <row r="136" spans="2:65" s="1" customFormat="1" ht="22.5" customHeight="1">
      <c r="B136" s="42"/>
      <c r="C136" s="261" t="s">
        <v>482</v>
      </c>
      <c r="D136" s="261" t="s">
        <v>337</v>
      </c>
      <c r="E136" s="262" t="s">
        <v>2614</v>
      </c>
      <c r="F136" s="263" t="s">
        <v>2615</v>
      </c>
      <c r="G136" s="264" t="s">
        <v>759</v>
      </c>
      <c r="H136" s="265">
        <v>1</v>
      </c>
      <c r="I136" s="266"/>
      <c r="J136" s="267">
        <f t="shared" si="20"/>
        <v>0</v>
      </c>
      <c r="K136" s="263" t="s">
        <v>38</v>
      </c>
      <c r="L136" s="268"/>
      <c r="M136" s="269" t="s">
        <v>38</v>
      </c>
      <c r="N136" s="270" t="s">
        <v>52</v>
      </c>
      <c r="O136" s="43"/>
      <c r="P136" s="205">
        <f t="shared" si="21"/>
        <v>0</v>
      </c>
      <c r="Q136" s="205">
        <v>0.01</v>
      </c>
      <c r="R136" s="205">
        <f t="shared" si="22"/>
        <v>0.01</v>
      </c>
      <c r="S136" s="205">
        <v>0</v>
      </c>
      <c r="T136" s="206">
        <f t="shared" si="23"/>
        <v>0</v>
      </c>
      <c r="AR136" s="24" t="s">
        <v>424</v>
      </c>
      <c r="AT136" s="24" t="s">
        <v>337</v>
      </c>
      <c r="AU136" s="24" t="s">
        <v>90</v>
      </c>
      <c r="AY136" s="24" t="s">
        <v>256</v>
      </c>
      <c r="BE136" s="207">
        <f t="shared" si="24"/>
        <v>0</v>
      </c>
      <c r="BF136" s="207">
        <f t="shared" si="25"/>
        <v>0</v>
      </c>
      <c r="BG136" s="207">
        <f t="shared" si="26"/>
        <v>0</v>
      </c>
      <c r="BH136" s="207">
        <f t="shared" si="27"/>
        <v>0</v>
      </c>
      <c r="BI136" s="207">
        <f t="shared" si="28"/>
        <v>0</v>
      </c>
      <c r="BJ136" s="24" t="s">
        <v>25</v>
      </c>
      <c r="BK136" s="207">
        <f t="shared" si="29"/>
        <v>0</v>
      </c>
      <c r="BL136" s="24" t="s">
        <v>336</v>
      </c>
      <c r="BM136" s="24" t="s">
        <v>3199</v>
      </c>
    </row>
    <row r="137" spans="2:65" s="1" customFormat="1" ht="22.5" customHeight="1">
      <c r="B137" s="42"/>
      <c r="C137" s="261" t="s">
        <v>486</v>
      </c>
      <c r="D137" s="261" t="s">
        <v>337</v>
      </c>
      <c r="E137" s="262" t="s">
        <v>2638</v>
      </c>
      <c r="F137" s="263" t="s">
        <v>2639</v>
      </c>
      <c r="G137" s="264" t="s">
        <v>759</v>
      </c>
      <c r="H137" s="265">
        <v>2</v>
      </c>
      <c r="I137" s="266"/>
      <c r="J137" s="267">
        <f t="shared" si="20"/>
        <v>0</v>
      </c>
      <c r="K137" s="263" t="s">
        <v>38</v>
      </c>
      <c r="L137" s="268"/>
      <c r="M137" s="269" t="s">
        <v>38</v>
      </c>
      <c r="N137" s="270" t="s">
        <v>52</v>
      </c>
      <c r="O137" s="43"/>
      <c r="P137" s="205">
        <f t="shared" si="21"/>
        <v>0</v>
      </c>
      <c r="Q137" s="205">
        <v>0.01</v>
      </c>
      <c r="R137" s="205">
        <f t="shared" si="22"/>
        <v>0.02</v>
      </c>
      <c r="S137" s="205">
        <v>0</v>
      </c>
      <c r="T137" s="206">
        <f t="shared" si="23"/>
        <v>0</v>
      </c>
      <c r="AR137" s="24" t="s">
        <v>424</v>
      </c>
      <c r="AT137" s="24" t="s">
        <v>337</v>
      </c>
      <c r="AU137" s="24" t="s">
        <v>90</v>
      </c>
      <c r="AY137" s="24" t="s">
        <v>256</v>
      </c>
      <c r="BE137" s="207">
        <f t="shared" si="24"/>
        <v>0</v>
      </c>
      <c r="BF137" s="207">
        <f t="shared" si="25"/>
        <v>0</v>
      </c>
      <c r="BG137" s="207">
        <f t="shared" si="26"/>
        <v>0</v>
      </c>
      <c r="BH137" s="207">
        <f t="shared" si="27"/>
        <v>0</v>
      </c>
      <c r="BI137" s="207">
        <f t="shared" si="28"/>
        <v>0</v>
      </c>
      <c r="BJ137" s="24" t="s">
        <v>25</v>
      </c>
      <c r="BK137" s="207">
        <f t="shared" si="29"/>
        <v>0</v>
      </c>
      <c r="BL137" s="24" t="s">
        <v>336</v>
      </c>
      <c r="BM137" s="24" t="s">
        <v>3200</v>
      </c>
    </row>
    <row r="138" spans="2:65" s="1" customFormat="1" ht="22.5" customHeight="1">
      <c r="B138" s="42"/>
      <c r="C138" s="261" t="s">
        <v>491</v>
      </c>
      <c r="D138" s="261" t="s">
        <v>337</v>
      </c>
      <c r="E138" s="262" t="s">
        <v>2975</v>
      </c>
      <c r="F138" s="263" t="s">
        <v>2639</v>
      </c>
      <c r="G138" s="264" t="s">
        <v>759</v>
      </c>
      <c r="H138" s="265">
        <v>1</v>
      </c>
      <c r="I138" s="266"/>
      <c r="J138" s="267">
        <f t="shared" si="20"/>
        <v>0</v>
      </c>
      <c r="K138" s="263" t="s">
        <v>38</v>
      </c>
      <c r="L138" s="268"/>
      <c r="M138" s="269" t="s">
        <v>38</v>
      </c>
      <c r="N138" s="270" t="s">
        <v>52</v>
      </c>
      <c r="O138" s="43"/>
      <c r="P138" s="205">
        <f t="shared" si="21"/>
        <v>0</v>
      </c>
      <c r="Q138" s="205">
        <v>0.01</v>
      </c>
      <c r="R138" s="205">
        <f t="shared" si="22"/>
        <v>0.01</v>
      </c>
      <c r="S138" s="205">
        <v>0</v>
      </c>
      <c r="T138" s="206">
        <f t="shared" si="23"/>
        <v>0</v>
      </c>
      <c r="AR138" s="24" t="s">
        <v>424</v>
      </c>
      <c r="AT138" s="24" t="s">
        <v>337</v>
      </c>
      <c r="AU138" s="24" t="s">
        <v>90</v>
      </c>
      <c r="AY138" s="24" t="s">
        <v>256</v>
      </c>
      <c r="BE138" s="207">
        <f t="shared" si="24"/>
        <v>0</v>
      </c>
      <c r="BF138" s="207">
        <f t="shared" si="25"/>
        <v>0</v>
      </c>
      <c r="BG138" s="207">
        <f t="shared" si="26"/>
        <v>0</v>
      </c>
      <c r="BH138" s="207">
        <f t="shared" si="27"/>
        <v>0</v>
      </c>
      <c r="BI138" s="207">
        <f t="shared" si="28"/>
        <v>0</v>
      </c>
      <c r="BJ138" s="24" t="s">
        <v>25</v>
      </c>
      <c r="BK138" s="207">
        <f t="shared" si="29"/>
        <v>0</v>
      </c>
      <c r="BL138" s="24" t="s">
        <v>336</v>
      </c>
      <c r="BM138" s="24" t="s">
        <v>3201</v>
      </c>
    </row>
    <row r="139" spans="2:65" s="1" customFormat="1" ht="22.5" customHeight="1">
      <c r="B139" s="42"/>
      <c r="C139" s="196" t="s">
        <v>495</v>
      </c>
      <c r="D139" s="196" t="s">
        <v>258</v>
      </c>
      <c r="E139" s="197" t="s">
        <v>2641</v>
      </c>
      <c r="F139" s="198" t="s">
        <v>2642</v>
      </c>
      <c r="G139" s="199" t="s">
        <v>1037</v>
      </c>
      <c r="H139" s="200">
        <v>4</v>
      </c>
      <c r="I139" s="201"/>
      <c r="J139" s="202">
        <f t="shared" si="20"/>
        <v>0</v>
      </c>
      <c r="K139" s="198" t="s">
        <v>38</v>
      </c>
      <c r="L139" s="62"/>
      <c r="M139" s="203" t="s">
        <v>38</v>
      </c>
      <c r="N139" s="204" t="s">
        <v>52</v>
      </c>
      <c r="O139" s="43"/>
      <c r="P139" s="205">
        <f t="shared" si="21"/>
        <v>0</v>
      </c>
      <c r="Q139" s="205">
        <v>0.00947</v>
      </c>
      <c r="R139" s="205">
        <f t="shared" si="22"/>
        <v>0.03788</v>
      </c>
      <c r="S139" s="205">
        <v>0</v>
      </c>
      <c r="T139" s="206">
        <f t="shared" si="23"/>
        <v>0</v>
      </c>
      <c r="AR139" s="24" t="s">
        <v>336</v>
      </c>
      <c r="AT139" s="24" t="s">
        <v>258</v>
      </c>
      <c r="AU139" s="24" t="s">
        <v>90</v>
      </c>
      <c r="AY139" s="24" t="s">
        <v>256</v>
      </c>
      <c r="BE139" s="207">
        <f t="shared" si="24"/>
        <v>0</v>
      </c>
      <c r="BF139" s="207">
        <f t="shared" si="25"/>
        <v>0</v>
      </c>
      <c r="BG139" s="207">
        <f t="shared" si="26"/>
        <v>0</v>
      </c>
      <c r="BH139" s="207">
        <f t="shared" si="27"/>
        <v>0</v>
      </c>
      <c r="BI139" s="207">
        <f t="shared" si="28"/>
        <v>0</v>
      </c>
      <c r="BJ139" s="24" t="s">
        <v>25</v>
      </c>
      <c r="BK139" s="207">
        <f t="shared" si="29"/>
        <v>0</v>
      </c>
      <c r="BL139" s="24" t="s">
        <v>336</v>
      </c>
      <c r="BM139" s="24" t="s">
        <v>3202</v>
      </c>
    </row>
    <row r="140" spans="2:65" s="1" customFormat="1" ht="22.5" customHeight="1">
      <c r="B140" s="42"/>
      <c r="C140" s="196" t="s">
        <v>499</v>
      </c>
      <c r="D140" s="196" t="s">
        <v>258</v>
      </c>
      <c r="E140" s="197" t="s">
        <v>2644</v>
      </c>
      <c r="F140" s="198" t="s">
        <v>2645</v>
      </c>
      <c r="G140" s="199" t="s">
        <v>1037</v>
      </c>
      <c r="H140" s="200">
        <v>2</v>
      </c>
      <c r="I140" s="201"/>
      <c r="J140" s="202">
        <f t="shared" si="20"/>
        <v>0</v>
      </c>
      <c r="K140" s="198" t="s">
        <v>38</v>
      </c>
      <c r="L140" s="62"/>
      <c r="M140" s="203" t="s">
        <v>38</v>
      </c>
      <c r="N140" s="204" t="s">
        <v>52</v>
      </c>
      <c r="O140" s="43"/>
      <c r="P140" s="205">
        <f t="shared" si="21"/>
        <v>0</v>
      </c>
      <c r="Q140" s="205">
        <v>0.00947</v>
      </c>
      <c r="R140" s="205">
        <f t="shared" si="22"/>
        <v>0.01894</v>
      </c>
      <c r="S140" s="205">
        <v>0</v>
      </c>
      <c r="T140" s="206">
        <f t="shared" si="23"/>
        <v>0</v>
      </c>
      <c r="AR140" s="24" t="s">
        <v>336</v>
      </c>
      <c r="AT140" s="24" t="s">
        <v>258</v>
      </c>
      <c r="AU140" s="24" t="s">
        <v>90</v>
      </c>
      <c r="AY140" s="24" t="s">
        <v>256</v>
      </c>
      <c r="BE140" s="207">
        <f t="shared" si="24"/>
        <v>0</v>
      </c>
      <c r="BF140" s="207">
        <f t="shared" si="25"/>
        <v>0</v>
      </c>
      <c r="BG140" s="207">
        <f t="shared" si="26"/>
        <v>0</v>
      </c>
      <c r="BH140" s="207">
        <f t="shared" si="27"/>
        <v>0</v>
      </c>
      <c r="BI140" s="207">
        <f t="shared" si="28"/>
        <v>0</v>
      </c>
      <c r="BJ140" s="24" t="s">
        <v>25</v>
      </c>
      <c r="BK140" s="207">
        <f t="shared" si="29"/>
        <v>0</v>
      </c>
      <c r="BL140" s="24" t="s">
        <v>336</v>
      </c>
      <c r="BM140" s="24" t="s">
        <v>3203</v>
      </c>
    </row>
    <row r="141" spans="2:65" s="1" customFormat="1" ht="22.5" customHeight="1">
      <c r="B141" s="42"/>
      <c r="C141" s="196" t="s">
        <v>503</v>
      </c>
      <c r="D141" s="196" t="s">
        <v>258</v>
      </c>
      <c r="E141" s="197" t="s">
        <v>2647</v>
      </c>
      <c r="F141" s="198" t="s">
        <v>2648</v>
      </c>
      <c r="G141" s="199" t="s">
        <v>1037</v>
      </c>
      <c r="H141" s="200">
        <v>2</v>
      </c>
      <c r="I141" s="201"/>
      <c r="J141" s="202">
        <f t="shared" si="20"/>
        <v>0</v>
      </c>
      <c r="K141" s="198" t="s">
        <v>38</v>
      </c>
      <c r="L141" s="62"/>
      <c r="M141" s="203" t="s">
        <v>38</v>
      </c>
      <c r="N141" s="204" t="s">
        <v>52</v>
      </c>
      <c r="O141" s="43"/>
      <c r="P141" s="205">
        <f t="shared" si="21"/>
        <v>0</v>
      </c>
      <c r="Q141" s="205">
        <v>0.00947</v>
      </c>
      <c r="R141" s="205">
        <f t="shared" si="22"/>
        <v>0.01894</v>
      </c>
      <c r="S141" s="205">
        <v>0</v>
      </c>
      <c r="T141" s="206">
        <f t="shared" si="23"/>
        <v>0</v>
      </c>
      <c r="AR141" s="24" t="s">
        <v>336</v>
      </c>
      <c r="AT141" s="24" t="s">
        <v>258</v>
      </c>
      <c r="AU141" s="24" t="s">
        <v>90</v>
      </c>
      <c r="AY141" s="24" t="s">
        <v>256</v>
      </c>
      <c r="BE141" s="207">
        <f t="shared" si="24"/>
        <v>0</v>
      </c>
      <c r="BF141" s="207">
        <f t="shared" si="25"/>
        <v>0</v>
      </c>
      <c r="BG141" s="207">
        <f t="shared" si="26"/>
        <v>0</v>
      </c>
      <c r="BH141" s="207">
        <f t="shared" si="27"/>
        <v>0</v>
      </c>
      <c r="BI141" s="207">
        <f t="shared" si="28"/>
        <v>0</v>
      </c>
      <c r="BJ141" s="24" t="s">
        <v>25</v>
      </c>
      <c r="BK141" s="207">
        <f t="shared" si="29"/>
        <v>0</v>
      </c>
      <c r="BL141" s="24" t="s">
        <v>336</v>
      </c>
      <c r="BM141" s="24" t="s">
        <v>3204</v>
      </c>
    </row>
    <row r="142" spans="2:65" s="1" customFormat="1" ht="22.5" customHeight="1">
      <c r="B142" s="42"/>
      <c r="C142" s="196" t="s">
        <v>508</v>
      </c>
      <c r="D142" s="196" t="s">
        <v>258</v>
      </c>
      <c r="E142" s="197" t="s">
        <v>2650</v>
      </c>
      <c r="F142" s="198" t="s">
        <v>2651</v>
      </c>
      <c r="G142" s="199" t="s">
        <v>372</v>
      </c>
      <c r="H142" s="200">
        <v>20</v>
      </c>
      <c r="I142" s="201"/>
      <c r="J142" s="202">
        <f t="shared" si="20"/>
        <v>0</v>
      </c>
      <c r="K142" s="198" t="s">
        <v>261</v>
      </c>
      <c r="L142" s="62"/>
      <c r="M142" s="203" t="s">
        <v>38</v>
      </c>
      <c r="N142" s="204" t="s">
        <v>52</v>
      </c>
      <c r="O142" s="43"/>
      <c r="P142" s="205">
        <f t="shared" si="21"/>
        <v>0</v>
      </c>
      <c r="Q142" s="205">
        <v>0.00053</v>
      </c>
      <c r="R142" s="205">
        <f t="shared" si="22"/>
        <v>0.0106</v>
      </c>
      <c r="S142" s="205">
        <v>0</v>
      </c>
      <c r="T142" s="206">
        <f t="shared" si="23"/>
        <v>0</v>
      </c>
      <c r="AR142" s="24" t="s">
        <v>336</v>
      </c>
      <c r="AT142" s="24" t="s">
        <v>258</v>
      </c>
      <c r="AU142" s="24" t="s">
        <v>90</v>
      </c>
      <c r="AY142" s="24" t="s">
        <v>256</v>
      </c>
      <c r="BE142" s="207">
        <f t="shared" si="24"/>
        <v>0</v>
      </c>
      <c r="BF142" s="207">
        <f t="shared" si="25"/>
        <v>0</v>
      </c>
      <c r="BG142" s="207">
        <f t="shared" si="26"/>
        <v>0</v>
      </c>
      <c r="BH142" s="207">
        <f t="shared" si="27"/>
        <v>0</v>
      </c>
      <c r="BI142" s="207">
        <f t="shared" si="28"/>
        <v>0</v>
      </c>
      <c r="BJ142" s="24" t="s">
        <v>25</v>
      </c>
      <c r="BK142" s="207">
        <f t="shared" si="29"/>
        <v>0</v>
      </c>
      <c r="BL142" s="24" t="s">
        <v>336</v>
      </c>
      <c r="BM142" s="24" t="s">
        <v>3205</v>
      </c>
    </row>
    <row r="143" spans="2:65" s="1" customFormat="1" ht="31.5" customHeight="1">
      <c r="B143" s="42"/>
      <c r="C143" s="196" t="s">
        <v>514</v>
      </c>
      <c r="D143" s="196" t="s">
        <v>258</v>
      </c>
      <c r="E143" s="197" t="s">
        <v>2981</v>
      </c>
      <c r="F143" s="198" t="s">
        <v>2982</v>
      </c>
      <c r="G143" s="199" t="s">
        <v>453</v>
      </c>
      <c r="H143" s="200">
        <v>2</v>
      </c>
      <c r="I143" s="201"/>
      <c r="J143" s="202">
        <f t="shared" si="20"/>
        <v>0</v>
      </c>
      <c r="K143" s="198" t="s">
        <v>261</v>
      </c>
      <c r="L143" s="62"/>
      <c r="M143" s="203" t="s">
        <v>38</v>
      </c>
      <c r="N143" s="204" t="s">
        <v>52</v>
      </c>
      <c r="O143" s="43"/>
      <c r="P143" s="205">
        <f t="shared" si="21"/>
        <v>0</v>
      </c>
      <c r="Q143" s="205">
        <v>0</v>
      </c>
      <c r="R143" s="205">
        <f t="shared" si="22"/>
        <v>0</v>
      </c>
      <c r="S143" s="205">
        <v>0</v>
      </c>
      <c r="T143" s="206">
        <f t="shared" si="23"/>
        <v>0</v>
      </c>
      <c r="AR143" s="24" t="s">
        <v>336</v>
      </c>
      <c r="AT143" s="24" t="s">
        <v>258</v>
      </c>
      <c r="AU143" s="24" t="s">
        <v>90</v>
      </c>
      <c r="AY143" s="24" t="s">
        <v>256</v>
      </c>
      <c r="BE143" s="207">
        <f t="shared" si="24"/>
        <v>0</v>
      </c>
      <c r="BF143" s="207">
        <f t="shared" si="25"/>
        <v>0</v>
      </c>
      <c r="BG143" s="207">
        <f t="shared" si="26"/>
        <v>0</v>
      </c>
      <c r="BH143" s="207">
        <f t="shared" si="27"/>
        <v>0</v>
      </c>
      <c r="BI143" s="207">
        <f t="shared" si="28"/>
        <v>0</v>
      </c>
      <c r="BJ143" s="24" t="s">
        <v>25</v>
      </c>
      <c r="BK143" s="207">
        <f t="shared" si="29"/>
        <v>0</v>
      </c>
      <c r="BL143" s="24" t="s">
        <v>336</v>
      </c>
      <c r="BM143" s="24" t="s">
        <v>3206</v>
      </c>
    </row>
    <row r="144" spans="2:65" s="1" customFormat="1" ht="31.5" customHeight="1">
      <c r="B144" s="42"/>
      <c r="C144" s="196" t="s">
        <v>519</v>
      </c>
      <c r="D144" s="196" t="s">
        <v>258</v>
      </c>
      <c r="E144" s="197" t="s">
        <v>2656</v>
      </c>
      <c r="F144" s="198" t="s">
        <v>2657</v>
      </c>
      <c r="G144" s="199" t="s">
        <v>327</v>
      </c>
      <c r="H144" s="200">
        <v>2</v>
      </c>
      <c r="I144" s="201"/>
      <c r="J144" s="202">
        <f t="shared" si="20"/>
        <v>0</v>
      </c>
      <c r="K144" s="198" t="s">
        <v>261</v>
      </c>
      <c r="L144" s="62"/>
      <c r="M144" s="203" t="s">
        <v>38</v>
      </c>
      <c r="N144" s="204" t="s">
        <v>52</v>
      </c>
      <c r="O144" s="43"/>
      <c r="P144" s="205">
        <f t="shared" si="21"/>
        <v>0</v>
      </c>
      <c r="Q144" s="205">
        <v>0</v>
      </c>
      <c r="R144" s="205">
        <f t="shared" si="22"/>
        <v>0</v>
      </c>
      <c r="S144" s="205">
        <v>0</v>
      </c>
      <c r="T144" s="206">
        <f t="shared" si="23"/>
        <v>0</v>
      </c>
      <c r="AR144" s="24" t="s">
        <v>336</v>
      </c>
      <c r="AT144" s="24" t="s">
        <v>258</v>
      </c>
      <c r="AU144" s="24" t="s">
        <v>90</v>
      </c>
      <c r="AY144" s="24" t="s">
        <v>256</v>
      </c>
      <c r="BE144" s="207">
        <f t="shared" si="24"/>
        <v>0</v>
      </c>
      <c r="BF144" s="207">
        <f t="shared" si="25"/>
        <v>0</v>
      </c>
      <c r="BG144" s="207">
        <f t="shared" si="26"/>
        <v>0</v>
      </c>
      <c r="BH144" s="207">
        <f t="shared" si="27"/>
        <v>0</v>
      </c>
      <c r="BI144" s="207">
        <f t="shared" si="28"/>
        <v>0</v>
      </c>
      <c r="BJ144" s="24" t="s">
        <v>25</v>
      </c>
      <c r="BK144" s="207">
        <f t="shared" si="29"/>
        <v>0</v>
      </c>
      <c r="BL144" s="24" t="s">
        <v>336</v>
      </c>
      <c r="BM144" s="24" t="s">
        <v>3207</v>
      </c>
    </row>
    <row r="145" spans="2:65" s="1" customFormat="1" ht="22.5" customHeight="1">
      <c r="B145" s="42"/>
      <c r="C145" s="196" t="s">
        <v>523</v>
      </c>
      <c r="D145" s="196" t="s">
        <v>258</v>
      </c>
      <c r="E145" s="197" t="s">
        <v>2659</v>
      </c>
      <c r="F145" s="198" t="s">
        <v>2660</v>
      </c>
      <c r="G145" s="199" t="s">
        <v>327</v>
      </c>
      <c r="H145" s="200">
        <v>0.892</v>
      </c>
      <c r="I145" s="201"/>
      <c r="J145" s="202">
        <f t="shared" si="20"/>
        <v>0</v>
      </c>
      <c r="K145" s="198" t="s">
        <v>261</v>
      </c>
      <c r="L145" s="62"/>
      <c r="M145" s="203" t="s">
        <v>38</v>
      </c>
      <c r="N145" s="204" t="s">
        <v>52</v>
      </c>
      <c r="O145" s="43"/>
      <c r="P145" s="205">
        <f t="shared" si="21"/>
        <v>0</v>
      </c>
      <c r="Q145" s="205">
        <v>0</v>
      </c>
      <c r="R145" s="205">
        <f t="shared" si="22"/>
        <v>0</v>
      </c>
      <c r="S145" s="205">
        <v>0</v>
      </c>
      <c r="T145" s="206">
        <f t="shared" si="23"/>
        <v>0</v>
      </c>
      <c r="AR145" s="24" t="s">
        <v>336</v>
      </c>
      <c r="AT145" s="24" t="s">
        <v>258</v>
      </c>
      <c r="AU145" s="24" t="s">
        <v>90</v>
      </c>
      <c r="AY145" s="24" t="s">
        <v>256</v>
      </c>
      <c r="BE145" s="207">
        <f t="shared" si="24"/>
        <v>0</v>
      </c>
      <c r="BF145" s="207">
        <f t="shared" si="25"/>
        <v>0</v>
      </c>
      <c r="BG145" s="207">
        <f t="shared" si="26"/>
        <v>0</v>
      </c>
      <c r="BH145" s="207">
        <f t="shared" si="27"/>
        <v>0</v>
      </c>
      <c r="BI145" s="207">
        <f t="shared" si="28"/>
        <v>0</v>
      </c>
      <c r="BJ145" s="24" t="s">
        <v>25</v>
      </c>
      <c r="BK145" s="207">
        <f t="shared" si="29"/>
        <v>0</v>
      </c>
      <c r="BL145" s="24" t="s">
        <v>336</v>
      </c>
      <c r="BM145" s="24" t="s">
        <v>3208</v>
      </c>
    </row>
    <row r="146" spans="2:65" s="1" customFormat="1" ht="22.5" customHeight="1">
      <c r="B146" s="42"/>
      <c r="C146" s="196" t="s">
        <v>528</v>
      </c>
      <c r="D146" s="196" t="s">
        <v>258</v>
      </c>
      <c r="E146" s="197" t="s">
        <v>2662</v>
      </c>
      <c r="F146" s="198" t="s">
        <v>2663</v>
      </c>
      <c r="G146" s="199" t="s">
        <v>327</v>
      </c>
      <c r="H146" s="200">
        <v>0.892</v>
      </c>
      <c r="I146" s="201"/>
      <c r="J146" s="202">
        <f t="shared" si="20"/>
        <v>0</v>
      </c>
      <c r="K146" s="198" t="s">
        <v>261</v>
      </c>
      <c r="L146" s="62"/>
      <c r="M146" s="203" t="s">
        <v>38</v>
      </c>
      <c r="N146" s="204" t="s">
        <v>52</v>
      </c>
      <c r="O146" s="43"/>
      <c r="P146" s="205">
        <f t="shared" si="21"/>
        <v>0</v>
      </c>
      <c r="Q146" s="205">
        <v>0</v>
      </c>
      <c r="R146" s="205">
        <f t="shared" si="22"/>
        <v>0</v>
      </c>
      <c r="S146" s="205">
        <v>0</v>
      </c>
      <c r="T146" s="206">
        <f t="shared" si="23"/>
        <v>0</v>
      </c>
      <c r="AR146" s="24" t="s">
        <v>336</v>
      </c>
      <c r="AT146" s="24" t="s">
        <v>258</v>
      </c>
      <c r="AU146" s="24" t="s">
        <v>90</v>
      </c>
      <c r="AY146" s="24" t="s">
        <v>256</v>
      </c>
      <c r="BE146" s="207">
        <f t="shared" si="24"/>
        <v>0</v>
      </c>
      <c r="BF146" s="207">
        <f t="shared" si="25"/>
        <v>0</v>
      </c>
      <c r="BG146" s="207">
        <f t="shared" si="26"/>
        <v>0</v>
      </c>
      <c r="BH146" s="207">
        <f t="shared" si="27"/>
        <v>0</v>
      </c>
      <c r="BI146" s="207">
        <f t="shared" si="28"/>
        <v>0</v>
      </c>
      <c r="BJ146" s="24" t="s">
        <v>25</v>
      </c>
      <c r="BK146" s="207">
        <f t="shared" si="29"/>
        <v>0</v>
      </c>
      <c r="BL146" s="24" t="s">
        <v>336</v>
      </c>
      <c r="BM146" s="24" t="s">
        <v>3209</v>
      </c>
    </row>
    <row r="147" spans="2:65" s="1" customFormat="1" ht="22.5" customHeight="1">
      <c r="B147" s="42"/>
      <c r="C147" s="261" t="s">
        <v>535</v>
      </c>
      <c r="D147" s="261" t="s">
        <v>337</v>
      </c>
      <c r="E147" s="262" t="s">
        <v>2987</v>
      </c>
      <c r="F147" s="263" t="s">
        <v>2988</v>
      </c>
      <c r="G147" s="264" t="s">
        <v>759</v>
      </c>
      <c r="H147" s="265">
        <v>1</v>
      </c>
      <c r="I147" s="266"/>
      <c r="J147" s="267">
        <f t="shared" si="20"/>
        <v>0</v>
      </c>
      <c r="K147" s="263" t="s">
        <v>38</v>
      </c>
      <c r="L147" s="268"/>
      <c r="M147" s="269" t="s">
        <v>38</v>
      </c>
      <c r="N147" s="270" t="s">
        <v>52</v>
      </c>
      <c r="O147" s="43"/>
      <c r="P147" s="205">
        <f t="shared" si="21"/>
        <v>0</v>
      </c>
      <c r="Q147" s="205">
        <v>0.005</v>
      </c>
      <c r="R147" s="205">
        <f t="shared" si="22"/>
        <v>0.005</v>
      </c>
      <c r="S147" s="205">
        <v>0</v>
      </c>
      <c r="T147" s="206">
        <f t="shared" si="23"/>
        <v>0</v>
      </c>
      <c r="AR147" s="24" t="s">
        <v>424</v>
      </c>
      <c r="AT147" s="24" t="s">
        <v>337</v>
      </c>
      <c r="AU147" s="24" t="s">
        <v>90</v>
      </c>
      <c r="AY147" s="24" t="s">
        <v>256</v>
      </c>
      <c r="BE147" s="207">
        <f t="shared" si="24"/>
        <v>0</v>
      </c>
      <c r="BF147" s="207">
        <f t="shared" si="25"/>
        <v>0</v>
      </c>
      <c r="BG147" s="207">
        <f t="shared" si="26"/>
        <v>0</v>
      </c>
      <c r="BH147" s="207">
        <f t="shared" si="27"/>
        <v>0</v>
      </c>
      <c r="BI147" s="207">
        <f t="shared" si="28"/>
        <v>0</v>
      </c>
      <c r="BJ147" s="24" t="s">
        <v>25</v>
      </c>
      <c r="BK147" s="207">
        <f t="shared" si="29"/>
        <v>0</v>
      </c>
      <c r="BL147" s="24" t="s">
        <v>336</v>
      </c>
      <c r="BM147" s="24" t="s">
        <v>3210</v>
      </c>
    </row>
    <row r="148" spans="2:65" s="1" customFormat="1" ht="22.5" customHeight="1">
      <c r="B148" s="42"/>
      <c r="C148" s="261" t="s">
        <v>543</v>
      </c>
      <c r="D148" s="261" t="s">
        <v>337</v>
      </c>
      <c r="E148" s="262" t="s">
        <v>2990</v>
      </c>
      <c r="F148" s="263" t="s">
        <v>2991</v>
      </c>
      <c r="G148" s="264" t="s">
        <v>759</v>
      </c>
      <c r="H148" s="265">
        <v>1</v>
      </c>
      <c r="I148" s="266"/>
      <c r="J148" s="267">
        <f t="shared" si="20"/>
        <v>0</v>
      </c>
      <c r="K148" s="263" t="s">
        <v>38</v>
      </c>
      <c r="L148" s="268"/>
      <c r="M148" s="269" t="s">
        <v>38</v>
      </c>
      <c r="N148" s="270" t="s">
        <v>52</v>
      </c>
      <c r="O148" s="43"/>
      <c r="P148" s="205">
        <f t="shared" si="21"/>
        <v>0</v>
      </c>
      <c r="Q148" s="205">
        <v>0.005</v>
      </c>
      <c r="R148" s="205">
        <f t="shared" si="22"/>
        <v>0.005</v>
      </c>
      <c r="S148" s="205">
        <v>0</v>
      </c>
      <c r="T148" s="206">
        <f t="shared" si="23"/>
        <v>0</v>
      </c>
      <c r="AR148" s="24" t="s">
        <v>424</v>
      </c>
      <c r="AT148" s="24" t="s">
        <v>337</v>
      </c>
      <c r="AU148" s="24" t="s">
        <v>90</v>
      </c>
      <c r="AY148" s="24" t="s">
        <v>256</v>
      </c>
      <c r="BE148" s="207">
        <f t="shared" si="24"/>
        <v>0</v>
      </c>
      <c r="BF148" s="207">
        <f t="shared" si="25"/>
        <v>0</v>
      </c>
      <c r="BG148" s="207">
        <f t="shared" si="26"/>
        <v>0</v>
      </c>
      <c r="BH148" s="207">
        <f t="shared" si="27"/>
        <v>0</v>
      </c>
      <c r="BI148" s="207">
        <f t="shared" si="28"/>
        <v>0</v>
      </c>
      <c r="BJ148" s="24" t="s">
        <v>25</v>
      </c>
      <c r="BK148" s="207">
        <f t="shared" si="29"/>
        <v>0</v>
      </c>
      <c r="BL148" s="24" t="s">
        <v>336</v>
      </c>
      <c r="BM148" s="24" t="s">
        <v>3211</v>
      </c>
    </row>
    <row r="149" spans="2:63" s="10" customFormat="1" ht="29.85" customHeight="1">
      <c r="B149" s="179"/>
      <c r="C149" s="180"/>
      <c r="D149" s="193" t="s">
        <v>80</v>
      </c>
      <c r="E149" s="194" t="s">
        <v>2665</v>
      </c>
      <c r="F149" s="194" t="s">
        <v>2666</v>
      </c>
      <c r="G149" s="180"/>
      <c r="H149" s="180"/>
      <c r="I149" s="183"/>
      <c r="J149" s="195">
        <f>BK149</f>
        <v>0</v>
      </c>
      <c r="K149" s="180"/>
      <c r="L149" s="185"/>
      <c r="M149" s="186"/>
      <c r="N149" s="187"/>
      <c r="O149" s="187"/>
      <c r="P149" s="188">
        <f>SUM(P150:P174)</f>
        <v>0</v>
      </c>
      <c r="Q149" s="187"/>
      <c r="R149" s="188">
        <f>SUM(R150:R174)</f>
        <v>0.5251100000000001</v>
      </c>
      <c r="S149" s="187"/>
      <c r="T149" s="189">
        <f>SUM(T150:T174)</f>
        <v>1.63188</v>
      </c>
      <c r="AR149" s="190" t="s">
        <v>90</v>
      </c>
      <c r="AT149" s="191" t="s">
        <v>80</v>
      </c>
      <c r="AU149" s="191" t="s">
        <v>25</v>
      </c>
      <c r="AY149" s="190" t="s">
        <v>256</v>
      </c>
      <c r="BK149" s="192">
        <f>SUM(BK150:BK174)</f>
        <v>0</v>
      </c>
    </row>
    <row r="150" spans="2:65" s="1" customFormat="1" ht="22.5" customHeight="1">
      <c r="B150" s="42"/>
      <c r="C150" s="261" t="s">
        <v>548</v>
      </c>
      <c r="D150" s="261" t="s">
        <v>337</v>
      </c>
      <c r="E150" s="262" t="s">
        <v>2993</v>
      </c>
      <c r="F150" s="263" t="s">
        <v>3212</v>
      </c>
      <c r="G150" s="264" t="s">
        <v>759</v>
      </c>
      <c r="H150" s="265">
        <v>1</v>
      </c>
      <c r="I150" s="266"/>
      <c r="J150" s="267">
        <f aca="true" t="shared" si="30" ref="J150:J174">ROUND(I150*H150,2)</f>
        <v>0</v>
      </c>
      <c r="K150" s="263" t="s">
        <v>38</v>
      </c>
      <c r="L150" s="268"/>
      <c r="M150" s="269" t="s">
        <v>38</v>
      </c>
      <c r="N150" s="270" t="s">
        <v>52</v>
      </c>
      <c r="O150" s="43"/>
      <c r="P150" s="205">
        <f aca="true" t="shared" si="31" ref="P150:P174">O150*H150</f>
        <v>0</v>
      </c>
      <c r="Q150" s="205">
        <v>0.01</v>
      </c>
      <c r="R150" s="205">
        <f aca="true" t="shared" si="32" ref="R150:R174">Q150*H150</f>
        <v>0.01</v>
      </c>
      <c r="S150" s="205">
        <v>0</v>
      </c>
      <c r="T150" s="206">
        <f aca="true" t="shared" si="33" ref="T150:T174">S150*H150</f>
        <v>0</v>
      </c>
      <c r="AR150" s="24" t="s">
        <v>424</v>
      </c>
      <c r="AT150" s="24" t="s">
        <v>337</v>
      </c>
      <c r="AU150" s="24" t="s">
        <v>90</v>
      </c>
      <c r="AY150" s="24" t="s">
        <v>256</v>
      </c>
      <c r="BE150" s="207">
        <f aca="true" t="shared" si="34" ref="BE150:BE174">IF(N150="základní",J150,0)</f>
        <v>0</v>
      </c>
      <c r="BF150" s="207">
        <f aca="true" t="shared" si="35" ref="BF150:BF174">IF(N150="snížená",J150,0)</f>
        <v>0</v>
      </c>
      <c r="BG150" s="207">
        <f aca="true" t="shared" si="36" ref="BG150:BG174">IF(N150="zákl. přenesená",J150,0)</f>
        <v>0</v>
      </c>
      <c r="BH150" s="207">
        <f aca="true" t="shared" si="37" ref="BH150:BH174">IF(N150="sníž. přenesená",J150,0)</f>
        <v>0</v>
      </c>
      <c r="BI150" s="207">
        <f aca="true" t="shared" si="38" ref="BI150:BI174">IF(N150="nulová",J150,0)</f>
        <v>0</v>
      </c>
      <c r="BJ150" s="24" t="s">
        <v>25</v>
      </c>
      <c r="BK150" s="207">
        <f aca="true" t="shared" si="39" ref="BK150:BK174">ROUND(I150*H150,2)</f>
        <v>0</v>
      </c>
      <c r="BL150" s="24" t="s">
        <v>336</v>
      </c>
      <c r="BM150" s="24" t="s">
        <v>3213</v>
      </c>
    </row>
    <row r="151" spans="2:65" s="1" customFormat="1" ht="22.5" customHeight="1">
      <c r="B151" s="42"/>
      <c r="C151" s="261" t="s">
        <v>554</v>
      </c>
      <c r="D151" s="261" t="s">
        <v>337</v>
      </c>
      <c r="E151" s="262" t="s">
        <v>2996</v>
      </c>
      <c r="F151" s="263" t="s">
        <v>2997</v>
      </c>
      <c r="G151" s="264" t="s">
        <v>759</v>
      </c>
      <c r="H151" s="265">
        <v>1</v>
      </c>
      <c r="I151" s="266"/>
      <c r="J151" s="267">
        <f t="shared" si="30"/>
        <v>0</v>
      </c>
      <c r="K151" s="263" t="s">
        <v>38</v>
      </c>
      <c r="L151" s="268"/>
      <c r="M151" s="269" t="s">
        <v>38</v>
      </c>
      <c r="N151" s="270" t="s">
        <v>52</v>
      </c>
      <c r="O151" s="43"/>
      <c r="P151" s="205">
        <f t="shared" si="31"/>
        <v>0</v>
      </c>
      <c r="Q151" s="205">
        <v>0.01</v>
      </c>
      <c r="R151" s="205">
        <f t="shared" si="32"/>
        <v>0.01</v>
      </c>
      <c r="S151" s="205">
        <v>0</v>
      </c>
      <c r="T151" s="206">
        <f t="shared" si="33"/>
        <v>0</v>
      </c>
      <c r="AR151" s="24" t="s">
        <v>424</v>
      </c>
      <c r="AT151" s="24" t="s">
        <v>337</v>
      </c>
      <c r="AU151" s="24" t="s">
        <v>90</v>
      </c>
      <c r="AY151" s="24" t="s">
        <v>256</v>
      </c>
      <c r="BE151" s="207">
        <f t="shared" si="34"/>
        <v>0</v>
      </c>
      <c r="BF151" s="207">
        <f t="shared" si="35"/>
        <v>0</v>
      </c>
      <c r="BG151" s="207">
        <f t="shared" si="36"/>
        <v>0</v>
      </c>
      <c r="BH151" s="207">
        <f t="shared" si="37"/>
        <v>0</v>
      </c>
      <c r="BI151" s="207">
        <f t="shared" si="38"/>
        <v>0</v>
      </c>
      <c r="BJ151" s="24" t="s">
        <v>25</v>
      </c>
      <c r="BK151" s="207">
        <f t="shared" si="39"/>
        <v>0</v>
      </c>
      <c r="BL151" s="24" t="s">
        <v>336</v>
      </c>
      <c r="BM151" s="24" t="s">
        <v>3214</v>
      </c>
    </row>
    <row r="152" spans="2:65" s="1" customFormat="1" ht="22.5" customHeight="1">
      <c r="B152" s="42"/>
      <c r="C152" s="261" t="s">
        <v>560</v>
      </c>
      <c r="D152" s="261" t="s">
        <v>337</v>
      </c>
      <c r="E152" s="262" t="s">
        <v>2999</v>
      </c>
      <c r="F152" s="263" t="s">
        <v>3215</v>
      </c>
      <c r="G152" s="264" t="s">
        <v>759</v>
      </c>
      <c r="H152" s="265">
        <v>1</v>
      </c>
      <c r="I152" s="266"/>
      <c r="J152" s="267">
        <f t="shared" si="30"/>
        <v>0</v>
      </c>
      <c r="K152" s="263" t="s">
        <v>38</v>
      </c>
      <c r="L152" s="268"/>
      <c r="M152" s="269" t="s">
        <v>38</v>
      </c>
      <c r="N152" s="270" t="s">
        <v>52</v>
      </c>
      <c r="O152" s="43"/>
      <c r="P152" s="205">
        <f t="shared" si="31"/>
        <v>0</v>
      </c>
      <c r="Q152" s="205">
        <v>0.01</v>
      </c>
      <c r="R152" s="205">
        <f t="shared" si="32"/>
        <v>0.01</v>
      </c>
      <c r="S152" s="205">
        <v>0</v>
      </c>
      <c r="T152" s="206">
        <f t="shared" si="33"/>
        <v>0</v>
      </c>
      <c r="AR152" s="24" t="s">
        <v>424</v>
      </c>
      <c r="AT152" s="24" t="s">
        <v>337</v>
      </c>
      <c r="AU152" s="24" t="s">
        <v>90</v>
      </c>
      <c r="AY152" s="24" t="s">
        <v>256</v>
      </c>
      <c r="BE152" s="207">
        <f t="shared" si="34"/>
        <v>0</v>
      </c>
      <c r="BF152" s="207">
        <f t="shared" si="35"/>
        <v>0</v>
      </c>
      <c r="BG152" s="207">
        <f t="shared" si="36"/>
        <v>0</v>
      </c>
      <c r="BH152" s="207">
        <f t="shared" si="37"/>
        <v>0</v>
      </c>
      <c r="BI152" s="207">
        <f t="shared" si="38"/>
        <v>0</v>
      </c>
      <c r="BJ152" s="24" t="s">
        <v>25</v>
      </c>
      <c r="BK152" s="207">
        <f t="shared" si="39"/>
        <v>0</v>
      </c>
      <c r="BL152" s="24" t="s">
        <v>336</v>
      </c>
      <c r="BM152" s="24" t="s">
        <v>3216</v>
      </c>
    </row>
    <row r="153" spans="2:65" s="1" customFormat="1" ht="22.5" customHeight="1">
      <c r="B153" s="42"/>
      <c r="C153" s="261" t="s">
        <v>564</v>
      </c>
      <c r="D153" s="261" t="s">
        <v>337</v>
      </c>
      <c r="E153" s="262" t="s">
        <v>3002</v>
      </c>
      <c r="F153" s="263" t="s">
        <v>3003</v>
      </c>
      <c r="G153" s="264" t="s">
        <v>759</v>
      </c>
      <c r="H153" s="265">
        <v>1</v>
      </c>
      <c r="I153" s="266"/>
      <c r="J153" s="267">
        <f t="shared" si="30"/>
        <v>0</v>
      </c>
      <c r="K153" s="263" t="s">
        <v>38</v>
      </c>
      <c r="L153" s="268"/>
      <c r="M153" s="269" t="s">
        <v>38</v>
      </c>
      <c r="N153" s="270" t="s">
        <v>52</v>
      </c>
      <c r="O153" s="43"/>
      <c r="P153" s="205">
        <f t="shared" si="31"/>
        <v>0</v>
      </c>
      <c r="Q153" s="205">
        <v>0.01</v>
      </c>
      <c r="R153" s="205">
        <f t="shared" si="32"/>
        <v>0.01</v>
      </c>
      <c r="S153" s="205">
        <v>0</v>
      </c>
      <c r="T153" s="206">
        <f t="shared" si="33"/>
        <v>0</v>
      </c>
      <c r="AR153" s="24" t="s">
        <v>424</v>
      </c>
      <c r="AT153" s="24" t="s">
        <v>337</v>
      </c>
      <c r="AU153" s="24" t="s">
        <v>90</v>
      </c>
      <c r="AY153" s="24" t="s">
        <v>256</v>
      </c>
      <c r="BE153" s="207">
        <f t="shared" si="34"/>
        <v>0</v>
      </c>
      <c r="BF153" s="207">
        <f t="shared" si="35"/>
        <v>0</v>
      </c>
      <c r="BG153" s="207">
        <f t="shared" si="36"/>
        <v>0</v>
      </c>
      <c r="BH153" s="207">
        <f t="shared" si="37"/>
        <v>0</v>
      </c>
      <c r="BI153" s="207">
        <f t="shared" si="38"/>
        <v>0</v>
      </c>
      <c r="BJ153" s="24" t="s">
        <v>25</v>
      </c>
      <c r="BK153" s="207">
        <f t="shared" si="39"/>
        <v>0</v>
      </c>
      <c r="BL153" s="24" t="s">
        <v>336</v>
      </c>
      <c r="BM153" s="24" t="s">
        <v>3217</v>
      </c>
    </row>
    <row r="154" spans="2:65" s="1" customFormat="1" ht="22.5" customHeight="1">
      <c r="B154" s="42"/>
      <c r="C154" s="261" t="s">
        <v>582</v>
      </c>
      <c r="D154" s="261" t="s">
        <v>337</v>
      </c>
      <c r="E154" s="262" t="s">
        <v>3005</v>
      </c>
      <c r="F154" s="263" t="s">
        <v>3218</v>
      </c>
      <c r="G154" s="264" t="s">
        <v>759</v>
      </c>
      <c r="H154" s="265">
        <v>1</v>
      </c>
      <c r="I154" s="266"/>
      <c r="J154" s="267">
        <f t="shared" si="30"/>
        <v>0</v>
      </c>
      <c r="K154" s="263" t="s">
        <v>38</v>
      </c>
      <c r="L154" s="268"/>
      <c r="M154" s="269" t="s">
        <v>38</v>
      </c>
      <c r="N154" s="270" t="s">
        <v>52</v>
      </c>
      <c r="O154" s="43"/>
      <c r="P154" s="205">
        <f t="shared" si="31"/>
        <v>0</v>
      </c>
      <c r="Q154" s="205">
        <v>0.01</v>
      </c>
      <c r="R154" s="205">
        <f t="shared" si="32"/>
        <v>0.01</v>
      </c>
      <c r="S154" s="205">
        <v>0</v>
      </c>
      <c r="T154" s="206">
        <f t="shared" si="33"/>
        <v>0</v>
      </c>
      <c r="AR154" s="24" t="s">
        <v>424</v>
      </c>
      <c r="AT154" s="24" t="s">
        <v>337</v>
      </c>
      <c r="AU154" s="24" t="s">
        <v>90</v>
      </c>
      <c r="AY154" s="24" t="s">
        <v>256</v>
      </c>
      <c r="BE154" s="207">
        <f t="shared" si="34"/>
        <v>0</v>
      </c>
      <c r="BF154" s="207">
        <f t="shared" si="35"/>
        <v>0</v>
      </c>
      <c r="BG154" s="207">
        <f t="shared" si="36"/>
        <v>0</v>
      </c>
      <c r="BH154" s="207">
        <f t="shared" si="37"/>
        <v>0</v>
      </c>
      <c r="BI154" s="207">
        <f t="shared" si="38"/>
        <v>0</v>
      </c>
      <c r="BJ154" s="24" t="s">
        <v>25</v>
      </c>
      <c r="BK154" s="207">
        <f t="shared" si="39"/>
        <v>0</v>
      </c>
      <c r="BL154" s="24" t="s">
        <v>336</v>
      </c>
      <c r="BM154" s="24" t="s">
        <v>3219</v>
      </c>
    </row>
    <row r="155" spans="2:65" s="1" customFormat="1" ht="22.5" customHeight="1">
      <c r="B155" s="42"/>
      <c r="C155" s="196" t="s">
        <v>596</v>
      </c>
      <c r="D155" s="196" t="s">
        <v>258</v>
      </c>
      <c r="E155" s="197" t="s">
        <v>3220</v>
      </c>
      <c r="F155" s="198" t="s">
        <v>3221</v>
      </c>
      <c r="G155" s="199" t="s">
        <v>453</v>
      </c>
      <c r="H155" s="200">
        <v>6</v>
      </c>
      <c r="I155" s="201"/>
      <c r="J155" s="202">
        <f t="shared" si="30"/>
        <v>0</v>
      </c>
      <c r="K155" s="198" t="s">
        <v>261</v>
      </c>
      <c r="L155" s="62"/>
      <c r="M155" s="203" t="s">
        <v>38</v>
      </c>
      <c r="N155" s="204" t="s">
        <v>52</v>
      </c>
      <c r="O155" s="43"/>
      <c r="P155" s="205">
        <f t="shared" si="31"/>
        <v>0</v>
      </c>
      <c r="Q155" s="205">
        <v>0.00138</v>
      </c>
      <c r="R155" s="205">
        <f t="shared" si="32"/>
        <v>0.00828</v>
      </c>
      <c r="S155" s="205">
        <v>0</v>
      </c>
      <c r="T155" s="206">
        <f t="shared" si="33"/>
        <v>0</v>
      </c>
      <c r="AR155" s="24" t="s">
        <v>336</v>
      </c>
      <c r="AT155" s="24" t="s">
        <v>258</v>
      </c>
      <c r="AU155" s="24" t="s">
        <v>90</v>
      </c>
      <c r="AY155" s="24" t="s">
        <v>256</v>
      </c>
      <c r="BE155" s="207">
        <f t="shared" si="34"/>
        <v>0</v>
      </c>
      <c r="BF155" s="207">
        <f t="shared" si="35"/>
        <v>0</v>
      </c>
      <c r="BG155" s="207">
        <f t="shared" si="36"/>
        <v>0</v>
      </c>
      <c r="BH155" s="207">
        <f t="shared" si="37"/>
        <v>0</v>
      </c>
      <c r="BI155" s="207">
        <f t="shared" si="38"/>
        <v>0</v>
      </c>
      <c r="BJ155" s="24" t="s">
        <v>25</v>
      </c>
      <c r="BK155" s="207">
        <f t="shared" si="39"/>
        <v>0</v>
      </c>
      <c r="BL155" s="24" t="s">
        <v>336</v>
      </c>
      <c r="BM155" s="24" t="s">
        <v>3222</v>
      </c>
    </row>
    <row r="156" spans="2:65" s="1" customFormat="1" ht="22.5" customHeight="1">
      <c r="B156" s="42"/>
      <c r="C156" s="196" t="s">
        <v>600</v>
      </c>
      <c r="D156" s="196" t="s">
        <v>258</v>
      </c>
      <c r="E156" s="197" t="s">
        <v>3009</v>
      </c>
      <c r="F156" s="198" t="s">
        <v>3010</v>
      </c>
      <c r="G156" s="199" t="s">
        <v>453</v>
      </c>
      <c r="H156" s="200">
        <v>4</v>
      </c>
      <c r="I156" s="201"/>
      <c r="J156" s="202">
        <f t="shared" si="30"/>
        <v>0</v>
      </c>
      <c r="K156" s="198" t="s">
        <v>261</v>
      </c>
      <c r="L156" s="62"/>
      <c r="M156" s="203" t="s">
        <v>38</v>
      </c>
      <c r="N156" s="204" t="s">
        <v>52</v>
      </c>
      <c r="O156" s="43"/>
      <c r="P156" s="205">
        <f t="shared" si="31"/>
        <v>0</v>
      </c>
      <c r="Q156" s="205">
        <v>0.0035</v>
      </c>
      <c r="R156" s="205">
        <f t="shared" si="32"/>
        <v>0.014</v>
      </c>
      <c r="S156" s="205">
        <v>0</v>
      </c>
      <c r="T156" s="206">
        <f t="shared" si="33"/>
        <v>0</v>
      </c>
      <c r="AR156" s="24" t="s">
        <v>336</v>
      </c>
      <c r="AT156" s="24" t="s">
        <v>258</v>
      </c>
      <c r="AU156" s="24" t="s">
        <v>90</v>
      </c>
      <c r="AY156" s="24" t="s">
        <v>256</v>
      </c>
      <c r="BE156" s="207">
        <f t="shared" si="34"/>
        <v>0</v>
      </c>
      <c r="BF156" s="207">
        <f t="shared" si="35"/>
        <v>0</v>
      </c>
      <c r="BG156" s="207">
        <f t="shared" si="36"/>
        <v>0</v>
      </c>
      <c r="BH156" s="207">
        <f t="shared" si="37"/>
        <v>0</v>
      </c>
      <c r="BI156" s="207">
        <f t="shared" si="38"/>
        <v>0</v>
      </c>
      <c r="BJ156" s="24" t="s">
        <v>25</v>
      </c>
      <c r="BK156" s="207">
        <f t="shared" si="39"/>
        <v>0</v>
      </c>
      <c r="BL156" s="24" t="s">
        <v>336</v>
      </c>
      <c r="BM156" s="24" t="s">
        <v>3223</v>
      </c>
    </row>
    <row r="157" spans="2:65" s="1" customFormat="1" ht="31.5" customHeight="1">
      <c r="B157" s="42"/>
      <c r="C157" s="196" t="s">
        <v>606</v>
      </c>
      <c r="D157" s="196" t="s">
        <v>258</v>
      </c>
      <c r="E157" s="197" t="s">
        <v>3012</v>
      </c>
      <c r="F157" s="198" t="s">
        <v>3013</v>
      </c>
      <c r="G157" s="199" t="s">
        <v>453</v>
      </c>
      <c r="H157" s="200">
        <v>1</v>
      </c>
      <c r="I157" s="201"/>
      <c r="J157" s="202">
        <f t="shared" si="30"/>
        <v>0</v>
      </c>
      <c r="K157" s="198" t="s">
        <v>261</v>
      </c>
      <c r="L157" s="62"/>
      <c r="M157" s="203" t="s">
        <v>38</v>
      </c>
      <c r="N157" s="204" t="s">
        <v>52</v>
      </c>
      <c r="O157" s="43"/>
      <c r="P157" s="205">
        <f t="shared" si="31"/>
        <v>0</v>
      </c>
      <c r="Q157" s="205">
        <v>0.06562</v>
      </c>
      <c r="R157" s="205">
        <f t="shared" si="32"/>
        <v>0.06562</v>
      </c>
      <c r="S157" s="205">
        <v>0</v>
      </c>
      <c r="T157" s="206">
        <f t="shared" si="33"/>
        <v>0</v>
      </c>
      <c r="AR157" s="24" t="s">
        <v>336</v>
      </c>
      <c r="AT157" s="24" t="s">
        <v>258</v>
      </c>
      <c r="AU157" s="24" t="s">
        <v>90</v>
      </c>
      <c r="AY157" s="24" t="s">
        <v>256</v>
      </c>
      <c r="BE157" s="207">
        <f t="shared" si="34"/>
        <v>0</v>
      </c>
      <c r="BF157" s="207">
        <f t="shared" si="35"/>
        <v>0</v>
      </c>
      <c r="BG157" s="207">
        <f t="shared" si="36"/>
        <v>0</v>
      </c>
      <c r="BH157" s="207">
        <f t="shared" si="37"/>
        <v>0</v>
      </c>
      <c r="BI157" s="207">
        <f t="shared" si="38"/>
        <v>0</v>
      </c>
      <c r="BJ157" s="24" t="s">
        <v>25</v>
      </c>
      <c r="BK157" s="207">
        <f t="shared" si="39"/>
        <v>0</v>
      </c>
      <c r="BL157" s="24" t="s">
        <v>336</v>
      </c>
      <c r="BM157" s="24" t="s">
        <v>3224</v>
      </c>
    </row>
    <row r="158" spans="2:65" s="1" customFormat="1" ht="31.5" customHeight="1">
      <c r="B158" s="42"/>
      <c r="C158" s="196" t="s">
        <v>612</v>
      </c>
      <c r="D158" s="196" t="s">
        <v>258</v>
      </c>
      <c r="E158" s="197" t="s">
        <v>3015</v>
      </c>
      <c r="F158" s="198" t="s">
        <v>3016</v>
      </c>
      <c r="G158" s="199" t="s">
        <v>453</v>
      </c>
      <c r="H158" s="200">
        <v>1</v>
      </c>
      <c r="I158" s="201"/>
      <c r="J158" s="202">
        <f t="shared" si="30"/>
        <v>0</v>
      </c>
      <c r="K158" s="198" t="s">
        <v>261</v>
      </c>
      <c r="L158" s="62"/>
      <c r="M158" s="203" t="s">
        <v>38</v>
      </c>
      <c r="N158" s="204" t="s">
        <v>52</v>
      </c>
      <c r="O158" s="43"/>
      <c r="P158" s="205">
        <f t="shared" si="31"/>
        <v>0</v>
      </c>
      <c r="Q158" s="205">
        <v>0.06479</v>
      </c>
      <c r="R158" s="205">
        <f t="shared" si="32"/>
        <v>0.06479</v>
      </c>
      <c r="S158" s="205">
        <v>0</v>
      </c>
      <c r="T158" s="206">
        <f t="shared" si="33"/>
        <v>0</v>
      </c>
      <c r="AR158" s="24" t="s">
        <v>336</v>
      </c>
      <c r="AT158" s="24" t="s">
        <v>258</v>
      </c>
      <c r="AU158" s="24" t="s">
        <v>90</v>
      </c>
      <c r="AY158" s="24" t="s">
        <v>256</v>
      </c>
      <c r="BE158" s="207">
        <f t="shared" si="34"/>
        <v>0</v>
      </c>
      <c r="BF158" s="207">
        <f t="shared" si="35"/>
        <v>0</v>
      </c>
      <c r="BG158" s="207">
        <f t="shared" si="36"/>
        <v>0</v>
      </c>
      <c r="BH158" s="207">
        <f t="shared" si="37"/>
        <v>0</v>
      </c>
      <c r="BI158" s="207">
        <f t="shared" si="38"/>
        <v>0</v>
      </c>
      <c r="BJ158" s="24" t="s">
        <v>25</v>
      </c>
      <c r="BK158" s="207">
        <f t="shared" si="39"/>
        <v>0</v>
      </c>
      <c r="BL158" s="24" t="s">
        <v>336</v>
      </c>
      <c r="BM158" s="24" t="s">
        <v>3225</v>
      </c>
    </row>
    <row r="159" spans="2:65" s="1" customFormat="1" ht="22.5" customHeight="1">
      <c r="B159" s="42"/>
      <c r="C159" s="196" t="s">
        <v>617</v>
      </c>
      <c r="D159" s="196" t="s">
        <v>258</v>
      </c>
      <c r="E159" s="197" t="s">
        <v>2688</v>
      </c>
      <c r="F159" s="198" t="s">
        <v>2689</v>
      </c>
      <c r="G159" s="199" t="s">
        <v>1037</v>
      </c>
      <c r="H159" s="200">
        <v>30</v>
      </c>
      <c r="I159" s="201"/>
      <c r="J159" s="202">
        <f t="shared" si="30"/>
        <v>0</v>
      </c>
      <c r="K159" s="198" t="s">
        <v>261</v>
      </c>
      <c r="L159" s="62"/>
      <c r="M159" s="203" t="s">
        <v>38</v>
      </c>
      <c r="N159" s="204" t="s">
        <v>52</v>
      </c>
      <c r="O159" s="43"/>
      <c r="P159" s="205">
        <f t="shared" si="31"/>
        <v>0</v>
      </c>
      <c r="Q159" s="205">
        <v>0.00113</v>
      </c>
      <c r="R159" s="205">
        <f t="shared" si="32"/>
        <v>0.0339</v>
      </c>
      <c r="S159" s="205">
        <v>0</v>
      </c>
      <c r="T159" s="206">
        <f t="shared" si="33"/>
        <v>0</v>
      </c>
      <c r="AR159" s="24" t="s">
        <v>336</v>
      </c>
      <c r="AT159" s="24" t="s">
        <v>258</v>
      </c>
      <c r="AU159" s="24" t="s">
        <v>90</v>
      </c>
      <c r="AY159" s="24" t="s">
        <v>256</v>
      </c>
      <c r="BE159" s="207">
        <f t="shared" si="34"/>
        <v>0</v>
      </c>
      <c r="BF159" s="207">
        <f t="shared" si="35"/>
        <v>0</v>
      </c>
      <c r="BG159" s="207">
        <f t="shared" si="36"/>
        <v>0</v>
      </c>
      <c r="BH159" s="207">
        <f t="shared" si="37"/>
        <v>0</v>
      </c>
      <c r="BI159" s="207">
        <f t="shared" si="38"/>
        <v>0</v>
      </c>
      <c r="BJ159" s="24" t="s">
        <v>25</v>
      </c>
      <c r="BK159" s="207">
        <f t="shared" si="39"/>
        <v>0</v>
      </c>
      <c r="BL159" s="24" t="s">
        <v>336</v>
      </c>
      <c r="BM159" s="24" t="s">
        <v>3226</v>
      </c>
    </row>
    <row r="160" spans="2:65" s="1" customFormat="1" ht="44.25" customHeight="1">
      <c r="B160" s="42"/>
      <c r="C160" s="196" t="s">
        <v>621</v>
      </c>
      <c r="D160" s="196" t="s">
        <v>258</v>
      </c>
      <c r="E160" s="197" t="s">
        <v>3019</v>
      </c>
      <c r="F160" s="198" t="s">
        <v>3020</v>
      </c>
      <c r="G160" s="199" t="s">
        <v>1037</v>
      </c>
      <c r="H160" s="200">
        <v>1</v>
      </c>
      <c r="I160" s="201"/>
      <c r="J160" s="202">
        <f t="shared" si="30"/>
        <v>0</v>
      </c>
      <c r="K160" s="198" t="s">
        <v>261</v>
      </c>
      <c r="L160" s="62"/>
      <c r="M160" s="203" t="s">
        <v>38</v>
      </c>
      <c r="N160" s="204" t="s">
        <v>52</v>
      </c>
      <c r="O160" s="43"/>
      <c r="P160" s="205">
        <f t="shared" si="31"/>
        <v>0</v>
      </c>
      <c r="Q160" s="205">
        <v>0.22289</v>
      </c>
      <c r="R160" s="205">
        <f t="shared" si="32"/>
        <v>0.22289</v>
      </c>
      <c r="S160" s="205">
        <v>0</v>
      </c>
      <c r="T160" s="206">
        <f t="shared" si="33"/>
        <v>0</v>
      </c>
      <c r="AR160" s="24" t="s">
        <v>336</v>
      </c>
      <c r="AT160" s="24" t="s">
        <v>258</v>
      </c>
      <c r="AU160" s="24" t="s">
        <v>90</v>
      </c>
      <c r="AY160" s="24" t="s">
        <v>256</v>
      </c>
      <c r="BE160" s="207">
        <f t="shared" si="34"/>
        <v>0</v>
      </c>
      <c r="BF160" s="207">
        <f t="shared" si="35"/>
        <v>0</v>
      </c>
      <c r="BG160" s="207">
        <f t="shared" si="36"/>
        <v>0</v>
      </c>
      <c r="BH160" s="207">
        <f t="shared" si="37"/>
        <v>0</v>
      </c>
      <c r="BI160" s="207">
        <f t="shared" si="38"/>
        <v>0</v>
      </c>
      <c r="BJ160" s="24" t="s">
        <v>25</v>
      </c>
      <c r="BK160" s="207">
        <f t="shared" si="39"/>
        <v>0</v>
      </c>
      <c r="BL160" s="24" t="s">
        <v>336</v>
      </c>
      <c r="BM160" s="24" t="s">
        <v>3227</v>
      </c>
    </row>
    <row r="161" spans="2:65" s="1" customFormat="1" ht="22.5" customHeight="1">
      <c r="B161" s="42"/>
      <c r="C161" s="196" t="s">
        <v>629</v>
      </c>
      <c r="D161" s="196" t="s">
        <v>258</v>
      </c>
      <c r="E161" s="197" t="s">
        <v>3022</v>
      </c>
      <c r="F161" s="198" t="s">
        <v>3023</v>
      </c>
      <c r="G161" s="199" t="s">
        <v>453</v>
      </c>
      <c r="H161" s="200">
        <v>3</v>
      </c>
      <c r="I161" s="201"/>
      <c r="J161" s="202">
        <f t="shared" si="30"/>
        <v>0</v>
      </c>
      <c r="K161" s="198" t="s">
        <v>261</v>
      </c>
      <c r="L161" s="62"/>
      <c r="M161" s="203" t="s">
        <v>38</v>
      </c>
      <c r="N161" s="204" t="s">
        <v>52</v>
      </c>
      <c r="O161" s="43"/>
      <c r="P161" s="205">
        <f t="shared" si="31"/>
        <v>0</v>
      </c>
      <c r="Q161" s="205">
        <v>0</v>
      </c>
      <c r="R161" s="205">
        <f t="shared" si="32"/>
        <v>0</v>
      </c>
      <c r="S161" s="205">
        <v>0.51196</v>
      </c>
      <c r="T161" s="206">
        <f t="shared" si="33"/>
        <v>1.53588</v>
      </c>
      <c r="AR161" s="24" t="s">
        <v>336</v>
      </c>
      <c r="AT161" s="24" t="s">
        <v>258</v>
      </c>
      <c r="AU161" s="24" t="s">
        <v>90</v>
      </c>
      <c r="AY161" s="24" t="s">
        <v>256</v>
      </c>
      <c r="BE161" s="207">
        <f t="shared" si="34"/>
        <v>0</v>
      </c>
      <c r="BF161" s="207">
        <f t="shared" si="35"/>
        <v>0</v>
      </c>
      <c r="BG161" s="207">
        <f t="shared" si="36"/>
        <v>0</v>
      </c>
      <c r="BH161" s="207">
        <f t="shared" si="37"/>
        <v>0</v>
      </c>
      <c r="BI161" s="207">
        <f t="shared" si="38"/>
        <v>0</v>
      </c>
      <c r="BJ161" s="24" t="s">
        <v>25</v>
      </c>
      <c r="BK161" s="207">
        <f t="shared" si="39"/>
        <v>0</v>
      </c>
      <c r="BL161" s="24" t="s">
        <v>336</v>
      </c>
      <c r="BM161" s="24" t="s">
        <v>3228</v>
      </c>
    </row>
    <row r="162" spans="2:65" s="1" customFormat="1" ht="22.5" customHeight="1">
      <c r="B162" s="42"/>
      <c r="C162" s="196" t="s">
        <v>635</v>
      </c>
      <c r="D162" s="196" t="s">
        <v>258</v>
      </c>
      <c r="E162" s="197" t="s">
        <v>3025</v>
      </c>
      <c r="F162" s="198" t="s">
        <v>3026</v>
      </c>
      <c r="G162" s="199" t="s">
        <v>1037</v>
      </c>
      <c r="H162" s="200">
        <v>1</v>
      </c>
      <c r="I162" s="201"/>
      <c r="J162" s="202">
        <f t="shared" si="30"/>
        <v>0</v>
      </c>
      <c r="K162" s="198" t="s">
        <v>261</v>
      </c>
      <c r="L162" s="62"/>
      <c r="M162" s="203" t="s">
        <v>38</v>
      </c>
      <c r="N162" s="204" t="s">
        <v>52</v>
      </c>
      <c r="O162" s="43"/>
      <c r="P162" s="205">
        <f t="shared" si="31"/>
        <v>0</v>
      </c>
      <c r="Q162" s="205">
        <v>0.01023</v>
      </c>
      <c r="R162" s="205">
        <f t="shared" si="32"/>
        <v>0.01023</v>
      </c>
      <c r="S162" s="205">
        <v>0</v>
      </c>
      <c r="T162" s="206">
        <f t="shared" si="33"/>
        <v>0</v>
      </c>
      <c r="AR162" s="24" t="s">
        <v>336</v>
      </c>
      <c r="AT162" s="24" t="s">
        <v>258</v>
      </c>
      <c r="AU162" s="24" t="s">
        <v>90</v>
      </c>
      <c r="AY162" s="24" t="s">
        <v>256</v>
      </c>
      <c r="BE162" s="207">
        <f t="shared" si="34"/>
        <v>0</v>
      </c>
      <c r="BF162" s="207">
        <f t="shared" si="35"/>
        <v>0</v>
      </c>
      <c r="BG162" s="207">
        <f t="shared" si="36"/>
        <v>0</v>
      </c>
      <c r="BH162" s="207">
        <f t="shared" si="37"/>
        <v>0</v>
      </c>
      <c r="BI162" s="207">
        <f t="shared" si="38"/>
        <v>0</v>
      </c>
      <c r="BJ162" s="24" t="s">
        <v>25</v>
      </c>
      <c r="BK162" s="207">
        <f t="shared" si="39"/>
        <v>0</v>
      </c>
      <c r="BL162" s="24" t="s">
        <v>336</v>
      </c>
      <c r="BM162" s="24" t="s">
        <v>3229</v>
      </c>
    </row>
    <row r="163" spans="2:65" s="1" customFormat="1" ht="31.5" customHeight="1">
      <c r="B163" s="42"/>
      <c r="C163" s="196" t="s">
        <v>639</v>
      </c>
      <c r="D163" s="196" t="s">
        <v>258</v>
      </c>
      <c r="E163" s="197" t="s">
        <v>3028</v>
      </c>
      <c r="F163" s="198" t="s">
        <v>3029</v>
      </c>
      <c r="G163" s="199" t="s">
        <v>453</v>
      </c>
      <c r="H163" s="200">
        <v>3</v>
      </c>
      <c r="I163" s="201"/>
      <c r="J163" s="202">
        <f t="shared" si="30"/>
        <v>0</v>
      </c>
      <c r="K163" s="198" t="s">
        <v>261</v>
      </c>
      <c r="L163" s="62"/>
      <c r="M163" s="203" t="s">
        <v>38</v>
      </c>
      <c r="N163" s="204" t="s">
        <v>52</v>
      </c>
      <c r="O163" s="43"/>
      <c r="P163" s="205">
        <f t="shared" si="31"/>
        <v>0</v>
      </c>
      <c r="Q163" s="205">
        <v>0</v>
      </c>
      <c r="R163" s="205">
        <f t="shared" si="32"/>
        <v>0</v>
      </c>
      <c r="S163" s="205">
        <v>0</v>
      </c>
      <c r="T163" s="206">
        <f t="shared" si="33"/>
        <v>0</v>
      </c>
      <c r="AR163" s="24" t="s">
        <v>336</v>
      </c>
      <c r="AT163" s="24" t="s">
        <v>258</v>
      </c>
      <c r="AU163" s="24" t="s">
        <v>90</v>
      </c>
      <c r="AY163" s="24" t="s">
        <v>256</v>
      </c>
      <c r="BE163" s="207">
        <f t="shared" si="34"/>
        <v>0</v>
      </c>
      <c r="BF163" s="207">
        <f t="shared" si="35"/>
        <v>0</v>
      </c>
      <c r="BG163" s="207">
        <f t="shared" si="36"/>
        <v>0</v>
      </c>
      <c r="BH163" s="207">
        <f t="shared" si="37"/>
        <v>0</v>
      </c>
      <c r="BI163" s="207">
        <f t="shared" si="38"/>
        <v>0</v>
      </c>
      <c r="BJ163" s="24" t="s">
        <v>25</v>
      </c>
      <c r="BK163" s="207">
        <f t="shared" si="39"/>
        <v>0</v>
      </c>
      <c r="BL163" s="24" t="s">
        <v>336</v>
      </c>
      <c r="BM163" s="24" t="s">
        <v>3230</v>
      </c>
    </row>
    <row r="164" spans="2:65" s="1" customFormat="1" ht="31.5" customHeight="1">
      <c r="B164" s="42"/>
      <c r="C164" s="196" t="s">
        <v>643</v>
      </c>
      <c r="D164" s="196" t="s">
        <v>258</v>
      </c>
      <c r="E164" s="197" t="s">
        <v>2700</v>
      </c>
      <c r="F164" s="198" t="s">
        <v>3031</v>
      </c>
      <c r="G164" s="199" t="s">
        <v>1037</v>
      </c>
      <c r="H164" s="200">
        <v>1</v>
      </c>
      <c r="I164" s="201"/>
      <c r="J164" s="202">
        <f t="shared" si="30"/>
        <v>0</v>
      </c>
      <c r="K164" s="198" t="s">
        <v>261</v>
      </c>
      <c r="L164" s="62"/>
      <c r="M164" s="203" t="s">
        <v>38</v>
      </c>
      <c r="N164" s="204" t="s">
        <v>52</v>
      </c>
      <c r="O164" s="43"/>
      <c r="P164" s="205">
        <f t="shared" si="31"/>
        <v>0</v>
      </c>
      <c r="Q164" s="205">
        <v>0.00629</v>
      </c>
      <c r="R164" s="205">
        <f t="shared" si="32"/>
        <v>0.00629</v>
      </c>
      <c r="S164" s="205">
        <v>0</v>
      </c>
      <c r="T164" s="206">
        <f t="shared" si="33"/>
        <v>0</v>
      </c>
      <c r="AR164" s="24" t="s">
        <v>336</v>
      </c>
      <c r="AT164" s="24" t="s">
        <v>258</v>
      </c>
      <c r="AU164" s="24" t="s">
        <v>90</v>
      </c>
      <c r="AY164" s="24" t="s">
        <v>256</v>
      </c>
      <c r="BE164" s="207">
        <f t="shared" si="34"/>
        <v>0</v>
      </c>
      <c r="BF164" s="207">
        <f t="shared" si="35"/>
        <v>0</v>
      </c>
      <c r="BG164" s="207">
        <f t="shared" si="36"/>
        <v>0</v>
      </c>
      <c r="BH164" s="207">
        <f t="shared" si="37"/>
        <v>0</v>
      </c>
      <c r="BI164" s="207">
        <f t="shared" si="38"/>
        <v>0</v>
      </c>
      <c r="BJ164" s="24" t="s">
        <v>25</v>
      </c>
      <c r="BK164" s="207">
        <f t="shared" si="39"/>
        <v>0</v>
      </c>
      <c r="BL164" s="24" t="s">
        <v>336</v>
      </c>
      <c r="BM164" s="24" t="s">
        <v>3231</v>
      </c>
    </row>
    <row r="165" spans="2:65" s="1" customFormat="1" ht="31.5" customHeight="1">
      <c r="B165" s="42"/>
      <c r="C165" s="196" t="s">
        <v>649</v>
      </c>
      <c r="D165" s="196" t="s">
        <v>258</v>
      </c>
      <c r="E165" s="197" t="s">
        <v>3232</v>
      </c>
      <c r="F165" s="198" t="s">
        <v>3233</v>
      </c>
      <c r="G165" s="199" t="s">
        <v>1037</v>
      </c>
      <c r="H165" s="200">
        <v>1</v>
      </c>
      <c r="I165" s="201"/>
      <c r="J165" s="202">
        <f t="shared" si="30"/>
        <v>0</v>
      </c>
      <c r="K165" s="198" t="s">
        <v>261</v>
      </c>
      <c r="L165" s="62"/>
      <c r="M165" s="203" t="s">
        <v>38</v>
      </c>
      <c r="N165" s="204" t="s">
        <v>52</v>
      </c>
      <c r="O165" s="43"/>
      <c r="P165" s="205">
        <f t="shared" si="31"/>
        <v>0</v>
      </c>
      <c r="Q165" s="205">
        <v>0.01207</v>
      </c>
      <c r="R165" s="205">
        <f t="shared" si="32"/>
        <v>0.01207</v>
      </c>
      <c r="S165" s="205">
        <v>0</v>
      </c>
      <c r="T165" s="206">
        <f t="shared" si="33"/>
        <v>0</v>
      </c>
      <c r="AR165" s="24" t="s">
        <v>336</v>
      </c>
      <c r="AT165" s="24" t="s">
        <v>258</v>
      </c>
      <c r="AU165" s="24" t="s">
        <v>90</v>
      </c>
      <c r="AY165" s="24" t="s">
        <v>256</v>
      </c>
      <c r="BE165" s="207">
        <f t="shared" si="34"/>
        <v>0</v>
      </c>
      <c r="BF165" s="207">
        <f t="shared" si="35"/>
        <v>0</v>
      </c>
      <c r="BG165" s="207">
        <f t="shared" si="36"/>
        <v>0</v>
      </c>
      <c r="BH165" s="207">
        <f t="shared" si="37"/>
        <v>0</v>
      </c>
      <c r="BI165" s="207">
        <f t="shared" si="38"/>
        <v>0</v>
      </c>
      <c r="BJ165" s="24" t="s">
        <v>25</v>
      </c>
      <c r="BK165" s="207">
        <f t="shared" si="39"/>
        <v>0</v>
      </c>
      <c r="BL165" s="24" t="s">
        <v>336</v>
      </c>
      <c r="BM165" s="24" t="s">
        <v>3234</v>
      </c>
    </row>
    <row r="166" spans="2:65" s="1" customFormat="1" ht="31.5" customHeight="1">
      <c r="B166" s="42"/>
      <c r="C166" s="196" t="s">
        <v>662</v>
      </c>
      <c r="D166" s="196" t="s">
        <v>258</v>
      </c>
      <c r="E166" s="197" t="s">
        <v>2706</v>
      </c>
      <c r="F166" s="198" t="s">
        <v>2707</v>
      </c>
      <c r="G166" s="199" t="s">
        <v>453</v>
      </c>
      <c r="H166" s="200">
        <v>1</v>
      </c>
      <c r="I166" s="201"/>
      <c r="J166" s="202">
        <f t="shared" si="30"/>
        <v>0</v>
      </c>
      <c r="K166" s="198" t="s">
        <v>261</v>
      </c>
      <c r="L166" s="62"/>
      <c r="M166" s="203" t="s">
        <v>38</v>
      </c>
      <c r="N166" s="204" t="s">
        <v>52</v>
      </c>
      <c r="O166" s="43"/>
      <c r="P166" s="205">
        <f t="shared" si="31"/>
        <v>0</v>
      </c>
      <c r="Q166" s="205">
        <v>0.00077</v>
      </c>
      <c r="R166" s="205">
        <f t="shared" si="32"/>
        <v>0.00077</v>
      </c>
      <c r="S166" s="205">
        <v>0</v>
      </c>
      <c r="T166" s="206">
        <f t="shared" si="33"/>
        <v>0</v>
      </c>
      <c r="AR166" s="24" t="s">
        <v>336</v>
      </c>
      <c r="AT166" s="24" t="s">
        <v>258</v>
      </c>
      <c r="AU166" s="24" t="s">
        <v>90</v>
      </c>
      <c r="AY166" s="24" t="s">
        <v>256</v>
      </c>
      <c r="BE166" s="207">
        <f t="shared" si="34"/>
        <v>0</v>
      </c>
      <c r="BF166" s="207">
        <f t="shared" si="35"/>
        <v>0</v>
      </c>
      <c r="BG166" s="207">
        <f t="shared" si="36"/>
        <v>0</v>
      </c>
      <c r="BH166" s="207">
        <f t="shared" si="37"/>
        <v>0</v>
      </c>
      <c r="BI166" s="207">
        <f t="shared" si="38"/>
        <v>0</v>
      </c>
      <c r="BJ166" s="24" t="s">
        <v>25</v>
      </c>
      <c r="BK166" s="207">
        <f t="shared" si="39"/>
        <v>0</v>
      </c>
      <c r="BL166" s="24" t="s">
        <v>336</v>
      </c>
      <c r="BM166" s="24" t="s">
        <v>3235</v>
      </c>
    </row>
    <row r="167" spans="2:65" s="1" customFormat="1" ht="22.5" customHeight="1">
      <c r="B167" s="42"/>
      <c r="C167" s="196" t="s">
        <v>666</v>
      </c>
      <c r="D167" s="196" t="s">
        <v>258</v>
      </c>
      <c r="E167" s="197" t="s">
        <v>3037</v>
      </c>
      <c r="F167" s="198" t="s">
        <v>3038</v>
      </c>
      <c r="G167" s="199" t="s">
        <v>453</v>
      </c>
      <c r="H167" s="200">
        <v>4</v>
      </c>
      <c r="I167" s="201"/>
      <c r="J167" s="202">
        <f t="shared" si="30"/>
        <v>0</v>
      </c>
      <c r="K167" s="198" t="s">
        <v>261</v>
      </c>
      <c r="L167" s="62"/>
      <c r="M167" s="203" t="s">
        <v>38</v>
      </c>
      <c r="N167" s="204" t="s">
        <v>52</v>
      </c>
      <c r="O167" s="43"/>
      <c r="P167" s="205">
        <f t="shared" si="31"/>
        <v>0</v>
      </c>
      <c r="Q167" s="205">
        <v>7E-05</v>
      </c>
      <c r="R167" s="205">
        <f t="shared" si="32"/>
        <v>0.00028</v>
      </c>
      <c r="S167" s="205">
        <v>0.024</v>
      </c>
      <c r="T167" s="206">
        <f t="shared" si="33"/>
        <v>0.096</v>
      </c>
      <c r="AR167" s="24" t="s">
        <v>336</v>
      </c>
      <c r="AT167" s="24" t="s">
        <v>258</v>
      </c>
      <c r="AU167" s="24" t="s">
        <v>90</v>
      </c>
      <c r="AY167" s="24" t="s">
        <v>256</v>
      </c>
      <c r="BE167" s="207">
        <f t="shared" si="34"/>
        <v>0</v>
      </c>
      <c r="BF167" s="207">
        <f t="shared" si="35"/>
        <v>0</v>
      </c>
      <c r="BG167" s="207">
        <f t="shared" si="36"/>
        <v>0</v>
      </c>
      <c r="BH167" s="207">
        <f t="shared" si="37"/>
        <v>0</v>
      </c>
      <c r="BI167" s="207">
        <f t="shared" si="38"/>
        <v>0</v>
      </c>
      <c r="BJ167" s="24" t="s">
        <v>25</v>
      </c>
      <c r="BK167" s="207">
        <f t="shared" si="39"/>
        <v>0</v>
      </c>
      <c r="BL167" s="24" t="s">
        <v>336</v>
      </c>
      <c r="BM167" s="24" t="s">
        <v>3236</v>
      </c>
    </row>
    <row r="168" spans="2:65" s="1" customFormat="1" ht="44.25" customHeight="1">
      <c r="B168" s="42"/>
      <c r="C168" s="196" t="s">
        <v>672</v>
      </c>
      <c r="D168" s="196" t="s">
        <v>258</v>
      </c>
      <c r="E168" s="197" t="s">
        <v>2712</v>
      </c>
      <c r="F168" s="198" t="s">
        <v>3237</v>
      </c>
      <c r="G168" s="199" t="s">
        <v>1037</v>
      </c>
      <c r="H168" s="200">
        <v>1</v>
      </c>
      <c r="I168" s="201"/>
      <c r="J168" s="202">
        <f t="shared" si="30"/>
        <v>0</v>
      </c>
      <c r="K168" s="198" t="s">
        <v>261</v>
      </c>
      <c r="L168" s="62"/>
      <c r="M168" s="203" t="s">
        <v>38</v>
      </c>
      <c r="N168" s="204" t="s">
        <v>52</v>
      </c>
      <c r="O168" s="43"/>
      <c r="P168" s="205">
        <f t="shared" si="31"/>
        <v>0</v>
      </c>
      <c r="Q168" s="205">
        <v>0.00329</v>
      </c>
      <c r="R168" s="205">
        <f t="shared" si="32"/>
        <v>0.00329</v>
      </c>
      <c r="S168" s="205">
        <v>0</v>
      </c>
      <c r="T168" s="206">
        <f t="shared" si="33"/>
        <v>0</v>
      </c>
      <c r="AR168" s="24" t="s">
        <v>336</v>
      </c>
      <c r="AT168" s="24" t="s">
        <v>258</v>
      </c>
      <c r="AU168" s="24" t="s">
        <v>90</v>
      </c>
      <c r="AY168" s="24" t="s">
        <v>256</v>
      </c>
      <c r="BE168" s="207">
        <f t="shared" si="34"/>
        <v>0</v>
      </c>
      <c r="BF168" s="207">
        <f t="shared" si="35"/>
        <v>0</v>
      </c>
      <c r="BG168" s="207">
        <f t="shared" si="36"/>
        <v>0</v>
      </c>
      <c r="BH168" s="207">
        <f t="shared" si="37"/>
        <v>0</v>
      </c>
      <c r="BI168" s="207">
        <f t="shared" si="38"/>
        <v>0</v>
      </c>
      <c r="BJ168" s="24" t="s">
        <v>25</v>
      </c>
      <c r="BK168" s="207">
        <f t="shared" si="39"/>
        <v>0</v>
      </c>
      <c r="BL168" s="24" t="s">
        <v>336</v>
      </c>
      <c r="BM168" s="24" t="s">
        <v>3238</v>
      </c>
    </row>
    <row r="169" spans="2:65" s="1" customFormat="1" ht="44.25" customHeight="1">
      <c r="B169" s="42"/>
      <c r="C169" s="196" t="s">
        <v>677</v>
      </c>
      <c r="D169" s="196" t="s">
        <v>258</v>
      </c>
      <c r="E169" s="197" t="s">
        <v>3239</v>
      </c>
      <c r="F169" s="198" t="s">
        <v>3240</v>
      </c>
      <c r="G169" s="199" t="s">
        <v>1037</v>
      </c>
      <c r="H169" s="200">
        <v>1</v>
      </c>
      <c r="I169" s="201"/>
      <c r="J169" s="202">
        <f t="shared" si="30"/>
        <v>0</v>
      </c>
      <c r="K169" s="198" t="s">
        <v>261</v>
      </c>
      <c r="L169" s="62"/>
      <c r="M169" s="203" t="s">
        <v>38</v>
      </c>
      <c r="N169" s="204" t="s">
        <v>52</v>
      </c>
      <c r="O169" s="43"/>
      <c r="P169" s="205">
        <f t="shared" si="31"/>
        <v>0</v>
      </c>
      <c r="Q169" s="205">
        <v>0.0072</v>
      </c>
      <c r="R169" s="205">
        <f t="shared" si="32"/>
        <v>0.0072</v>
      </c>
      <c r="S169" s="205">
        <v>0</v>
      </c>
      <c r="T169" s="206">
        <f t="shared" si="33"/>
        <v>0</v>
      </c>
      <c r="AR169" s="24" t="s">
        <v>336</v>
      </c>
      <c r="AT169" s="24" t="s">
        <v>258</v>
      </c>
      <c r="AU169" s="24" t="s">
        <v>90</v>
      </c>
      <c r="AY169" s="24" t="s">
        <v>256</v>
      </c>
      <c r="BE169" s="207">
        <f t="shared" si="34"/>
        <v>0</v>
      </c>
      <c r="BF169" s="207">
        <f t="shared" si="35"/>
        <v>0</v>
      </c>
      <c r="BG169" s="207">
        <f t="shared" si="36"/>
        <v>0</v>
      </c>
      <c r="BH169" s="207">
        <f t="shared" si="37"/>
        <v>0</v>
      </c>
      <c r="BI169" s="207">
        <f t="shared" si="38"/>
        <v>0</v>
      </c>
      <c r="BJ169" s="24" t="s">
        <v>25</v>
      </c>
      <c r="BK169" s="207">
        <f t="shared" si="39"/>
        <v>0</v>
      </c>
      <c r="BL169" s="24" t="s">
        <v>336</v>
      </c>
      <c r="BM169" s="24" t="s">
        <v>3241</v>
      </c>
    </row>
    <row r="170" spans="2:65" s="1" customFormat="1" ht="44.25" customHeight="1">
      <c r="B170" s="42"/>
      <c r="C170" s="196" t="s">
        <v>682</v>
      </c>
      <c r="D170" s="196" t="s">
        <v>258</v>
      </c>
      <c r="E170" s="197" t="s">
        <v>3242</v>
      </c>
      <c r="F170" s="198" t="s">
        <v>3243</v>
      </c>
      <c r="G170" s="199" t="s">
        <v>1037</v>
      </c>
      <c r="H170" s="200">
        <v>3</v>
      </c>
      <c r="I170" s="201"/>
      <c r="J170" s="202">
        <f t="shared" si="30"/>
        <v>0</v>
      </c>
      <c r="K170" s="198" t="s">
        <v>261</v>
      </c>
      <c r="L170" s="62"/>
      <c r="M170" s="203" t="s">
        <v>38</v>
      </c>
      <c r="N170" s="204" t="s">
        <v>52</v>
      </c>
      <c r="O170" s="43"/>
      <c r="P170" s="205">
        <f t="shared" si="31"/>
        <v>0</v>
      </c>
      <c r="Q170" s="205">
        <v>0.0069</v>
      </c>
      <c r="R170" s="205">
        <f t="shared" si="32"/>
        <v>0.0207</v>
      </c>
      <c r="S170" s="205">
        <v>0</v>
      </c>
      <c r="T170" s="206">
        <f t="shared" si="33"/>
        <v>0</v>
      </c>
      <c r="AR170" s="24" t="s">
        <v>336</v>
      </c>
      <c r="AT170" s="24" t="s">
        <v>258</v>
      </c>
      <c r="AU170" s="24" t="s">
        <v>90</v>
      </c>
      <c r="AY170" s="24" t="s">
        <v>256</v>
      </c>
      <c r="BE170" s="207">
        <f t="shared" si="34"/>
        <v>0</v>
      </c>
      <c r="BF170" s="207">
        <f t="shared" si="35"/>
        <v>0</v>
      </c>
      <c r="BG170" s="207">
        <f t="shared" si="36"/>
        <v>0</v>
      </c>
      <c r="BH170" s="207">
        <f t="shared" si="37"/>
        <v>0</v>
      </c>
      <c r="BI170" s="207">
        <f t="shared" si="38"/>
        <v>0</v>
      </c>
      <c r="BJ170" s="24" t="s">
        <v>25</v>
      </c>
      <c r="BK170" s="207">
        <f t="shared" si="39"/>
        <v>0</v>
      </c>
      <c r="BL170" s="24" t="s">
        <v>336</v>
      </c>
      <c r="BM170" s="24" t="s">
        <v>3244</v>
      </c>
    </row>
    <row r="171" spans="2:65" s="1" customFormat="1" ht="31.5" customHeight="1">
      <c r="B171" s="42"/>
      <c r="C171" s="196" t="s">
        <v>686</v>
      </c>
      <c r="D171" s="196" t="s">
        <v>258</v>
      </c>
      <c r="E171" s="197" t="s">
        <v>2728</v>
      </c>
      <c r="F171" s="198" t="s">
        <v>2729</v>
      </c>
      <c r="G171" s="199" t="s">
        <v>1037</v>
      </c>
      <c r="H171" s="200">
        <v>4</v>
      </c>
      <c r="I171" s="201"/>
      <c r="J171" s="202">
        <f t="shared" si="30"/>
        <v>0</v>
      </c>
      <c r="K171" s="198" t="s">
        <v>261</v>
      </c>
      <c r="L171" s="62"/>
      <c r="M171" s="203" t="s">
        <v>38</v>
      </c>
      <c r="N171" s="204" t="s">
        <v>52</v>
      </c>
      <c r="O171" s="43"/>
      <c r="P171" s="205">
        <f t="shared" si="31"/>
        <v>0</v>
      </c>
      <c r="Q171" s="205">
        <v>0.0012</v>
      </c>
      <c r="R171" s="205">
        <f t="shared" si="32"/>
        <v>0.0048</v>
      </c>
      <c r="S171" s="205">
        <v>0</v>
      </c>
      <c r="T171" s="206">
        <f t="shared" si="33"/>
        <v>0</v>
      </c>
      <c r="AR171" s="24" t="s">
        <v>336</v>
      </c>
      <c r="AT171" s="24" t="s">
        <v>258</v>
      </c>
      <c r="AU171" s="24" t="s">
        <v>90</v>
      </c>
      <c r="AY171" s="24" t="s">
        <v>256</v>
      </c>
      <c r="BE171" s="207">
        <f t="shared" si="34"/>
        <v>0</v>
      </c>
      <c r="BF171" s="207">
        <f t="shared" si="35"/>
        <v>0</v>
      </c>
      <c r="BG171" s="207">
        <f t="shared" si="36"/>
        <v>0</v>
      </c>
      <c r="BH171" s="207">
        <f t="shared" si="37"/>
        <v>0</v>
      </c>
      <c r="BI171" s="207">
        <f t="shared" si="38"/>
        <v>0</v>
      </c>
      <c r="BJ171" s="24" t="s">
        <v>25</v>
      </c>
      <c r="BK171" s="207">
        <f t="shared" si="39"/>
        <v>0</v>
      </c>
      <c r="BL171" s="24" t="s">
        <v>336</v>
      </c>
      <c r="BM171" s="24" t="s">
        <v>3245</v>
      </c>
    </row>
    <row r="172" spans="2:65" s="1" customFormat="1" ht="31.5" customHeight="1">
      <c r="B172" s="42"/>
      <c r="C172" s="196" t="s">
        <v>690</v>
      </c>
      <c r="D172" s="196" t="s">
        <v>258</v>
      </c>
      <c r="E172" s="197" t="s">
        <v>2731</v>
      </c>
      <c r="F172" s="198" t="s">
        <v>2732</v>
      </c>
      <c r="G172" s="199" t="s">
        <v>327</v>
      </c>
      <c r="H172" s="200">
        <v>0.5</v>
      </c>
      <c r="I172" s="201"/>
      <c r="J172" s="202">
        <f t="shared" si="30"/>
        <v>0</v>
      </c>
      <c r="K172" s="198" t="s">
        <v>261</v>
      </c>
      <c r="L172" s="62"/>
      <c r="M172" s="203" t="s">
        <v>38</v>
      </c>
      <c r="N172" s="204" t="s">
        <v>52</v>
      </c>
      <c r="O172" s="43"/>
      <c r="P172" s="205">
        <f t="shared" si="31"/>
        <v>0</v>
      </c>
      <c r="Q172" s="205">
        <v>0</v>
      </c>
      <c r="R172" s="205">
        <f t="shared" si="32"/>
        <v>0</v>
      </c>
      <c r="S172" s="205">
        <v>0</v>
      </c>
      <c r="T172" s="206">
        <f t="shared" si="33"/>
        <v>0</v>
      </c>
      <c r="AR172" s="24" t="s">
        <v>336</v>
      </c>
      <c r="AT172" s="24" t="s">
        <v>258</v>
      </c>
      <c r="AU172" s="24" t="s">
        <v>90</v>
      </c>
      <c r="AY172" s="24" t="s">
        <v>256</v>
      </c>
      <c r="BE172" s="207">
        <f t="shared" si="34"/>
        <v>0</v>
      </c>
      <c r="BF172" s="207">
        <f t="shared" si="35"/>
        <v>0</v>
      </c>
      <c r="BG172" s="207">
        <f t="shared" si="36"/>
        <v>0</v>
      </c>
      <c r="BH172" s="207">
        <f t="shared" si="37"/>
        <v>0</v>
      </c>
      <c r="BI172" s="207">
        <f t="shared" si="38"/>
        <v>0</v>
      </c>
      <c r="BJ172" s="24" t="s">
        <v>25</v>
      </c>
      <c r="BK172" s="207">
        <f t="shared" si="39"/>
        <v>0</v>
      </c>
      <c r="BL172" s="24" t="s">
        <v>336</v>
      </c>
      <c r="BM172" s="24" t="s">
        <v>3246</v>
      </c>
    </row>
    <row r="173" spans="2:65" s="1" customFormat="1" ht="31.5" customHeight="1">
      <c r="B173" s="42"/>
      <c r="C173" s="196" t="s">
        <v>694</v>
      </c>
      <c r="D173" s="196" t="s">
        <v>258</v>
      </c>
      <c r="E173" s="197" t="s">
        <v>2734</v>
      </c>
      <c r="F173" s="198" t="s">
        <v>2735</v>
      </c>
      <c r="G173" s="199" t="s">
        <v>327</v>
      </c>
      <c r="H173" s="200">
        <v>0.525</v>
      </c>
      <c r="I173" s="201"/>
      <c r="J173" s="202">
        <f t="shared" si="30"/>
        <v>0</v>
      </c>
      <c r="K173" s="198" t="s">
        <v>261</v>
      </c>
      <c r="L173" s="62"/>
      <c r="M173" s="203" t="s">
        <v>38</v>
      </c>
      <c r="N173" s="204" t="s">
        <v>52</v>
      </c>
      <c r="O173" s="43"/>
      <c r="P173" s="205">
        <f t="shared" si="31"/>
        <v>0</v>
      </c>
      <c r="Q173" s="205">
        <v>0</v>
      </c>
      <c r="R173" s="205">
        <f t="shared" si="32"/>
        <v>0</v>
      </c>
      <c r="S173" s="205">
        <v>0</v>
      </c>
      <c r="T173" s="206">
        <f t="shared" si="33"/>
        <v>0</v>
      </c>
      <c r="AR173" s="24" t="s">
        <v>336</v>
      </c>
      <c r="AT173" s="24" t="s">
        <v>258</v>
      </c>
      <c r="AU173" s="24" t="s">
        <v>90</v>
      </c>
      <c r="AY173" s="24" t="s">
        <v>256</v>
      </c>
      <c r="BE173" s="207">
        <f t="shared" si="34"/>
        <v>0</v>
      </c>
      <c r="BF173" s="207">
        <f t="shared" si="35"/>
        <v>0</v>
      </c>
      <c r="BG173" s="207">
        <f t="shared" si="36"/>
        <v>0</v>
      </c>
      <c r="BH173" s="207">
        <f t="shared" si="37"/>
        <v>0</v>
      </c>
      <c r="BI173" s="207">
        <f t="shared" si="38"/>
        <v>0</v>
      </c>
      <c r="BJ173" s="24" t="s">
        <v>25</v>
      </c>
      <c r="BK173" s="207">
        <f t="shared" si="39"/>
        <v>0</v>
      </c>
      <c r="BL173" s="24" t="s">
        <v>336</v>
      </c>
      <c r="BM173" s="24" t="s">
        <v>3247</v>
      </c>
    </row>
    <row r="174" spans="2:65" s="1" customFormat="1" ht="31.5" customHeight="1">
      <c r="B174" s="42"/>
      <c r="C174" s="196" t="s">
        <v>700</v>
      </c>
      <c r="D174" s="196" t="s">
        <v>258</v>
      </c>
      <c r="E174" s="197" t="s">
        <v>2737</v>
      </c>
      <c r="F174" s="198" t="s">
        <v>2738</v>
      </c>
      <c r="G174" s="199" t="s">
        <v>327</v>
      </c>
      <c r="H174" s="200">
        <v>0.525</v>
      </c>
      <c r="I174" s="201"/>
      <c r="J174" s="202">
        <f t="shared" si="30"/>
        <v>0</v>
      </c>
      <c r="K174" s="198" t="s">
        <v>261</v>
      </c>
      <c r="L174" s="62"/>
      <c r="M174" s="203" t="s">
        <v>38</v>
      </c>
      <c r="N174" s="204" t="s">
        <v>52</v>
      </c>
      <c r="O174" s="43"/>
      <c r="P174" s="205">
        <f t="shared" si="31"/>
        <v>0</v>
      </c>
      <c r="Q174" s="205">
        <v>0</v>
      </c>
      <c r="R174" s="205">
        <f t="shared" si="32"/>
        <v>0</v>
      </c>
      <c r="S174" s="205">
        <v>0</v>
      </c>
      <c r="T174" s="206">
        <f t="shared" si="33"/>
        <v>0</v>
      </c>
      <c r="AR174" s="24" t="s">
        <v>336</v>
      </c>
      <c r="AT174" s="24" t="s">
        <v>258</v>
      </c>
      <c r="AU174" s="24" t="s">
        <v>90</v>
      </c>
      <c r="AY174" s="24" t="s">
        <v>256</v>
      </c>
      <c r="BE174" s="207">
        <f t="shared" si="34"/>
        <v>0</v>
      </c>
      <c r="BF174" s="207">
        <f t="shared" si="35"/>
        <v>0</v>
      </c>
      <c r="BG174" s="207">
        <f t="shared" si="36"/>
        <v>0</v>
      </c>
      <c r="BH174" s="207">
        <f t="shared" si="37"/>
        <v>0</v>
      </c>
      <c r="BI174" s="207">
        <f t="shared" si="38"/>
        <v>0</v>
      </c>
      <c r="BJ174" s="24" t="s">
        <v>25</v>
      </c>
      <c r="BK174" s="207">
        <f t="shared" si="39"/>
        <v>0</v>
      </c>
      <c r="BL174" s="24" t="s">
        <v>336</v>
      </c>
      <c r="BM174" s="24" t="s">
        <v>3248</v>
      </c>
    </row>
    <row r="175" spans="2:63" s="10" customFormat="1" ht="29.85" customHeight="1">
      <c r="B175" s="179"/>
      <c r="C175" s="180"/>
      <c r="D175" s="193" t="s">
        <v>80</v>
      </c>
      <c r="E175" s="194" t="s">
        <v>2740</v>
      </c>
      <c r="F175" s="194" t="s">
        <v>2741</v>
      </c>
      <c r="G175" s="180"/>
      <c r="H175" s="180"/>
      <c r="I175" s="183"/>
      <c r="J175" s="195">
        <f>BK175</f>
        <v>0</v>
      </c>
      <c r="K175" s="180"/>
      <c r="L175" s="185"/>
      <c r="M175" s="186"/>
      <c r="N175" s="187"/>
      <c r="O175" s="187"/>
      <c r="P175" s="188">
        <f>SUM(P176:P202)</f>
        <v>0</v>
      </c>
      <c r="Q175" s="187"/>
      <c r="R175" s="188">
        <f>SUM(R176:R202)</f>
        <v>0.77615</v>
      </c>
      <c r="S175" s="187"/>
      <c r="T175" s="189">
        <f>SUM(T176:T202)</f>
        <v>0.9812000000000001</v>
      </c>
      <c r="AR175" s="190" t="s">
        <v>90</v>
      </c>
      <c r="AT175" s="191" t="s">
        <v>80</v>
      </c>
      <c r="AU175" s="191" t="s">
        <v>25</v>
      </c>
      <c r="AY175" s="190" t="s">
        <v>256</v>
      </c>
      <c r="BK175" s="192">
        <f>SUM(BK176:BK202)</f>
        <v>0</v>
      </c>
    </row>
    <row r="176" spans="2:65" s="1" customFormat="1" ht="22.5" customHeight="1">
      <c r="B176" s="42"/>
      <c r="C176" s="196" t="s">
        <v>705</v>
      </c>
      <c r="D176" s="196" t="s">
        <v>258</v>
      </c>
      <c r="E176" s="197" t="s">
        <v>2742</v>
      </c>
      <c r="F176" s="198" t="s">
        <v>2743</v>
      </c>
      <c r="G176" s="199" t="s">
        <v>372</v>
      </c>
      <c r="H176" s="200">
        <v>25</v>
      </c>
      <c r="I176" s="201"/>
      <c r="J176" s="202">
        <f aca="true" t="shared" si="40" ref="J176:J182">ROUND(I176*H176,2)</f>
        <v>0</v>
      </c>
      <c r="K176" s="198" t="s">
        <v>261</v>
      </c>
      <c r="L176" s="62"/>
      <c r="M176" s="203" t="s">
        <v>38</v>
      </c>
      <c r="N176" s="204" t="s">
        <v>52</v>
      </c>
      <c r="O176" s="43"/>
      <c r="P176" s="205">
        <f aca="true" t="shared" si="41" ref="P176:P182">O176*H176</f>
        <v>0</v>
      </c>
      <c r="Q176" s="205">
        <v>2E-05</v>
      </c>
      <c r="R176" s="205">
        <f aca="true" t="shared" si="42" ref="R176:R182">Q176*H176</f>
        <v>0.0005</v>
      </c>
      <c r="S176" s="205">
        <v>0.0032</v>
      </c>
      <c r="T176" s="206">
        <f aca="true" t="shared" si="43" ref="T176:T182">S176*H176</f>
        <v>0.08</v>
      </c>
      <c r="AR176" s="24" t="s">
        <v>336</v>
      </c>
      <c r="AT176" s="24" t="s">
        <v>258</v>
      </c>
      <c r="AU176" s="24" t="s">
        <v>90</v>
      </c>
      <c r="AY176" s="24" t="s">
        <v>256</v>
      </c>
      <c r="BE176" s="207">
        <f aca="true" t="shared" si="44" ref="BE176:BE182">IF(N176="základní",J176,0)</f>
        <v>0</v>
      </c>
      <c r="BF176" s="207">
        <f aca="true" t="shared" si="45" ref="BF176:BF182">IF(N176="snížená",J176,0)</f>
        <v>0</v>
      </c>
      <c r="BG176" s="207">
        <f aca="true" t="shared" si="46" ref="BG176:BG182">IF(N176="zákl. přenesená",J176,0)</f>
        <v>0</v>
      </c>
      <c r="BH176" s="207">
        <f aca="true" t="shared" si="47" ref="BH176:BH182">IF(N176="sníž. přenesená",J176,0)</f>
        <v>0</v>
      </c>
      <c r="BI176" s="207">
        <f aca="true" t="shared" si="48" ref="BI176:BI182">IF(N176="nulová",J176,0)</f>
        <v>0</v>
      </c>
      <c r="BJ176" s="24" t="s">
        <v>25</v>
      </c>
      <c r="BK176" s="207">
        <f aca="true" t="shared" si="49" ref="BK176:BK182">ROUND(I176*H176,2)</f>
        <v>0</v>
      </c>
      <c r="BL176" s="24" t="s">
        <v>336</v>
      </c>
      <c r="BM176" s="24" t="s">
        <v>3249</v>
      </c>
    </row>
    <row r="177" spans="2:65" s="1" customFormat="1" ht="22.5" customHeight="1">
      <c r="B177" s="42"/>
      <c r="C177" s="196" t="s">
        <v>709</v>
      </c>
      <c r="D177" s="196" t="s">
        <v>258</v>
      </c>
      <c r="E177" s="197" t="s">
        <v>2745</v>
      </c>
      <c r="F177" s="198" t="s">
        <v>2746</v>
      </c>
      <c r="G177" s="199" t="s">
        <v>372</v>
      </c>
      <c r="H177" s="200">
        <v>25</v>
      </c>
      <c r="I177" s="201"/>
      <c r="J177" s="202">
        <f t="shared" si="40"/>
        <v>0</v>
      </c>
      <c r="K177" s="198" t="s">
        <v>261</v>
      </c>
      <c r="L177" s="62"/>
      <c r="M177" s="203" t="s">
        <v>38</v>
      </c>
      <c r="N177" s="204" t="s">
        <v>52</v>
      </c>
      <c r="O177" s="43"/>
      <c r="P177" s="205">
        <f t="shared" si="41"/>
        <v>0</v>
      </c>
      <c r="Q177" s="205">
        <v>5E-05</v>
      </c>
      <c r="R177" s="205">
        <f t="shared" si="42"/>
        <v>0.00125</v>
      </c>
      <c r="S177" s="205">
        <v>0.00532</v>
      </c>
      <c r="T177" s="206">
        <f t="shared" si="43"/>
        <v>0.133</v>
      </c>
      <c r="AR177" s="24" t="s">
        <v>336</v>
      </c>
      <c r="AT177" s="24" t="s">
        <v>258</v>
      </c>
      <c r="AU177" s="24" t="s">
        <v>90</v>
      </c>
      <c r="AY177" s="24" t="s">
        <v>256</v>
      </c>
      <c r="BE177" s="207">
        <f t="shared" si="44"/>
        <v>0</v>
      </c>
      <c r="BF177" s="207">
        <f t="shared" si="45"/>
        <v>0</v>
      </c>
      <c r="BG177" s="207">
        <f t="shared" si="46"/>
        <v>0</v>
      </c>
      <c r="BH177" s="207">
        <f t="shared" si="47"/>
        <v>0</v>
      </c>
      <c r="BI177" s="207">
        <f t="shared" si="48"/>
        <v>0</v>
      </c>
      <c r="BJ177" s="24" t="s">
        <v>25</v>
      </c>
      <c r="BK177" s="207">
        <f t="shared" si="49"/>
        <v>0</v>
      </c>
      <c r="BL177" s="24" t="s">
        <v>336</v>
      </c>
      <c r="BM177" s="24" t="s">
        <v>3250</v>
      </c>
    </row>
    <row r="178" spans="2:65" s="1" customFormat="1" ht="22.5" customHeight="1">
      <c r="B178" s="42"/>
      <c r="C178" s="196" t="s">
        <v>713</v>
      </c>
      <c r="D178" s="196" t="s">
        <v>258</v>
      </c>
      <c r="E178" s="197" t="s">
        <v>3054</v>
      </c>
      <c r="F178" s="198" t="s">
        <v>3055</v>
      </c>
      <c r="G178" s="199" t="s">
        <v>372</v>
      </c>
      <c r="H178" s="200">
        <v>25</v>
      </c>
      <c r="I178" s="201"/>
      <c r="J178" s="202">
        <f t="shared" si="40"/>
        <v>0</v>
      </c>
      <c r="K178" s="198" t="s">
        <v>261</v>
      </c>
      <c r="L178" s="62"/>
      <c r="M178" s="203" t="s">
        <v>38</v>
      </c>
      <c r="N178" s="204" t="s">
        <v>52</v>
      </c>
      <c r="O178" s="43"/>
      <c r="P178" s="205">
        <f t="shared" si="41"/>
        <v>0</v>
      </c>
      <c r="Q178" s="205">
        <v>9E-05</v>
      </c>
      <c r="R178" s="205">
        <f t="shared" si="42"/>
        <v>0.0022500000000000003</v>
      </c>
      <c r="S178" s="205">
        <v>0.00858</v>
      </c>
      <c r="T178" s="206">
        <f t="shared" si="43"/>
        <v>0.21450000000000002</v>
      </c>
      <c r="AR178" s="24" t="s">
        <v>336</v>
      </c>
      <c r="AT178" s="24" t="s">
        <v>258</v>
      </c>
      <c r="AU178" s="24" t="s">
        <v>90</v>
      </c>
      <c r="AY178" s="24" t="s">
        <v>256</v>
      </c>
      <c r="BE178" s="207">
        <f t="shared" si="44"/>
        <v>0</v>
      </c>
      <c r="BF178" s="207">
        <f t="shared" si="45"/>
        <v>0</v>
      </c>
      <c r="BG178" s="207">
        <f t="shared" si="46"/>
        <v>0</v>
      </c>
      <c r="BH178" s="207">
        <f t="shared" si="47"/>
        <v>0</v>
      </c>
      <c r="BI178" s="207">
        <f t="shared" si="48"/>
        <v>0</v>
      </c>
      <c r="BJ178" s="24" t="s">
        <v>25</v>
      </c>
      <c r="BK178" s="207">
        <f t="shared" si="49"/>
        <v>0</v>
      </c>
      <c r="BL178" s="24" t="s">
        <v>336</v>
      </c>
      <c r="BM178" s="24" t="s">
        <v>3251</v>
      </c>
    </row>
    <row r="179" spans="2:65" s="1" customFormat="1" ht="22.5" customHeight="1">
      <c r="B179" s="42"/>
      <c r="C179" s="196" t="s">
        <v>719</v>
      </c>
      <c r="D179" s="196" t="s">
        <v>258</v>
      </c>
      <c r="E179" s="197" t="s">
        <v>3057</v>
      </c>
      <c r="F179" s="198" t="s">
        <v>3058</v>
      </c>
      <c r="G179" s="199" t="s">
        <v>372</v>
      </c>
      <c r="H179" s="200">
        <v>15</v>
      </c>
      <c r="I179" s="201"/>
      <c r="J179" s="202">
        <f t="shared" si="40"/>
        <v>0</v>
      </c>
      <c r="K179" s="198" t="s">
        <v>261</v>
      </c>
      <c r="L179" s="62"/>
      <c r="M179" s="203" t="s">
        <v>38</v>
      </c>
      <c r="N179" s="204" t="s">
        <v>52</v>
      </c>
      <c r="O179" s="43"/>
      <c r="P179" s="205">
        <f t="shared" si="41"/>
        <v>0</v>
      </c>
      <c r="Q179" s="205">
        <v>0.00148</v>
      </c>
      <c r="R179" s="205">
        <f t="shared" si="42"/>
        <v>0.0222</v>
      </c>
      <c r="S179" s="205">
        <v>0</v>
      </c>
      <c r="T179" s="206">
        <f t="shared" si="43"/>
        <v>0</v>
      </c>
      <c r="AR179" s="24" t="s">
        <v>336</v>
      </c>
      <c r="AT179" s="24" t="s">
        <v>258</v>
      </c>
      <c r="AU179" s="24" t="s">
        <v>90</v>
      </c>
      <c r="AY179" s="24" t="s">
        <v>256</v>
      </c>
      <c r="BE179" s="207">
        <f t="shared" si="44"/>
        <v>0</v>
      </c>
      <c r="BF179" s="207">
        <f t="shared" si="45"/>
        <v>0</v>
      </c>
      <c r="BG179" s="207">
        <f t="shared" si="46"/>
        <v>0</v>
      </c>
      <c r="BH179" s="207">
        <f t="shared" si="47"/>
        <v>0</v>
      </c>
      <c r="BI179" s="207">
        <f t="shared" si="48"/>
        <v>0</v>
      </c>
      <c r="BJ179" s="24" t="s">
        <v>25</v>
      </c>
      <c r="BK179" s="207">
        <f t="shared" si="49"/>
        <v>0</v>
      </c>
      <c r="BL179" s="24" t="s">
        <v>336</v>
      </c>
      <c r="BM179" s="24" t="s">
        <v>3252</v>
      </c>
    </row>
    <row r="180" spans="2:65" s="1" customFormat="1" ht="22.5" customHeight="1">
      <c r="B180" s="42"/>
      <c r="C180" s="196" t="s">
        <v>724</v>
      </c>
      <c r="D180" s="196" t="s">
        <v>258</v>
      </c>
      <c r="E180" s="197" t="s">
        <v>2748</v>
      </c>
      <c r="F180" s="198" t="s">
        <v>2749</v>
      </c>
      <c r="G180" s="199" t="s">
        <v>372</v>
      </c>
      <c r="H180" s="200">
        <v>10</v>
      </c>
      <c r="I180" s="201"/>
      <c r="J180" s="202">
        <f t="shared" si="40"/>
        <v>0</v>
      </c>
      <c r="K180" s="198" t="s">
        <v>261</v>
      </c>
      <c r="L180" s="62"/>
      <c r="M180" s="203" t="s">
        <v>38</v>
      </c>
      <c r="N180" s="204" t="s">
        <v>52</v>
      </c>
      <c r="O180" s="43"/>
      <c r="P180" s="205">
        <f t="shared" si="41"/>
        <v>0</v>
      </c>
      <c r="Q180" s="205">
        <v>0.00189</v>
      </c>
      <c r="R180" s="205">
        <f t="shared" si="42"/>
        <v>0.0189</v>
      </c>
      <c r="S180" s="205">
        <v>0</v>
      </c>
      <c r="T180" s="206">
        <f t="shared" si="43"/>
        <v>0</v>
      </c>
      <c r="AR180" s="24" t="s">
        <v>336</v>
      </c>
      <c r="AT180" s="24" t="s">
        <v>258</v>
      </c>
      <c r="AU180" s="24" t="s">
        <v>90</v>
      </c>
      <c r="AY180" s="24" t="s">
        <v>256</v>
      </c>
      <c r="BE180" s="207">
        <f t="shared" si="44"/>
        <v>0</v>
      </c>
      <c r="BF180" s="207">
        <f t="shared" si="45"/>
        <v>0</v>
      </c>
      <c r="BG180" s="207">
        <f t="shared" si="46"/>
        <v>0</v>
      </c>
      <c r="BH180" s="207">
        <f t="shared" si="47"/>
        <v>0</v>
      </c>
      <c r="BI180" s="207">
        <f t="shared" si="48"/>
        <v>0</v>
      </c>
      <c r="BJ180" s="24" t="s">
        <v>25</v>
      </c>
      <c r="BK180" s="207">
        <f t="shared" si="49"/>
        <v>0</v>
      </c>
      <c r="BL180" s="24" t="s">
        <v>336</v>
      </c>
      <c r="BM180" s="24" t="s">
        <v>3253</v>
      </c>
    </row>
    <row r="181" spans="2:65" s="1" customFormat="1" ht="22.5" customHeight="1">
      <c r="B181" s="42"/>
      <c r="C181" s="196" t="s">
        <v>729</v>
      </c>
      <c r="D181" s="196" t="s">
        <v>258</v>
      </c>
      <c r="E181" s="197" t="s">
        <v>2752</v>
      </c>
      <c r="F181" s="198" t="s">
        <v>2753</v>
      </c>
      <c r="G181" s="199" t="s">
        <v>372</v>
      </c>
      <c r="H181" s="200">
        <v>20</v>
      </c>
      <c r="I181" s="201"/>
      <c r="J181" s="202">
        <f t="shared" si="40"/>
        <v>0</v>
      </c>
      <c r="K181" s="198" t="s">
        <v>261</v>
      </c>
      <c r="L181" s="62"/>
      <c r="M181" s="203" t="s">
        <v>38</v>
      </c>
      <c r="N181" s="204" t="s">
        <v>52</v>
      </c>
      <c r="O181" s="43"/>
      <c r="P181" s="205">
        <f t="shared" si="41"/>
        <v>0</v>
      </c>
      <c r="Q181" s="205">
        <v>0.00284</v>
      </c>
      <c r="R181" s="205">
        <f t="shared" si="42"/>
        <v>0.0568</v>
      </c>
      <c r="S181" s="205">
        <v>0</v>
      </c>
      <c r="T181" s="206">
        <f t="shared" si="43"/>
        <v>0</v>
      </c>
      <c r="AR181" s="24" t="s">
        <v>336</v>
      </c>
      <c r="AT181" s="24" t="s">
        <v>258</v>
      </c>
      <c r="AU181" s="24" t="s">
        <v>90</v>
      </c>
      <c r="AY181" s="24" t="s">
        <v>256</v>
      </c>
      <c r="BE181" s="207">
        <f t="shared" si="44"/>
        <v>0</v>
      </c>
      <c r="BF181" s="207">
        <f t="shared" si="45"/>
        <v>0</v>
      </c>
      <c r="BG181" s="207">
        <f t="shared" si="46"/>
        <v>0</v>
      </c>
      <c r="BH181" s="207">
        <f t="shared" si="47"/>
        <v>0</v>
      </c>
      <c r="BI181" s="207">
        <f t="shared" si="48"/>
        <v>0</v>
      </c>
      <c r="BJ181" s="24" t="s">
        <v>25</v>
      </c>
      <c r="BK181" s="207">
        <f t="shared" si="49"/>
        <v>0</v>
      </c>
      <c r="BL181" s="24" t="s">
        <v>336</v>
      </c>
      <c r="BM181" s="24" t="s">
        <v>3254</v>
      </c>
    </row>
    <row r="182" spans="2:65" s="1" customFormat="1" ht="22.5" customHeight="1">
      <c r="B182" s="42"/>
      <c r="C182" s="196" t="s">
        <v>733</v>
      </c>
      <c r="D182" s="196" t="s">
        <v>258</v>
      </c>
      <c r="E182" s="197" t="s">
        <v>3255</v>
      </c>
      <c r="F182" s="198" t="s">
        <v>3256</v>
      </c>
      <c r="G182" s="199" t="s">
        <v>372</v>
      </c>
      <c r="H182" s="200">
        <v>73</v>
      </c>
      <c r="I182" s="201"/>
      <c r="J182" s="202">
        <f t="shared" si="40"/>
        <v>0</v>
      </c>
      <c r="K182" s="198" t="s">
        <v>261</v>
      </c>
      <c r="L182" s="62"/>
      <c r="M182" s="203" t="s">
        <v>38</v>
      </c>
      <c r="N182" s="204" t="s">
        <v>52</v>
      </c>
      <c r="O182" s="43"/>
      <c r="P182" s="205">
        <f t="shared" si="41"/>
        <v>0</v>
      </c>
      <c r="Q182" s="205">
        <v>0.00428</v>
      </c>
      <c r="R182" s="205">
        <f t="shared" si="42"/>
        <v>0.31244</v>
      </c>
      <c r="S182" s="205">
        <v>0</v>
      </c>
      <c r="T182" s="206">
        <f t="shared" si="43"/>
        <v>0</v>
      </c>
      <c r="AR182" s="24" t="s">
        <v>336</v>
      </c>
      <c r="AT182" s="24" t="s">
        <v>258</v>
      </c>
      <c r="AU182" s="24" t="s">
        <v>90</v>
      </c>
      <c r="AY182" s="24" t="s">
        <v>256</v>
      </c>
      <c r="BE182" s="207">
        <f t="shared" si="44"/>
        <v>0</v>
      </c>
      <c r="BF182" s="207">
        <f t="shared" si="45"/>
        <v>0</v>
      </c>
      <c r="BG182" s="207">
        <f t="shared" si="46"/>
        <v>0</v>
      </c>
      <c r="BH182" s="207">
        <f t="shared" si="47"/>
        <v>0</v>
      </c>
      <c r="BI182" s="207">
        <f t="shared" si="48"/>
        <v>0</v>
      </c>
      <c r="BJ182" s="24" t="s">
        <v>25</v>
      </c>
      <c r="BK182" s="207">
        <f t="shared" si="49"/>
        <v>0</v>
      </c>
      <c r="BL182" s="24" t="s">
        <v>336</v>
      </c>
      <c r="BM182" s="24" t="s">
        <v>3257</v>
      </c>
    </row>
    <row r="183" spans="2:51" s="11" customFormat="1" ht="13.5">
      <c r="B183" s="208"/>
      <c r="C183" s="209"/>
      <c r="D183" s="222" t="s">
        <v>264</v>
      </c>
      <c r="E183" s="271" t="s">
        <v>38</v>
      </c>
      <c r="F183" s="248" t="s">
        <v>3258</v>
      </c>
      <c r="G183" s="209"/>
      <c r="H183" s="249">
        <v>73</v>
      </c>
      <c r="I183" s="214"/>
      <c r="J183" s="209"/>
      <c r="K183" s="209"/>
      <c r="L183" s="215"/>
      <c r="M183" s="216"/>
      <c r="N183" s="217"/>
      <c r="O183" s="217"/>
      <c r="P183" s="217"/>
      <c r="Q183" s="217"/>
      <c r="R183" s="217"/>
      <c r="S183" s="217"/>
      <c r="T183" s="218"/>
      <c r="AT183" s="219" t="s">
        <v>264</v>
      </c>
      <c r="AU183" s="219" t="s">
        <v>90</v>
      </c>
      <c r="AV183" s="11" t="s">
        <v>90</v>
      </c>
      <c r="AW183" s="11" t="s">
        <v>45</v>
      </c>
      <c r="AX183" s="11" t="s">
        <v>25</v>
      </c>
      <c r="AY183" s="219" t="s">
        <v>256</v>
      </c>
    </row>
    <row r="184" spans="2:65" s="1" customFormat="1" ht="22.5" customHeight="1">
      <c r="B184" s="42"/>
      <c r="C184" s="196" t="s">
        <v>738</v>
      </c>
      <c r="D184" s="196" t="s">
        <v>258</v>
      </c>
      <c r="E184" s="197" t="s">
        <v>2760</v>
      </c>
      <c r="F184" s="198" t="s">
        <v>2761</v>
      </c>
      <c r="G184" s="199" t="s">
        <v>372</v>
      </c>
      <c r="H184" s="200">
        <v>36</v>
      </c>
      <c r="I184" s="201"/>
      <c r="J184" s="202">
        <f aca="true" t="shared" si="50" ref="J184:J190">ROUND(I184*H184,2)</f>
        <v>0</v>
      </c>
      <c r="K184" s="198" t="s">
        <v>261</v>
      </c>
      <c r="L184" s="62"/>
      <c r="M184" s="203" t="s">
        <v>38</v>
      </c>
      <c r="N184" s="204" t="s">
        <v>52</v>
      </c>
      <c r="O184" s="43"/>
      <c r="P184" s="205">
        <f aca="true" t="shared" si="51" ref="P184:P190">O184*H184</f>
        <v>0</v>
      </c>
      <c r="Q184" s="205">
        <v>0.00587</v>
      </c>
      <c r="R184" s="205">
        <f aca="true" t="shared" si="52" ref="R184:R190">Q184*H184</f>
        <v>0.21132</v>
      </c>
      <c r="S184" s="205">
        <v>0</v>
      </c>
      <c r="T184" s="206">
        <f aca="true" t="shared" si="53" ref="T184:T190">S184*H184</f>
        <v>0</v>
      </c>
      <c r="AR184" s="24" t="s">
        <v>336</v>
      </c>
      <c r="AT184" s="24" t="s">
        <v>258</v>
      </c>
      <c r="AU184" s="24" t="s">
        <v>90</v>
      </c>
      <c r="AY184" s="24" t="s">
        <v>256</v>
      </c>
      <c r="BE184" s="207">
        <f aca="true" t="shared" si="54" ref="BE184:BE190">IF(N184="základní",J184,0)</f>
        <v>0</v>
      </c>
      <c r="BF184" s="207">
        <f aca="true" t="shared" si="55" ref="BF184:BF190">IF(N184="snížená",J184,0)</f>
        <v>0</v>
      </c>
      <c r="BG184" s="207">
        <f aca="true" t="shared" si="56" ref="BG184:BG190">IF(N184="zákl. přenesená",J184,0)</f>
        <v>0</v>
      </c>
      <c r="BH184" s="207">
        <f aca="true" t="shared" si="57" ref="BH184:BH190">IF(N184="sníž. přenesená",J184,0)</f>
        <v>0</v>
      </c>
      <c r="BI184" s="207">
        <f aca="true" t="shared" si="58" ref="BI184:BI190">IF(N184="nulová",J184,0)</f>
        <v>0</v>
      </c>
      <c r="BJ184" s="24" t="s">
        <v>25</v>
      </c>
      <c r="BK184" s="207">
        <f aca="true" t="shared" si="59" ref="BK184:BK190">ROUND(I184*H184,2)</f>
        <v>0</v>
      </c>
      <c r="BL184" s="24" t="s">
        <v>336</v>
      </c>
      <c r="BM184" s="24" t="s">
        <v>3259</v>
      </c>
    </row>
    <row r="185" spans="2:65" s="1" customFormat="1" ht="22.5" customHeight="1">
      <c r="B185" s="42"/>
      <c r="C185" s="196" t="s">
        <v>742</v>
      </c>
      <c r="D185" s="196" t="s">
        <v>258</v>
      </c>
      <c r="E185" s="197" t="s">
        <v>3063</v>
      </c>
      <c r="F185" s="198" t="s">
        <v>3064</v>
      </c>
      <c r="G185" s="199" t="s">
        <v>372</v>
      </c>
      <c r="H185" s="200">
        <v>30</v>
      </c>
      <c r="I185" s="201"/>
      <c r="J185" s="202">
        <f t="shared" si="50"/>
        <v>0</v>
      </c>
      <c r="K185" s="198" t="s">
        <v>261</v>
      </c>
      <c r="L185" s="62"/>
      <c r="M185" s="203" t="s">
        <v>38</v>
      </c>
      <c r="N185" s="204" t="s">
        <v>52</v>
      </c>
      <c r="O185" s="43"/>
      <c r="P185" s="205">
        <f t="shared" si="51"/>
        <v>0</v>
      </c>
      <c r="Q185" s="205">
        <v>0.0001</v>
      </c>
      <c r="R185" s="205">
        <f t="shared" si="52"/>
        <v>0.003</v>
      </c>
      <c r="S185" s="205">
        <v>0.01384</v>
      </c>
      <c r="T185" s="206">
        <f t="shared" si="53"/>
        <v>0.4152</v>
      </c>
      <c r="AR185" s="24" t="s">
        <v>336</v>
      </c>
      <c r="AT185" s="24" t="s">
        <v>258</v>
      </c>
      <c r="AU185" s="24" t="s">
        <v>90</v>
      </c>
      <c r="AY185" s="24" t="s">
        <v>256</v>
      </c>
      <c r="BE185" s="207">
        <f t="shared" si="54"/>
        <v>0</v>
      </c>
      <c r="BF185" s="207">
        <f t="shared" si="55"/>
        <v>0</v>
      </c>
      <c r="BG185" s="207">
        <f t="shared" si="56"/>
        <v>0</v>
      </c>
      <c r="BH185" s="207">
        <f t="shared" si="57"/>
        <v>0</v>
      </c>
      <c r="BI185" s="207">
        <f t="shared" si="58"/>
        <v>0</v>
      </c>
      <c r="BJ185" s="24" t="s">
        <v>25</v>
      </c>
      <c r="BK185" s="207">
        <f t="shared" si="59"/>
        <v>0</v>
      </c>
      <c r="BL185" s="24" t="s">
        <v>336</v>
      </c>
      <c r="BM185" s="24" t="s">
        <v>3260</v>
      </c>
    </row>
    <row r="186" spans="2:65" s="1" customFormat="1" ht="31.5" customHeight="1">
      <c r="B186" s="42"/>
      <c r="C186" s="196" t="s">
        <v>746</v>
      </c>
      <c r="D186" s="196" t="s">
        <v>258</v>
      </c>
      <c r="E186" s="197" t="s">
        <v>3066</v>
      </c>
      <c r="F186" s="198" t="s">
        <v>3067</v>
      </c>
      <c r="G186" s="199" t="s">
        <v>372</v>
      </c>
      <c r="H186" s="200">
        <v>15</v>
      </c>
      <c r="I186" s="201"/>
      <c r="J186" s="202">
        <f t="shared" si="50"/>
        <v>0</v>
      </c>
      <c r="K186" s="198" t="s">
        <v>261</v>
      </c>
      <c r="L186" s="62"/>
      <c r="M186" s="203" t="s">
        <v>38</v>
      </c>
      <c r="N186" s="204" t="s">
        <v>52</v>
      </c>
      <c r="O186" s="43"/>
      <c r="P186" s="205">
        <f t="shared" si="51"/>
        <v>0</v>
      </c>
      <c r="Q186" s="205">
        <v>0.00751</v>
      </c>
      <c r="R186" s="205">
        <f t="shared" si="52"/>
        <v>0.11265</v>
      </c>
      <c r="S186" s="205">
        <v>0</v>
      </c>
      <c r="T186" s="206">
        <f t="shared" si="53"/>
        <v>0</v>
      </c>
      <c r="AR186" s="24" t="s">
        <v>336</v>
      </c>
      <c r="AT186" s="24" t="s">
        <v>258</v>
      </c>
      <c r="AU186" s="24" t="s">
        <v>90</v>
      </c>
      <c r="AY186" s="24" t="s">
        <v>256</v>
      </c>
      <c r="BE186" s="207">
        <f t="shared" si="54"/>
        <v>0</v>
      </c>
      <c r="BF186" s="207">
        <f t="shared" si="55"/>
        <v>0</v>
      </c>
      <c r="BG186" s="207">
        <f t="shared" si="56"/>
        <v>0</v>
      </c>
      <c r="BH186" s="207">
        <f t="shared" si="57"/>
        <v>0</v>
      </c>
      <c r="BI186" s="207">
        <f t="shared" si="58"/>
        <v>0</v>
      </c>
      <c r="BJ186" s="24" t="s">
        <v>25</v>
      </c>
      <c r="BK186" s="207">
        <f t="shared" si="59"/>
        <v>0</v>
      </c>
      <c r="BL186" s="24" t="s">
        <v>336</v>
      </c>
      <c r="BM186" s="24" t="s">
        <v>3261</v>
      </c>
    </row>
    <row r="187" spans="2:65" s="1" customFormat="1" ht="31.5" customHeight="1">
      <c r="B187" s="42"/>
      <c r="C187" s="196" t="s">
        <v>751</v>
      </c>
      <c r="D187" s="196" t="s">
        <v>258</v>
      </c>
      <c r="E187" s="197" t="s">
        <v>3262</v>
      </c>
      <c r="F187" s="198" t="s">
        <v>3263</v>
      </c>
      <c r="G187" s="199" t="s">
        <v>453</v>
      </c>
      <c r="H187" s="200">
        <v>6</v>
      </c>
      <c r="I187" s="201"/>
      <c r="J187" s="202">
        <f t="shared" si="50"/>
        <v>0</v>
      </c>
      <c r="K187" s="198" t="s">
        <v>261</v>
      </c>
      <c r="L187" s="62"/>
      <c r="M187" s="203" t="s">
        <v>38</v>
      </c>
      <c r="N187" s="204" t="s">
        <v>52</v>
      </c>
      <c r="O187" s="43"/>
      <c r="P187" s="205">
        <f t="shared" si="51"/>
        <v>0</v>
      </c>
      <c r="Q187" s="205">
        <v>0</v>
      </c>
      <c r="R187" s="205">
        <f t="shared" si="52"/>
        <v>0</v>
      </c>
      <c r="S187" s="205">
        <v>0</v>
      </c>
      <c r="T187" s="206">
        <f t="shared" si="53"/>
        <v>0</v>
      </c>
      <c r="AR187" s="24" t="s">
        <v>336</v>
      </c>
      <c r="AT187" s="24" t="s">
        <v>258</v>
      </c>
      <c r="AU187" s="24" t="s">
        <v>90</v>
      </c>
      <c r="AY187" s="24" t="s">
        <v>256</v>
      </c>
      <c r="BE187" s="207">
        <f t="shared" si="54"/>
        <v>0</v>
      </c>
      <c r="BF187" s="207">
        <f t="shared" si="55"/>
        <v>0</v>
      </c>
      <c r="BG187" s="207">
        <f t="shared" si="56"/>
        <v>0</v>
      </c>
      <c r="BH187" s="207">
        <f t="shared" si="57"/>
        <v>0</v>
      </c>
      <c r="BI187" s="207">
        <f t="shared" si="58"/>
        <v>0</v>
      </c>
      <c r="BJ187" s="24" t="s">
        <v>25</v>
      </c>
      <c r="BK187" s="207">
        <f t="shared" si="59"/>
        <v>0</v>
      </c>
      <c r="BL187" s="24" t="s">
        <v>336</v>
      </c>
      <c r="BM187" s="24" t="s">
        <v>3264</v>
      </c>
    </row>
    <row r="188" spans="2:65" s="1" customFormat="1" ht="31.5" customHeight="1">
      <c r="B188" s="42"/>
      <c r="C188" s="196" t="s">
        <v>756</v>
      </c>
      <c r="D188" s="196" t="s">
        <v>258</v>
      </c>
      <c r="E188" s="197" t="s">
        <v>3070</v>
      </c>
      <c r="F188" s="198" t="s">
        <v>3071</v>
      </c>
      <c r="G188" s="199" t="s">
        <v>453</v>
      </c>
      <c r="H188" s="200">
        <v>2</v>
      </c>
      <c r="I188" s="201"/>
      <c r="J188" s="202">
        <f t="shared" si="50"/>
        <v>0</v>
      </c>
      <c r="K188" s="198" t="s">
        <v>261</v>
      </c>
      <c r="L188" s="62"/>
      <c r="M188" s="203" t="s">
        <v>38</v>
      </c>
      <c r="N188" s="204" t="s">
        <v>52</v>
      </c>
      <c r="O188" s="43"/>
      <c r="P188" s="205">
        <f t="shared" si="51"/>
        <v>0</v>
      </c>
      <c r="Q188" s="205">
        <v>0</v>
      </c>
      <c r="R188" s="205">
        <f t="shared" si="52"/>
        <v>0</v>
      </c>
      <c r="S188" s="205">
        <v>0</v>
      </c>
      <c r="T188" s="206">
        <f t="shared" si="53"/>
        <v>0</v>
      </c>
      <c r="AR188" s="24" t="s">
        <v>336</v>
      </c>
      <c r="AT188" s="24" t="s">
        <v>258</v>
      </c>
      <c r="AU188" s="24" t="s">
        <v>90</v>
      </c>
      <c r="AY188" s="24" t="s">
        <v>256</v>
      </c>
      <c r="BE188" s="207">
        <f t="shared" si="54"/>
        <v>0</v>
      </c>
      <c r="BF188" s="207">
        <f t="shared" si="55"/>
        <v>0</v>
      </c>
      <c r="BG188" s="207">
        <f t="shared" si="56"/>
        <v>0</v>
      </c>
      <c r="BH188" s="207">
        <f t="shared" si="57"/>
        <v>0</v>
      </c>
      <c r="BI188" s="207">
        <f t="shared" si="58"/>
        <v>0</v>
      </c>
      <c r="BJ188" s="24" t="s">
        <v>25</v>
      </c>
      <c r="BK188" s="207">
        <f t="shared" si="59"/>
        <v>0</v>
      </c>
      <c r="BL188" s="24" t="s">
        <v>336</v>
      </c>
      <c r="BM188" s="24" t="s">
        <v>3265</v>
      </c>
    </row>
    <row r="189" spans="2:65" s="1" customFormat="1" ht="22.5" customHeight="1">
      <c r="B189" s="42"/>
      <c r="C189" s="196" t="s">
        <v>761</v>
      </c>
      <c r="D189" s="196" t="s">
        <v>258</v>
      </c>
      <c r="E189" s="197" t="s">
        <v>2773</v>
      </c>
      <c r="F189" s="198" t="s">
        <v>2774</v>
      </c>
      <c r="G189" s="199" t="s">
        <v>453</v>
      </c>
      <c r="H189" s="200">
        <v>10</v>
      </c>
      <c r="I189" s="201"/>
      <c r="J189" s="202">
        <f t="shared" si="50"/>
        <v>0</v>
      </c>
      <c r="K189" s="198" t="s">
        <v>261</v>
      </c>
      <c r="L189" s="62"/>
      <c r="M189" s="203" t="s">
        <v>38</v>
      </c>
      <c r="N189" s="204" t="s">
        <v>52</v>
      </c>
      <c r="O189" s="43"/>
      <c r="P189" s="205">
        <f t="shared" si="51"/>
        <v>0</v>
      </c>
      <c r="Q189" s="205">
        <v>0.00133</v>
      </c>
      <c r="R189" s="205">
        <f t="shared" si="52"/>
        <v>0.0133</v>
      </c>
      <c r="S189" s="205">
        <v>0</v>
      </c>
      <c r="T189" s="206">
        <f t="shared" si="53"/>
        <v>0</v>
      </c>
      <c r="AR189" s="24" t="s">
        <v>336</v>
      </c>
      <c r="AT189" s="24" t="s">
        <v>258</v>
      </c>
      <c r="AU189" s="24" t="s">
        <v>90</v>
      </c>
      <c r="AY189" s="24" t="s">
        <v>256</v>
      </c>
      <c r="BE189" s="207">
        <f t="shared" si="54"/>
        <v>0</v>
      </c>
      <c r="BF189" s="207">
        <f t="shared" si="55"/>
        <v>0</v>
      </c>
      <c r="BG189" s="207">
        <f t="shared" si="56"/>
        <v>0</v>
      </c>
      <c r="BH189" s="207">
        <f t="shared" si="57"/>
        <v>0</v>
      </c>
      <c r="BI189" s="207">
        <f t="shared" si="58"/>
        <v>0</v>
      </c>
      <c r="BJ189" s="24" t="s">
        <v>25</v>
      </c>
      <c r="BK189" s="207">
        <f t="shared" si="59"/>
        <v>0</v>
      </c>
      <c r="BL189" s="24" t="s">
        <v>336</v>
      </c>
      <c r="BM189" s="24" t="s">
        <v>3266</v>
      </c>
    </row>
    <row r="190" spans="2:65" s="1" customFormat="1" ht="31.5" customHeight="1">
      <c r="B190" s="42"/>
      <c r="C190" s="196" t="s">
        <v>765</v>
      </c>
      <c r="D190" s="196" t="s">
        <v>258</v>
      </c>
      <c r="E190" s="197" t="s">
        <v>2776</v>
      </c>
      <c r="F190" s="198" t="s">
        <v>2777</v>
      </c>
      <c r="G190" s="199" t="s">
        <v>372</v>
      </c>
      <c r="H190" s="200">
        <v>154</v>
      </c>
      <c r="I190" s="201"/>
      <c r="J190" s="202">
        <f t="shared" si="50"/>
        <v>0</v>
      </c>
      <c r="K190" s="198" t="s">
        <v>261</v>
      </c>
      <c r="L190" s="62"/>
      <c r="M190" s="203" t="s">
        <v>38</v>
      </c>
      <c r="N190" s="204" t="s">
        <v>52</v>
      </c>
      <c r="O190" s="43"/>
      <c r="P190" s="205">
        <f t="shared" si="51"/>
        <v>0</v>
      </c>
      <c r="Q190" s="205">
        <v>0</v>
      </c>
      <c r="R190" s="205">
        <f t="shared" si="52"/>
        <v>0</v>
      </c>
      <c r="S190" s="205">
        <v>0</v>
      </c>
      <c r="T190" s="206">
        <f t="shared" si="53"/>
        <v>0</v>
      </c>
      <c r="AR190" s="24" t="s">
        <v>336</v>
      </c>
      <c r="AT190" s="24" t="s">
        <v>258</v>
      </c>
      <c r="AU190" s="24" t="s">
        <v>90</v>
      </c>
      <c r="AY190" s="24" t="s">
        <v>256</v>
      </c>
      <c r="BE190" s="207">
        <f t="shared" si="54"/>
        <v>0</v>
      </c>
      <c r="BF190" s="207">
        <f t="shared" si="55"/>
        <v>0</v>
      </c>
      <c r="BG190" s="207">
        <f t="shared" si="56"/>
        <v>0</v>
      </c>
      <c r="BH190" s="207">
        <f t="shared" si="57"/>
        <v>0</v>
      </c>
      <c r="BI190" s="207">
        <f t="shared" si="58"/>
        <v>0</v>
      </c>
      <c r="BJ190" s="24" t="s">
        <v>25</v>
      </c>
      <c r="BK190" s="207">
        <f t="shared" si="59"/>
        <v>0</v>
      </c>
      <c r="BL190" s="24" t="s">
        <v>336</v>
      </c>
      <c r="BM190" s="24" t="s">
        <v>3267</v>
      </c>
    </row>
    <row r="191" spans="2:51" s="11" customFormat="1" ht="13.5">
      <c r="B191" s="208"/>
      <c r="C191" s="209"/>
      <c r="D191" s="222" t="s">
        <v>264</v>
      </c>
      <c r="E191" s="271" t="s">
        <v>38</v>
      </c>
      <c r="F191" s="248" t="s">
        <v>3268</v>
      </c>
      <c r="G191" s="209"/>
      <c r="H191" s="249">
        <v>154</v>
      </c>
      <c r="I191" s="214"/>
      <c r="J191" s="209"/>
      <c r="K191" s="209"/>
      <c r="L191" s="215"/>
      <c r="M191" s="216"/>
      <c r="N191" s="217"/>
      <c r="O191" s="217"/>
      <c r="P191" s="217"/>
      <c r="Q191" s="217"/>
      <c r="R191" s="217"/>
      <c r="S191" s="217"/>
      <c r="T191" s="218"/>
      <c r="AT191" s="219" t="s">
        <v>264</v>
      </c>
      <c r="AU191" s="219" t="s">
        <v>90</v>
      </c>
      <c r="AV191" s="11" t="s">
        <v>90</v>
      </c>
      <c r="AW191" s="11" t="s">
        <v>45</v>
      </c>
      <c r="AX191" s="11" t="s">
        <v>25</v>
      </c>
      <c r="AY191" s="219" t="s">
        <v>256</v>
      </c>
    </row>
    <row r="192" spans="2:65" s="1" customFormat="1" ht="31.5" customHeight="1">
      <c r="B192" s="42"/>
      <c r="C192" s="196" t="s">
        <v>770</v>
      </c>
      <c r="D192" s="196" t="s">
        <v>258</v>
      </c>
      <c r="E192" s="197" t="s">
        <v>3079</v>
      </c>
      <c r="F192" s="198" t="s">
        <v>3080</v>
      </c>
      <c r="G192" s="199" t="s">
        <v>372</v>
      </c>
      <c r="H192" s="200">
        <v>15</v>
      </c>
      <c r="I192" s="201"/>
      <c r="J192" s="202">
        <f aca="true" t="shared" si="60" ref="J192:J202">ROUND(I192*H192,2)</f>
        <v>0</v>
      </c>
      <c r="K192" s="198" t="s">
        <v>261</v>
      </c>
      <c r="L192" s="62"/>
      <c r="M192" s="203" t="s">
        <v>38</v>
      </c>
      <c r="N192" s="204" t="s">
        <v>52</v>
      </c>
      <c r="O192" s="43"/>
      <c r="P192" s="205">
        <f aca="true" t="shared" si="61" ref="P192:P202">O192*H192</f>
        <v>0</v>
      </c>
      <c r="Q192" s="205">
        <v>0</v>
      </c>
      <c r="R192" s="205">
        <f aca="true" t="shared" si="62" ref="R192:R202">Q192*H192</f>
        <v>0</v>
      </c>
      <c r="S192" s="205">
        <v>0</v>
      </c>
      <c r="T192" s="206">
        <f aca="true" t="shared" si="63" ref="T192:T202">S192*H192</f>
        <v>0</v>
      </c>
      <c r="AR192" s="24" t="s">
        <v>336</v>
      </c>
      <c r="AT192" s="24" t="s">
        <v>258</v>
      </c>
      <c r="AU192" s="24" t="s">
        <v>90</v>
      </c>
      <c r="AY192" s="24" t="s">
        <v>256</v>
      </c>
      <c r="BE192" s="207">
        <f aca="true" t="shared" si="64" ref="BE192:BE202">IF(N192="základní",J192,0)</f>
        <v>0</v>
      </c>
      <c r="BF192" s="207">
        <f aca="true" t="shared" si="65" ref="BF192:BF202">IF(N192="snížená",J192,0)</f>
        <v>0</v>
      </c>
      <c r="BG192" s="207">
        <f aca="true" t="shared" si="66" ref="BG192:BG202">IF(N192="zákl. přenesená",J192,0)</f>
        <v>0</v>
      </c>
      <c r="BH192" s="207">
        <f aca="true" t="shared" si="67" ref="BH192:BH202">IF(N192="sníž. přenesená",J192,0)</f>
        <v>0</v>
      </c>
      <c r="BI192" s="207">
        <f aca="true" t="shared" si="68" ref="BI192:BI202">IF(N192="nulová",J192,0)</f>
        <v>0</v>
      </c>
      <c r="BJ192" s="24" t="s">
        <v>25</v>
      </c>
      <c r="BK192" s="207">
        <f aca="true" t="shared" si="69" ref="BK192:BK202">ROUND(I192*H192,2)</f>
        <v>0</v>
      </c>
      <c r="BL192" s="24" t="s">
        <v>336</v>
      </c>
      <c r="BM192" s="24" t="s">
        <v>3269</v>
      </c>
    </row>
    <row r="193" spans="2:65" s="1" customFormat="1" ht="22.5" customHeight="1">
      <c r="B193" s="42"/>
      <c r="C193" s="196" t="s">
        <v>774</v>
      </c>
      <c r="D193" s="196" t="s">
        <v>258</v>
      </c>
      <c r="E193" s="197" t="s">
        <v>2780</v>
      </c>
      <c r="F193" s="198" t="s">
        <v>2781</v>
      </c>
      <c r="G193" s="199" t="s">
        <v>360</v>
      </c>
      <c r="H193" s="200">
        <v>150</v>
      </c>
      <c r="I193" s="201"/>
      <c r="J193" s="202">
        <f t="shared" si="60"/>
        <v>0</v>
      </c>
      <c r="K193" s="198" t="s">
        <v>38</v>
      </c>
      <c r="L193" s="62"/>
      <c r="M193" s="203" t="s">
        <v>38</v>
      </c>
      <c r="N193" s="204" t="s">
        <v>52</v>
      </c>
      <c r="O193" s="43"/>
      <c r="P193" s="205">
        <f t="shared" si="61"/>
        <v>0</v>
      </c>
      <c r="Q193" s="205">
        <v>0</v>
      </c>
      <c r="R193" s="205">
        <f t="shared" si="62"/>
        <v>0</v>
      </c>
      <c r="S193" s="205">
        <v>0</v>
      </c>
      <c r="T193" s="206">
        <f t="shared" si="63"/>
        <v>0</v>
      </c>
      <c r="AR193" s="24" t="s">
        <v>336</v>
      </c>
      <c r="AT193" s="24" t="s">
        <v>258</v>
      </c>
      <c r="AU193" s="24" t="s">
        <v>90</v>
      </c>
      <c r="AY193" s="24" t="s">
        <v>256</v>
      </c>
      <c r="BE193" s="207">
        <f t="shared" si="64"/>
        <v>0</v>
      </c>
      <c r="BF193" s="207">
        <f t="shared" si="65"/>
        <v>0</v>
      </c>
      <c r="BG193" s="207">
        <f t="shared" si="66"/>
        <v>0</v>
      </c>
      <c r="BH193" s="207">
        <f t="shared" si="67"/>
        <v>0</v>
      </c>
      <c r="BI193" s="207">
        <f t="shared" si="68"/>
        <v>0</v>
      </c>
      <c r="BJ193" s="24" t="s">
        <v>25</v>
      </c>
      <c r="BK193" s="207">
        <f t="shared" si="69"/>
        <v>0</v>
      </c>
      <c r="BL193" s="24" t="s">
        <v>336</v>
      </c>
      <c r="BM193" s="24" t="s">
        <v>3270</v>
      </c>
    </row>
    <row r="194" spans="2:65" s="1" customFormat="1" ht="22.5" customHeight="1">
      <c r="B194" s="42"/>
      <c r="C194" s="196" t="s">
        <v>778</v>
      </c>
      <c r="D194" s="196" t="s">
        <v>258</v>
      </c>
      <c r="E194" s="197" t="s">
        <v>2783</v>
      </c>
      <c r="F194" s="198" t="s">
        <v>2784</v>
      </c>
      <c r="G194" s="199" t="s">
        <v>453</v>
      </c>
      <c r="H194" s="200">
        <v>10</v>
      </c>
      <c r="I194" s="201"/>
      <c r="J194" s="202">
        <f t="shared" si="60"/>
        <v>0</v>
      </c>
      <c r="K194" s="198" t="s">
        <v>38</v>
      </c>
      <c r="L194" s="62"/>
      <c r="M194" s="203" t="s">
        <v>38</v>
      </c>
      <c r="N194" s="204" t="s">
        <v>52</v>
      </c>
      <c r="O194" s="43"/>
      <c r="P194" s="205">
        <f t="shared" si="61"/>
        <v>0</v>
      </c>
      <c r="Q194" s="205">
        <v>0.00191</v>
      </c>
      <c r="R194" s="205">
        <f t="shared" si="62"/>
        <v>0.0191</v>
      </c>
      <c r="S194" s="205">
        <v>0</v>
      </c>
      <c r="T194" s="206">
        <f t="shared" si="63"/>
        <v>0</v>
      </c>
      <c r="AR194" s="24" t="s">
        <v>336</v>
      </c>
      <c r="AT194" s="24" t="s">
        <v>258</v>
      </c>
      <c r="AU194" s="24" t="s">
        <v>90</v>
      </c>
      <c r="AY194" s="24" t="s">
        <v>256</v>
      </c>
      <c r="BE194" s="207">
        <f t="shared" si="64"/>
        <v>0</v>
      </c>
      <c r="BF194" s="207">
        <f t="shared" si="65"/>
        <v>0</v>
      </c>
      <c r="BG194" s="207">
        <f t="shared" si="66"/>
        <v>0</v>
      </c>
      <c r="BH194" s="207">
        <f t="shared" si="67"/>
        <v>0</v>
      </c>
      <c r="BI194" s="207">
        <f t="shared" si="68"/>
        <v>0</v>
      </c>
      <c r="BJ194" s="24" t="s">
        <v>25</v>
      </c>
      <c r="BK194" s="207">
        <f t="shared" si="69"/>
        <v>0</v>
      </c>
      <c r="BL194" s="24" t="s">
        <v>336</v>
      </c>
      <c r="BM194" s="24" t="s">
        <v>3271</v>
      </c>
    </row>
    <row r="195" spans="2:65" s="1" customFormat="1" ht="31.5" customHeight="1">
      <c r="B195" s="42"/>
      <c r="C195" s="196" t="s">
        <v>788</v>
      </c>
      <c r="D195" s="196" t="s">
        <v>258</v>
      </c>
      <c r="E195" s="197" t="s">
        <v>3084</v>
      </c>
      <c r="F195" s="198" t="s">
        <v>3085</v>
      </c>
      <c r="G195" s="199" t="s">
        <v>453</v>
      </c>
      <c r="H195" s="200">
        <v>100</v>
      </c>
      <c r="I195" s="201"/>
      <c r="J195" s="202">
        <f t="shared" si="60"/>
        <v>0</v>
      </c>
      <c r="K195" s="198" t="s">
        <v>261</v>
      </c>
      <c r="L195" s="62"/>
      <c r="M195" s="203" t="s">
        <v>38</v>
      </c>
      <c r="N195" s="204" t="s">
        <v>52</v>
      </c>
      <c r="O195" s="43"/>
      <c r="P195" s="205">
        <f t="shared" si="61"/>
        <v>0</v>
      </c>
      <c r="Q195" s="205">
        <v>0</v>
      </c>
      <c r="R195" s="205">
        <f t="shared" si="62"/>
        <v>0</v>
      </c>
      <c r="S195" s="205">
        <v>0.00031</v>
      </c>
      <c r="T195" s="206">
        <f t="shared" si="63"/>
        <v>0.031</v>
      </c>
      <c r="AR195" s="24" t="s">
        <v>336</v>
      </c>
      <c r="AT195" s="24" t="s">
        <v>258</v>
      </c>
      <c r="AU195" s="24" t="s">
        <v>90</v>
      </c>
      <c r="AY195" s="24" t="s">
        <v>256</v>
      </c>
      <c r="BE195" s="207">
        <f t="shared" si="64"/>
        <v>0</v>
      </c>
      <c r="BF195" s="207">
        <f t="shared" si="65"/>
        <v>0</v>
      </c>
      <c r="BG195" s="207">
        <f t="shared" si="66"/>
        <v>0</v>
      </c>
      <c r="BH195" s="207">
        <f t="shared" si="67"/>
        <v>0</v>
      </c>
      <c r="BI195" s="207">
        <f t="shared" si="68"/>
        <v>0</v>
      </c>
      <c r="BJ195" s="24" t="s">
        <v>25</v>
      </c>
      <c r="BK195" s="207">
        <f t="shared" si="69"/>
        <v>0</v>
      </c>
      <c r="BL195" s="24" t="s">
        <v>336</v>
      </c>
      <c r="BM195" s="24" t="s">
        <v>3272</v>
      </c>
    </row>
    <row r="196" spans="2:65" s="1" customFormat="1" ht="31.5" customHeight="1">
      <c r="B196" s="42"/>
      <c r="C196" s="196" t="s">
        <v>793</v>
      </c>
      <c r="D196" s="196" t="s">
        <v>258</v>
      </c>
      <c r="E196" s="197" t="s">
        <v>3087</v>
      </c>
      <c r="F196" s="198" t="s">
        <v>3088</v>
      </c>
      <c r="G196" s="199" t="s">
        <v>453</v>
      </c>
      <c r="H196" s="200">
        <v>50</v>
      </c>
      <c r="I196" s="201"/>
      <c r="J196" s="202">
        <f t="shared" si="60"/>
        <v>0</v>
      </c>
      <c r="K196" s="198" t="s">
        <v>261</v>
      </c>
      <c r="L196" s="62"/>
      <c r="M196" s="203" t="s">
        <v>38</v>
      </c>
      <c r="N196" s="204" t="s">
        <v>52</v>
      </c>
      <c r="O196" s="43"/>
      <c r="P196" s="205">
        <f t="shared" si="61"/>
        <v>0</v>
      </c>
      <c r="Q196" s="205">
        <v>2E-05</v>
      </c>
      <c r="R196" s="205">
        <f t="shared" si="62"/>
        <v>0.001</v>
      </c>
      <c r="S196" s="205">
        <v>0.00215</v>
      </c>
      <c r="T196" s="206">
        <f t="shared" si="63"/>
        <v>0.1075</v>
      </c>
      <c r="AR196" s="24" t="s">
        <v>336</v>
      </c>
      <c r="AT196" s="24" t="s">
        <v>258</v>
      </c>
      <c r="AU196" s="24" t="s">
        <v>90</v>
      </c>
      <c r="AY196" s="24" t="s">
        <v>256</v>
      </c>
      <c r="BE196" s="207">
        <f t="shared" si="64"/>
        <v>0</v>
      </c>
      <c r="BF196" s="207">
        <f t="shared" si="65"/>
        <v>0</v>
      </c>
      <c r="BG196" s="207">
        <f t="shared" si="66"/>
        <v>0</v>
      </c>
      <c r="BH196" s="207">
        <f t="shared" si="67"/>
        <v>0</v>
      </c>
      <c r="BI196" s="207">
        <f t="shared" si="68"/>
        <v>0</v>
      </c>
      <c r="BJ196" s="24" t="s">
        <v>25</v>
      </c>
      <c r="BK196" s="207">
        <f t="shared" si="69"/>
        <v>0</v>
      </c>
      <c r="BL196" s="24" t="s">
        <v>336</v>
      </c>
      <c r="BM196" s="24" t="s">
        <v>3273</v>
      </c>
    </row>
    <row r="197" spans="2:65" s="1" customFormat="1" ht="31.5" customHeight="1">
      <c r="B197" s="42"/>
      <c r="C197" s="196" t="s">
        <v>35</v>
      </c>
      <c r="D197" s="196" t="s">
        <v>258</v>
      </c>
      <c r="E197" s="197" t="s">
        <v>3274</v>
      </c>
      <c r="F197" s="198" t="s">
        <v>3275</v>
      </c>
      <c r="G197" s="199" t="s">
        <v>453</v>
      </c>
      <c r="H197" s="200">
        <v>6</v>
      </c>
      <c r="I197" s="201"/>
      <c r="J197" s="202">
        <f t="shared" si="60"/>
        <v>0</v>
      </c>
      <c r="K197" s="198" t="s">
        <v>261</v>
      </c>
      <c r="L197" s="62"/>
      <c r="M197" s="203" t="s">
        <v>38</v>
      </c>
      <c r="N197" s="204" t="s">
        <v>52</v>
      </c>
      <c r="O197" s="43"/>
      <c r="P197" s="205">
        <f t="shared" si="61"/>
        <v>0</v>
      </c>
      <c r="Q197" s="205">
        <v>0.00024</v>
      </c>
      <c r="R197" s="205">
        <f t="shared" si="62"/>
        <v>0.00144</v>
      </c>
      <c r="S197" s="205">
        <v>0</v>
      </c>
      <c r="T197" s="206">
        <f t="shared" si="63"/>
        <v>0</v>
      </c>
      <c r="AR197" s="24" t="s">
        <v>336</v>
      </c>
      <c r="AT197" s="24" t="s">
        <v>258</v>
      </c>
      <c r="AU197" s="24" t="s">
        <v>90</v>
      </c>
      <c r="AY197" s="24" t="s">
        <v>256</v>
      </c>
      <c r="BE197" s="207">
        <f t="shared" si="64"/>
        <v>0</v>
      </c>
      <c r="BF197" s="207">
        <f t="shared" si="65"/>
        <v>0</v>
      </c>
      <c r="BG197" s="207">
        <f t="shared" si="66"/>
        <v>0</v>
      </c>
      <c r="BH197" s="207">
        <f t="shared" si="67"/>
        <v>0</v>
      </c>
      <c r="BI197" s="207">
        <f t="shared" si="68"/>
        <v>0</v>
      </c>
      <c r="BJ197" s="24" t="s">
        <v>25</v>
      </c>
      <c r="BK197" s="207">
        <f t="shared" si="69"/>
        <v>0</v>
      </c>
      <c r="BL197" s="24" t="s">
        <v>336</v>
      </c>
      <c r="BM197" s="24" t="s">
        <v>3276</v>
      </c>
    </row>
    <row r="198" spans="2:65" s="1" customFormat="1" ht="22.5" customHeight="1">
      <c r="B198" s="42"/>
      <c r="C198" s="196" t="s">
        <v>800</v>
      </c>
      <c r="D198" s="196" t="s">
        <v>258</v>
      </c>
      <c r="E198" s="197" t="s">
        <v>2786</v>
      </c>
      <c r="F198" s="198" t="s">
        <v>2787</v>
      </c>
      <c r="G198" s="199" t="s">
        <v>2591</v>
      </c>
      <c r="H198" s="200">
        <v>20</v>
      </c>
      <c r="I198" s="201"/>
      <c r="J198" s="202">
        <f t="shared" si="60"/>
        <v>0</v>
      </c>
      <c r="K198" s="198" t="s">
        <v>38</v>
      </c>
      <c r="L198" s="62"/>
      <c r="M198" s="203" t="s">
        <v>38</v>
      </c>
      <c r="N198" s="204" t="s">
        <v>52</v>
      </c>
      <c r="O198" s="43"/>
      <c r="P198" s="205">
        <f t="shared" si="61"/>
        <v>0</v>
      </c>
      <c r="Q198" s="205">
        <v>0</v>
      </c>
      <c r="R198" s="205">
        <f t="shared" si="62"/>
        <v>0</v>
      </c>
      <c r="S198" s="205">
        <v>0</v>
      </c>
      <c r="T198" s="206">
        <f t="shared" si="63"/>
        <v>0</v>
      </c>
      <c r="AR198" s="24" t="s">
        <v>336</v>
      </c>
      <c r="AT198" s="24" t="s">
        <v>258</v>
      </c>
      <c r="AU198" s="24" t="s">
        <v>90</v>
      </c>
      <c r="AY198" s="24" t="s">
        <v>256</v>
      </c>
      <c r="BE198" s="207">
        <f t="shared" si="64"/>
        <v>0</v>
      </c>
      <c r="BF198" s="207">
        <f t="shared" si="65"/>
        <v>0</v>
      </c>
      <c r="BG198" s="207">
        <f t="shared" si="66"/>
        <v>0</v>
      </c>
      <c r="BH198" s="207">
        <f t="shared" si="67"/>
        <v>0</v>
      </c>
      <c r="BI198" s="207">
        <f t="shared" si="68"/>
        <v>0</v>
      </c>
      <c r="BJ198" s="24" t="s">
        <v>25</v>
      </c>
      <c r="BK198" s="207">
        <f t="shared" si="69"/>
        <v>0</v>
      </c>
      <c r="BL198" s="24" t="s">
        <v>336</v>
      </c>
      <c r="BM198" s="24" t="s">
        <v>3277</v>
      </c>
    </row>
    <row r="199" spans="2:65" s="1" customFormat="1" ht="31.5" customHeight="1">
      <c r="B199" s="42"/>
      <c r="C199" s="196" t="s">
        <v>804</v>
      </c>
      <c r="D199" s="196" t="s">
        <v>258</v>
      </c>
      <c r="E199" s="197" t="s">
        <v>2789</v>
      </c>
      <c r="F199" s="198" t="s">
        <v>2790</v>
      </c>
      <c r="G199" s="199" t="s">
        <v>327</v>
      </c>
      <c r="H199" s="200">
        <v>0.5</v>
      </c>
      <c r="I199" s="201"/>
      <c r="J199" s="202">
        <f t="shared" si="60"/>
        <v>0</v>
      </c>
      <c r="K199" s="198" t="s">
        <v>261</v>
      </c>
      <c r="L199" s="62"/>
      <c r="M199" s="203" t="s">
        <v>38</v>
      </c>
      <c r="N199" s="204" t="s">
        <v>52</v>
      </c>
      <c r="O199" s="43"/>
      <c r="P199" s="205">
        <f t="shared" si="61"/>
        <v>0</v>
      </c>
      <c r="Q199" s="205">
        <v>0</v>
      </c>
      <c r="R199" s="205">
        <f t="shared" si="62"/>
        <v>0</v>
      </c>
      <c r="S199" s="205">
        <v>0</v>
      </c>
      <c r="T199" s="206">
        <f t="shared" si="63"/>
        <v>0</v>
      </c>
      <c r="AR199" s="24" t="s">
        <v>336</v>
      </c>
      <c r="AT199" s="24" t="s">
        <v>258</v>
      </c>
      <c r="AU199" s="24" t="s">
        <v>90</v>
      </c>
      <c r="AY199" s="24" t="s">
        <v>256</v>
      </c>
      <c r="BE199" s="207">
        <f t="shared" si="64"/>
        <v>0</v>
      </c>
      <c r="BF199" s="207">
        <f t="shared" si="65"/>
        <v>0</v>
      </c>
      <c r="BG199" s="207">
        <f t="shared" si="66"/>
        <v>0</v>
      </c>
      <c r="BH199" s="207">
        <f t="shared" si="67"/>
        <v>0</v>
      </c>
      <c r="BI199" s="207">
        <f t="shared" si="68"/>
        <v>0</v>
      </c>
      <c r="BJ199" s="24" t="s">
        <v>25</v>
      </c>
      <c r="BK199" s="207">
        <f t="shared" si="69"/>
        <v>0</v>
      </c>
      <c r="BL199" s="24" t="s">
        <v>336</v>
      </c>
      <c r="BM199" s="24" t="s">
        <v>3278</v>
      </c>
    </row>
    <row r="200" spans="2:65" s="1" customFormat="1" ht="31.5" customHeight="1">
      <c r="B200" s="42"/>
      <c r="C200" s="196" t="s">
        <v>808</v>
      </c>
      <c r="D200" s="196" t="s">
        <v>258</v>
      </c>
      <c r="E200" s="197" t="s">
        <v>2792</v>
      </c>
      <c r="F200" s="198" t="s">
        <v>2793</v>
      </c>
      <c r="G200" s="199" t="s">
        <v>327</v>
      </c>
      <c r="H200" s="200">
        <v>0.776</v>
      </c>
      <c r="I200" s="201"/>
      <c r="J200" s="202">
        <f t="shared" si="60"/>
        <v>0</v>
      </c>
      <c r="K200" s="198" t="s">
        <v>261</v>
      </c>
      <c r="L200" s="62"/>
      <c r="M200" s="203" t="s">
        <v>38</v>
      </c>
      <c r="N200" s="204" t="s">
        <v>52</v>
      </c>
      <c r="O200" s="43"/>
      <c r="P200" s="205">
        <f t="shared" si="61"/>
        <v>0</v>
      </c>
      <c r="Q200" s="205">
        <v>0</v>
      </c>
      <c r="R200" s="205">
        <f t="shared" si="62"/>
        <v>0</v>
      </c>
      <c r="S200" s="205">
        <v>0</v>
      </c>
      <c r="T200" s="206">
        <f t="shared" si="63"/>
        <v>0</v>
      </c>
      <c r="AR200" s="24" t="s">
        <v>336</v>
      </c>
      <c r="AT200" s="24" t="s">
        <v>258</v>
      </c>
      <c r="AU200" s="24" t="s">
        <v>90</v>
      </c>
      <c r="AY200" s="24" t="s">
        <v>256</v>
      </c>
      <c r="BE200" s="207">
        <f t="shared" si="64"/>
        <v>0</v>
      </c>
      <c r="BF200" s="207">
        <f t="shared" si="65"/>
        <v>0</v>
      </c>
      <c r="BG200" s="207">
        <f t="shared" si="66"/>
        <v>0</v>
      </c>
      <c r="BH200" s="207">
        <f t="shared" si="67"/>
        <v>0</v>
      </c>
      <c r="BI200" s="207">
        <f t="shared" si="68"/>
        <v>0</v>
      </c>
      <c r="BJ200" s="24" t="s">
        <v>25</v>
      </c>
      <c r="BK200" s="207">
        <f t="shared" si="69"/>
        <v>0</v>
      </c>
      <c r="BL200" s="24" t="s">
        <v>336</v>
      </c>
      <c r="BM200" s="24" t="s">
        <v>3279</v>
      </c>
    </row>
    <row r="201" spans="2:65" s="1" customFormat="1" ht="44.25" customHeight="1">
      <c r="B201" s="42"/>
      <c r="C201" s="196" t="s">
        <v>812</v>
      </c>
      <c r="D201" s="196" t="s">
        <v>258</v>
      </c>
      <c r="E201" s="197" t="s">
        <v>2795</v>
      </c>
      <c r="F201" s="198" t="s">
        <v>2796</v>
      </c>
      <c r="G201" s="199" t="s">
        <v>327</v>
      </c>
      <c r="H201" s="200">
        <v>0.776</v>
      </c>
      <c r="I201" s="201"/>
      <c r="J201" s="202">
        <f t="shared" si="60"/>
        <v>0</v>
      </c>
      <c r="K201" s="198" t="s">
        <v>261</v>
      </c>
      <c r="L201" s="62"/>
      <c r="M201" s="203" t="s">
        <v>38</v>
      </c>
      <c r="N201" s="204" t="s">
        <v>52</v>
      </c>
      <c r="O201" s="43"/>
      <c r="P201" s="205">
        <f t="shared" si="61"/>
        <v>0</v>
      </c>
      <c r="Q201" s="205">
        <v>0</v>
      </c>
      <c r="R201" s="205">
        <f t="shared" si="62"/>
        <v>0</v>
      </c>
      <c r="S201" s="205">
        <v>0</v>
      </c>
      <c r="T201" s="206">
        <f t="shared" si="63"/>
        <v>0</v>
      </c>
      <c r="AR201" s="24" t="s">
        <v>336</v>
      </c>
      <c r="AT201" s="24" t="s">
        <v>258</v>
      </c>
      <c r="AU201" s="24" t="s">
        <v>90</v>
      </c>
      <c r="AY201" s="24" t="s">
        <v>256</v>
      </c>
      <c r="BE201" s="207">
        <f t="shared" si="64"/>
        <v>0</v>
      </c>
      <c r="BF201" s="207">
        <f t="shared" si="65"/>
        <v>0</v>
      </c>
      <c r="BG201" s="207">
        <f t="shared" si="66"/>
        <v>0</v>
      </c>
      <c r="BH201" s="207">
        <f t="shared" si="67"/>
        <v>0</v>
      </c>
      <c r="BI201" s="207">
        <f t="shared" si="68"/>
        <v>0</v>
      </c>
      <c r="BJ201" s="24" t="s">
        <v>25</v>
      </c>
      <c r="BK201" s="207">
        <f t="shared" si="69"/>
        <v>0</v>
      </c>
      <c r="BL201" s="24" t="s">
        <v>336</v>
      </c>
      <c r="BM201" s="24" t="s">
        <v>3280</v>
      </c>
    </row>
    <row r="202" spans="2:65" s="1" customFormat="1" ht="31.5" customHeight="1">
      <c r="B202" s="42"/>
      <c r="C202" s="196" t="s">
        <v>816</v>
      </c>
      <c r="D202" s="196" t="s">
        <v>258</v>
      </c>
      <c r="E202" s="197" t="s">
        <v>2854</v>
      </c>
      <c r="F202" s="198" t="s">
        <v>2855</v>
      </c>
      <c r="G202" s="199" t="s">
        <v>327</v>
      </c>
      <c r="H202" s="200">
        <v>0.243</v>
      </c>
      <c r="I202" s="201"/>
      <c r="J202" s="202">
        <f t="shared" si="60"/>
        <v>0</v>
      </c>
      <c r="K202" s="198" t="s">
        <v>261</v>
      </c>
      <c r="L202" s="62"/>
      <c r="M202" s="203" t="s">
        <v>38</v>
      </c>
      <c r="N202" s="204" t="s">
        <v>52</v>
      </c>
      <c r="O202" s="43"/>
      <c r="P202" s="205">
        <f t="shared" si="61"/>
        <v>0</v>
      </c>
      <c r="Q202" s="205">
        <v>0</v>
      </c>
      <c r="R202" s="205">
        <f t="shared" si="62"/>
        <v>0</v>
      </c>
      <c r="S202" s="205">
        <v>0</v>
      </c>
      <c r="T202" s="206">
        <f t="shared" si="63"/>
        <v>0</v>
      </c>
      <c r="AR202" s="24" t="s">
        <v>336</v>
      </c>
      <c r="AT202" s="24" t="s">
        <v>258</v>
      </c>
      <c r="AU202" s="24" t="s">
        <v>90</v>
      </c>
      <c r="AY202" s="24" t="s">
        <v>256</v>
      </c>
      <c r="BE202" s="207">
        <f t="shared" si="64"/>
        <v>0</v>
      </c>
      <c r="BF202" s="207">
        <f t="shared" si="65"/>
        <v>0</v>
      </c>
      <c r="BG202" s="207">
        <f t="shared" si="66"/>
        <v>0</v>
      </c>
      <c r="BH202" s="207">
        <f t="shared" si="67"/>
        <v>0</v>
      </c>
      <c r="BI202" s="207">
        <f t="shared" si="68"/>
        <v>0</v>
      </c>
      <c r="BJ202" s="24" t="s">
        <v>25</v>
      </c>
      <c r="BK202" s="207">
        <f t="shared" si="69"/>
        <v>0</v>
      </c>
      <c r="BL202" s="24" t="s">
        <v>336</v>
      </c>
      <c r="BM202" s="24" t="s">
        <v>3281</v>
      </c>
    </row>
    <row r="203" spans="2:63" s="10" customFormat="1" ht="29.85" customHeight="1">
      <c r="B203" s="179"/>
      <c r="C203" s="180"/>
      <c r="D203" s="193" t="s">
        <v>80</v>
      </c>
      <c r="E203" s="194" t="s">
        <v>2798</v>
      </c>
      <c r="F203" s="194" t="s">
        <v>2799</v>
      </c>
      <c r="G203" s="180"/>
      <c r="H203" s="180"/>
      <c r="I203" s="183"/>
      <c r="J203" s="195">
        <f>BK203</f>
        <v>0</v>
      </c>
      <c r="K203" s="180"/>
      <c r="L203" s="185"/>
      <c r="M203" s="186"/>
      <c r="N203" s="187"/>
      <c r="O203" s="187"/>
      <c r="P203" s="188">
        <f>SUM(P204:P229)</f>
        <v>0</v>
      </c>
      <c r="Q203" s="187"/>
      <c r="R203" s="188">
        <f>SUM(R204:R229)</f>
        <v>0.24652000000000004</v>
      </c>
      <c r="S203" s="187"/>
      <c r="T203" s="189">
        <f>SUM(T204:T229)</f>
        <v>0.536</v>
      </c>
      <c r="AR203" s="190" t="s">
        <v>90</v>
      </c>
      <c r="AT203" s="191" t="s">
        <v>80</v>
      </c>
      <c r="AU203" s="191" t="s">
        <v>25</v>
      </c>
      <c r="AY203" s="190" t="s">
        <v>256</v>
      </c>
      <c r="BK203" s="192">
        <f>SUM(BK204:BK229)</f>
        <v>0</v>
      </c>
    </row>
    <row r="204" spans="2:65" s="1" customFormat="1" ht="22.5" customHeight="1">
      <c r="B204" s="42"/>
      <c r="C204" s="196" t="s">
        <v>820</v>
      </c>
      <c r="D204" s="196" t="s">
        <v>258</v>
      </c>
      <c r="E204" s="197" t="s">
        <v>3098</v>
      </c>
      <c r="F204" s="198" t="s">
        <v>3099</v>
      </c>
      <c r="G204" s="199" t="s">
        <v>453</v>
      </c>
      <c r="H204" s="200">
        <v>12</v>
      </c>
      <c r="I204" s="201"/>
      <c r="J204" s="202">
        <f aca="true" t="shared" si="70" ref="J204:J229">ROUND(I204*H204,2)</f>
        <v>0</v>
      </c>
      <c r="K204" s="198" t="s">
        <v>261</v>
      </c>
      <c r="L204" s="62"/>
      <c r="M204" s="203" t="s">
        <v>38</v>
      </c>
      <c r="N204" s="204" t="s">
        <v>52</v>
      </c>
      <c r="O204" s="43"/>
      <c r="P204" s="205">
        <f aca="true" t="shared" si="71" ref="P204:P229">O204*H204</f>
        <v>0</v>
      </c>
      <c r="Q204" s="205">
        <v>2E-05</v>
      </c>
      <c r="R204" s="205">
        <f aca="true" t="shared" si="72" ref="R204:R229">Q204*H204</f>
        <v>0.00024000000000000003</v>
      </c>
      <c r="S204" s="205">
        <v>0.039</v>
      </c>
      <c r="T204" s="206">
        <f aca="true" t="shared" si="73" ref="T204:T229">S204*H204</f>
        <v>0.46799999999999997</v>
      </c>
      <c r="AR204" s="24" t="s">
        <v>336</v>
      </c>
      <c r="AT204" s="24" t="s">
        <v>258</v>
      </c>
      <c r="AU204" s="24" t="s">
        <v>90</v>
      </c>
      <c r="AY204" s="24" t="s">
        <v>256</v>
      </c>
      <c r="BE204" s="207">
        <f aca="true" t="shared" si="74" ref="BE204:BE229">IF(N204="základní",J204,0)</f>
        <v>0</v>
      </c>
      <c r="BF204" s="207">
        <f aca="true" t="shared" si="75" ref="BF204:BF229">IF(N204="snížená",J204,0)</f>
        <v>0</v>
      </c>
      <c r="BG204" s="207">
        <f aca="true" t="shared" si="76" ref="BG204:BG229">IF(N204="zákl. přenesená",J204,0)</f>
        <v>0</v>
      </c>
      <c r="BH204" s="207">
        <f aca="true" t="shared" si="77" ref="BH204:BH229">IF(N204="sníž. přenesená",J204,0)</f>
        <v>0</v>
      </c>
      <c r="BI204" s="207">
        <f aca="true" t="shared" si="78" ref="BI204:BI229">IF(N204="nulová",J204,0)</f>
        <v>0</v>
      </c>
      <c r="BJ204" s="24" t="s">
        <v>25</v>
      </c>
      <c r="BK204" s="207">
        <f aca="true" t="shared" si="79" ref="BK204:BK229">ROUND(I204*H204,2)</f>
        <v>0</v>
      </c>
      <c r="BL204" s="24" t="s">
        <v>336</v>
      </c>
      <c r="BM204" s="24" t="s">
        <v>3282</v>
      </c>
    </row>
    <row r="205" spans="2:65" s="1" customFormat="1" ht="22.5" customHeight="1">
      <c r="B205" s="42"/>
      <c r="C205" s="196" t="s">
        <v>824</v>
      </c>
      <c r="D205" s="196" t="s">
        <v>258</v>
      </c>
      <c r="E205" s="197" t="s">
        <v>3101</v>
      </c>
      <c r="F205" s="198" t="s">
        <v>3102</v>
      </c>
      <c r="G205" s="199" t="s">
        <v>1037</v>
      </c>
      <c r="H205" s="200">
        <v>4</v>
      </c>
      <c r="I205" s="201"/>
      <c r="J205" s="202">
        <f t="shared" si="70"/>
        <v>0</v>
      </c>
      <c r="K205" s="198" t="s">
        <v>261</v>
      </c>
      <c r="L205" s="62"/>
      <c r="M205" s="203" t="s">
        <v>38</v>
      </c>
      <c r="N205" s="204" t="s">
        <v>52</v>
      </c>
      <c r="O205" s="43"/>
      <c r="P205" s="205">
        <f t="shared" si="71"/>
        <v>0</v>
      </c>
      <c r="Q205" s="205">
        <v>0.01149</v>
      </c>
      <c r="R205" s="205">
        <f t="shared" si="72"/>
        <v>0.04596</v>
      </c>
      <c r="S205" s="205">
        <v>0</v>
      </c>
      <c r="T205" s="206">
        <f t="shared" si="73"/>
        <v>0</v>
      </c>
      <c r="AR205" s="24" t="s">
        <v>336</v>
      </c>
      <c r="AT205" s="24" t="s">
        <v>258</v>
      </c>
      <c r="AU205" s="24" t="s">
        <v>90</v>
      </c>
      <c r="AY205" s="24" t="s">
        <v>256</v>
      </c>
      <c r="BE205" s="207">
        <f t="shared" si="74"/>
        <v>0</v>
      </c>
      <c r="BF205" s="207">
        <f t="shared" si="75"/>
        <v>0</v>
      </c>
      <c r="BG205" s="207">
        <f t="shared" si="76"/>
        <v>0</v>
      </c>
      <c r="BH205" s="207">
        <f t="shared" si="77"/>
        <v>0</v>
      </c>
      <c r="BI205" s="207">
        <f t="shared" si="78"/>
        <v>0</v>
      </c>
      <c r="BJ205" s="24" t="s">
        <v>25</v>
      </c>
      <c r="BK205" s="207">
        <f t="shared" si="79"/>
        <v>0</v>
      </c>
      <c r="BL205" s="24" t="s">
        <v>336</v>
      </c>
      <c r="BM205" s="24" t="s">
        <v>3283</v>
      </c>
    </row>
    <row r="206" spans="2:65" s="1" customFormat="1" ht="22.5" customHeight="1">
      <c r="B206" s="42"/>
      <c r="C206" s="196" t="s">
        <v>829</v>
      </c>
      <c r="D206" s="196" t="s">
        <v>258</v>
      </c>
      <c r="E206" s="197" t="s">
        <v>3107</v>
      </c>
      <c r="F206" s="198" t="s">
        <v>3108</v>
      </c>
      <c r="G206" s="199" t="s">
        <v>1037</v>
      </c>
      <c r="H206" s="200">
        <v>4</v>
      </c>
      <c r="I206" s="201"/>
      <c r="J206" s="202">
        <f t="shared" si="70"/>
        <v>0</v>
      </c>
      <c r="K206" s="198" t="s">
        <v>261</v>
      </c>
      <c r="L206" s="62"/>
      <c r="M206" s="203" t="s">
        <v>38</v>
      </c>
      <c r="N206" s="204" t="s">
        <v>52</v>
      </c>
      <c r="O206" s="43"/>
      <c r="P206" s="205">
        <f t="shared" si="71"/>
        <v>0</v>
      </c>
      <c r="Q206" s="205">
        <v>0.00963</v>
      </c>
      <c r="R206" s="205">
        <f t="shared" si="72"/>
        <v>0.03852</v>
      </c>
      <c r="S206" s="205">
        <v>0</v>
      </c>
      <c r="T206" s="206">
        <f t="shared" si="73"/>
        <v>0</v>
      </c>
      <c r="AR206" s="24" t="s">
        <v>336</v>
      </c>
      <c r="AT206" s="24" t="s">
        <v>258</v>
      </c>
      <c r="AU206" s="24" t="s">
        <v>90</v>
      </c>
      <c r="AY206" s="24" t="s">
        <v>256</v>
      </c>
      <c r="BE206" s="207">
        <f t="shared" si="74"/>
        <v>0</v>
      </c>
      <c r="BF206" s="207">
        <f t="shared" si="75"/>
        <v>0</v>
      </c>
      <c r="BG206" s="207">
        <f t="shared" si="76"/>
        <v>0</v>
      </c>
      <c r="BH206" s="207">
        <f t="shared" si="77"/>
        <v>0</v>
      </c>
      <c r="BI206" s="207">
        <f t="shared" si="78"/>
        <v>0</v>
      </c>
      <c r="BJ206" s="24" t="s">
        <v>25</v>
      </c>
      <c r="BK206" s="207">
        <f t="shared" si="79"/>
        <v>0</v>
      </c>
      <c r="BL206" s="24" t="s">
        <v>336</v>
      </c>
      <c r="BM206" s="24" t="s">
        <v>3284</v>
      </c>
    </row>
    <row r="207" spans="2:65" s="1" customFormat="1" ht="31.5" customHeight="1">
      <c r="B207" s="42"/>
      <c r="C207" s="196" t="s">
        <v>834</v>
      </c>
      <c r="D207" s="196" t="s">
        <v>258</v>
      </c>
      <c r="E207" s="197" t="s">
        <v>3113</v>
      </c>
      <c r="F207" s="198" t="s">
        <v>3114</v>
      </c>
      <c r="G207" s="199" t="s">
        <v>1037</v>
      </c>
      <c r="H207" s="200">
        <v>4</v>
      </c>
      <c r="I207" s="201"/>
      <c r="J207" s="202">
        <f t="shared" si="70"/>
        <v>0</v>
      </c>
      <c r="K207" s="198" t="s">
        <v>261</v>
      </c>
      <c r="L207" s="62"/>
      <c r="M207" s="203" t="s">
        <v>38</v>
      </c>
      <c r="N207" s="204" t="s">
        <v>52</v>
      </c>
      <c r="O207" s="43"/>
      <c r="P207" s="205">
        <f t="shared" si="71"/>
        <v>0</v>
      </c>
      <c r="Q207" s="205">
        <v>0.01467</v>
      </c>
      <c r="R207" s="205">
        <f t="shared" si="72"/>
        <v>0.05868</v>
      </c>
      <c r="S207" s="205">
        <v>0</v>
      </c>
      <c r="T207" s="206">
        <f t="shared" si="73"/>
        <v>0</v>
      </c>
      <c r="AR207" s="24" t="s">
        <v>336</v>
      </c>
      <c r="AT207" s="24" t="s">
        <v>258</v>
      </c>
      <c r="AU207" s="24" t="s">
        <v>90</v>
      </c>
      <c r="AY207" s="24" t="s">
        <v>256</v>
      </c>
      <c r="BE207" s="207">
        <f t="shared" si="74"/>
        <v>0</v>
      </c>
      <c r="BF207" s="207">
        <f t="shared" si="75"/>
        <v>0</v>
      </c>
      <c r="BG207" s="207">
        <f t="shared" si="76"/>
        <v>0</v>
      </c>
      <c r="BH207" s="207">
        <f t="shared" si="77"/>
        <v>0</v>
      </c>
      <c r="BI207" s="207">
        <f t="shared" si="78"/>
        <v>0</v>
      </c>
      <c r="BJ207" s="24" t="s">
        <v>25</v>
      </c>
      <c r="BK207" s="207">
        <f t="shared" si="79"/>
        <v>0</v>
      </c>
      <c r="BL207" s="24" t="s">
        <v>336</v>
      </c>
      <c r="BM207" s="24" t="s">
        <v>3285</v>
      </c>
    </row>
    <row r="208" spans="2:65" s="1" customFormat="1" ht="22.5" customHeight="1">
      <c r="B208" s="42"/>
      <c r="C208" s="196" t="s">
        <v>839</v>
      </c>
      <c r="D208" s="196" t="s">
        <v>258</v>
      </c>
      <c r="E208" s="197" t="s">
        <v>2800</v>
      </c>
      <c r="F208" s="198" t="s">
        <v>2801</v>
      </c>
      <c r="G208" s="199" t="s">
        <v>453</v>
      </c>
      <c r="H208" s="200">
        <v>10</v>
      </c>
      <c r="I208" s="201"/>
      <c r="J208" s="202">
        <f t="shared" si="70"/>
        <v>0</v>
      </c>
      <c r="K208" s="198" t="s">
        <v>261</v>
      </c>
      <c r="L208" s="62"/>
      <c r="M208" s="203" t="s">
        <v>38</v>
      </c>
      <c r="N208" s="204" t="s">
        <v>52</v>
      </c>
      <c r="O208" s="43"/>
      <c r="P208" s="205">
        <f t="shared" si="71"/>
        <v>0</v>
      </c>
      <c r="Q208" s="205">
        <v>0.00013</v>
      </c>
      <c r="R208" s="205">
        <f t="shared" si="72"/>
        <v>0.0013</v>
      </c>
      <c r="S208" s="205">
        <v>0.0011</v>
      </c>
      <c r="T208" s="206">
        <f t="shared" si="73"/>
        <v>0.011000000000000001</v>
      </c>
      <c r="AR208" s="24" t="s">
        <v>336</v>
      </c>
      <c r="AT208" s="24" t="s">
        <v>258</v>
      </c>
      <c r="AU208" s="24" t="s">
        <v>90</v>
      </c>
      <c r="AY208" s="24" t="s">
        <v>256</v>
      </c>
      <c r="BE208" s="207">
        <f t="shared" si="74"/>
        <v>0</v>
      </c>
      <c r="BF208" s="207">
        <f t="shared" si="75"/>
        <v>0</v>
      </c>
      <c r="BG208" s="207">
        <f t="shared" si="76"/>
        <v>0</v>
      </c>
      <c r="BH208" s="207">
        <f t="shared" si="77"/>
        <v>0</v>
      </c>
      <c r="BI208" s="207">
        <f t="shared" si="78"/>
        <v>0</v>
      </c>
      <c r="BJ208" s="24" t="s">
        <v>25</v>
      </c>
      <c r="BK208" s="207">
        <f t="shared" si="79"/>
        <v>0</v>
      </c>
      <c r="BL208" s="24" t="s">
        <v>336</v>
      </c>
      <c r="BM208" s="24" t="s">
        <v>3286</v>
      </c>
    </row>
    <row r="209" spans="2:65" s="1" customFormat="1" ht="22.5" customHeight="1">
      <c r="B209" s="42"/>
      <c r="C209" s="196" t="s">
        <v>844</v>
      </c>
      <c r="D209" s="196" t="s">
        <v>258</v>
      </c>
      <c r="E209" s="197" t="s">
        <v>2803</v>
      </c>
      <c r="F209" s="198" t="s">
        <v>2804</v>
      </c>
      <c r="G209" s="199" t="s">
        <v>453</v>
      </c>
      <c r="H209" s="200">
        <v>10</v>
      </c>
      <c r="I209" s="201"/>
      <c r="J209" s="202">
        <f t="shared" si="70"/>
        <v>0</v>
      </c>
      <c r="K209" s="198" t="s">
        <v>261</v>
      </c>
      <c r="L209" s="62"/>
      <c r="M209" s="203" t="s">
        <v>38</v>
      </c>
      <c r="N209" s="204" t="s">
        <v>52</v>
      </c>
      <c r="O209" s="43"/>
      <c r="P209" s="205">
        <f t="shared" si="71"/>
        <v>0</v>
      </c>
      <c r="Q209" s="205">
        <v>0.00017</v>
      </c>
      <c r="R209" s="205">
        <f t="shared" si="72"/>
        <v>0.0017000000000000001</v>
      </c>
      <c r="S209" s="205">
        <v>0.0022</v>
      </c>
      <c r="T209" s="206">
        <f t="shared" si="73"/>
        <v>0.022000000000000002</v>
      </c>
      <c r="AR209" s="24" t="s">
        <v>336</v>
      </c>
      <c r="AT209" s="24" t="s">
        <v>258</v>
      </c>
      <c r="AU209" s="24" t="s">
        <v>90</v>
      </c>
      <c r="AY209" s="24" t="s">
        <v>256</v>
      </c>
      <c r="BE209" s="207">
        <f t="shared" si="74"/>
        <v>0</v>
      </c>
      <c r="BF209" s="207">
        <f t="shared" si="75"/>
        <v>0</v>
      </c>
      <c r="BG209" s="207">
        <f t="shared" si="76"/>
        <v>0</v>
      </c>
      <c r="BH209" s="207">
        <f t="shared" si="77"/>
        <v>0</v>
      </c>
      <c r="BI209" s="207">
        <f t="shared" si="78"/>
        <v>0</v>
      </c>
      <c r="BJ209" s="24" t="s">
        <v>25</v>
      </c>
      <c r="BK209" s="207">
        <f t="shared" si="79"/>
        <v>0</v>
      </c>
      <c r="BL209" s="24" t="s">
        <v>336</v>
      </c>
      <c r="BM209" s="24" t="s">
        <v>3287</v>
      </c>
    </row>
    <row r="210" spans="2:65" s="1" customFormat="1" ht="22.5" customHeight="1">
      <c r="B210" s="42"/>
      <c r="C210" s="196" t="s">
        <v>849</v>
      </c>
      <c r="D210" s="196" t="s">
        <v>258</v>
      </c>
      <c r="E210" s="197" t="s">
        <v>3118</v>
      </c>
      <c r="F210" s="198" t="s">
        <v>3119</v>
      </c>
      <c r="G210" s="199" t="s">
        <v>453</v>
      </c>
      <c r="H210" s="200">
        <v>10</v>
      </c>
      <c r="I210" s="201"/>
      <c r="J210" s="202">
        <f t="shared" si="70"/>
        <v>0</v>
      </c>
      <c r="K210" s="198" t="s">
        <v>261</v>
      </c>
      <c r="L210" s="62"/>
      <c r="M210" s="203" t="s">
        <v>38</v>
      </c>
      <c r="N210" s="204" t="s">
        <v>52</v>
      </c>
      <c r="O210" s="43"/>
      <c r="P210" s="205">
        <f t="shared" si="71"/>
        <v>0</v>
      </c>
      <c r="Q210" s="205">
        <v>0.00021</v>
      </c>
      <c r="R210" s="205">
        <f t="shared" si="72"/>
        <v>0.0021000000000000003</v>
      </c>
      <c r="S210" s="205">
        <v>0.0035</v>
      </c>
      <c r="T210" s="206">
        <f t="shared" si="73"/>
        <v>0.035</v>
      </c>
      <c r="AR210" s="24" t="s">
        <v>336</v>
      </c>
      <c r="AT210" s="24" t="s">
        <v>258</v>
      </c>
      <c r="AU210" s="24" t="s">
        <v>90</v>
      </c>
      <c r="AY210" s="24" t="s">
        <v>256</v>
      </c>
      <c r="BE210" s="207">
        <f t="shared" si="74"/>
        <v>0</v>
      </c>
      <c r="BF210" s="207">
        <f t="shared" si="75"/>
        <v>0</v>
      </c>
      <c r="BG210" s="207">
        <f t="shared" si="76"/>
        <v>0</v>
      </c>
      <c r="BH210" s="207">
        <f t="shared" si="77"/>
        <v>0</v>
      </c>
      <c r="BI210" s="207">
        <f t="shared" si="78"/>
        <v>0</v>
      </c>
      <c r="BJ210" s="24" t="s">
        <v>25</v>
      </c>
      <c r="BK210" s="207">
        <f t="shared" si="79"/>
        <v>0</v>
      </c>
      <c r="BL210" s="24" t="s">
        <v>336</v>
      </c>
      <c r="BM210" s="24" t="s">
        <v>3288</v>
      </c>
    </row>
    <row r="211" spans="2:65" s="1" customFormat="1" ht="22.5" customHeight="1">
      <c r="B211" s="42"/>
      <c r="C211" s="196" t="s">
        <v>855</v>
      </c>
      <c r="D211" s="196" t="s">
        <v>258</v>
      </c>
      <c r="E211" s="197" t="s">
        <v>2806</v>
      </c>
      <c r="F211" s="198" t="s">
        <v>2807</v>
      </c>
      <c r="G211" s="199" t="s">
        <v>453</v>
      </c>
      <c r="H211" s="200">
        <v>50</v>
      </c>
      <c r="I211" s="201"/>
      <c r="J211" s="202">
        <f t="shared" si="70"/>
        <v>0</v>
      </c>
      <c r="K211" s="198" t="s">
        <v>261</v>
      </c>
      <c r="L211" s="62"/>
      <c r="M211" s="203" t="s">
        <v>38</v>
      </c>
      <c r="N211" s="204" t="s">
        <v>52</v>
      </c>
      <c r="O211" s="43"/>
      <c r="P211" s="205">
        <f t="shared" si="71"/>
        <v>0</v>
      </c>
      <c r="Q211" s="205">
        <v>3E-05</v>
      </c>
      <c r="R211" s="205">
        <f t="shared" si="72"/>
        <v>0.0015</v>
      </c>
      <c r="S211" s="205">
        <v>0</v>
      </c>
      <c r="T211" s="206">
        <f t="shared" si="73"/>
        <v>0</v>
      </c>
      <c r="AR211" s="24" t="s">
        <v>336</v>
      </c>
      <c r="AT211" s="24" t="s">
        <v>258</v>
      </c>
      <c r="AU211" s="24" t="s">
        <v>90</v>
      </c>
      <c r="AY211" s="24" t="s">
        <v>256</v>
      </c>
      <c r="BE211" s="207">
        <f t="shared" si="74"/>
        <v>0</v>
      </c>
      <c r="BF211" s="207">
        <f t="shared" si="75"/>
        <v>0</v>
      </c>
      <c r="BG211" s="207">
        <f t="shared" si="76"/>
        <v>0</v>
      </c>
      <c r="BH211" s="207">
        <f t="shared" si="77"/>
        <v>0</v>
      </c>
      <c r="BI211" s="207">
        <f t="shared" si="78"/>
        <v>0</v>
      </c>
      <c r="BJ211" s="24" t="s">
        <v>25</v>
      </c>
      <c r="BK211" s="207">
        <f t="shared" si="79"/>
        <v>0</v>
      </c>
      <c r="BL211" s="24" t="s">
        <v>336</v>
      </c>
      <c r="BM211" s="24" t="s">
        <v>3289</v>
      </c>
    </row>
    <row r="212" spans="2:65" s="1" customFormat="1" ht="22.5" customHeight="1">
      <c r="B212" s="42"/>
      <c r="C212" s="196" t="s">
        <v>860</v>
      </c>
      <c r="D212" s="196" t="s">
        <v>258</v>
      </c>
      <c r="E212" s="197" t="s">
        <v>2809</v>
      </c>
      <c r="F212" s="198" t="s">
        <v>2810</v>
      </c>
      <c r="G212" s="199" t="s">
        <v>453</v>
      </c>
      <c r="H212" s="200">
        <v>1</v>
      </c>
      <c r="I212" s="201"/>
      <c r="J212" s="202">
        <f t="shared" si="70"/>
        <v>0</v>
      </c>
      <c r="K212" s="198" t="s">
        <v>261</v>
      </c>
      <c r="L212" s="62"/>
      <c r="M212" s="203" t="s">
        <v>38</v>
      </c>
      <c r="N212" s="204" t="s">
        <v>52</v>
      </c>
      <c r="O212" s="43"/>
      <c r="P212" s="205">
        <f t="shared" si="71"/>
        <v>0</v>
      </c>
      <c r="Q212" s="205">
        <v>0.00015</v>
      </c>
      <c r="R212" s="205">
        <f t="shared" si="72"/>
        <v>0.00015</v>
      </c>
      <c r="S212" s="205">
        <v>0</v>
      </c>
      <c r="T212" s="206">
        <f t="shared" si="73"/>
        <v>0</v>
      </c>
      <c r="AR212" s="24" t="s">
        <v>336</v>
      </c>
      <c r="AT212" s="24" t="s">
        <v>258</v>
      </c>
      <c r="AU212" s="24" t="s">
        <v>90</v>
      </c>
      <c r="AY212" s="24" t="s">
        <v>256</v>
      </c>
      <c r="BE212" s="207">
        <f t="shared" si="74"/>
        <v>0</v>
      </c>
      <c r="BF212" s="207">
        <f t="shared" si="75"/>
        <v>0</v>
      </c>
      <c r="BG212" s="207">
        <f t="shared" si="76"/>
        <v>0</v>
      </c>
      <c r="BH212" s="207">
        <f t="shared" si="77"/>
        <v>0</v>
      </c>
      <c r="BI212" s="207">
        <f t="shared" si="78"/>
        <v>0</v>
      </c>
      <c r="BJ212" s="24" t="s">
        <v>25</v>
      </c>
      <c r="BK212" s="207">
        <f t="shared" si="79"/>
        <v>0</v>
      </c>
      <c r="BL212" s="24" t="s">
        <v>336</v>
      </c>
      <c r="BM212" s="24" t="s">
        <v>3290</v>
      </c>
    </row>
    <row r="213" spans="2:65" s="1" customFormat="1" ht="22.5" customHeight="1">
      <c r="B213" s="42"/>
      <c r="C213" s="196" t="s">
        <v>865</v>
      </c>
      <c r="D213" s="196" t="s">
        <v>258</v>
      </c>
      <c r="E213" s="197" t="s">
        <v>3291</v>
      </c>
      <c r="F213" s="198" t="s">
        <v>3292</v>
      </c>
      <c r="G213" s="199" t="s">
        <v>453</v>
      </c>
      <c r="H213" s="200">
        <v>17</v>
      </c>
      <c r="I213" s="201"/>
      <c r="J213" s="202">
        <f t="shared" si="70"/>
        <v>0</v>
      </c>
      <c r="K213" s="198" t="s">
        <v>261</v>
      </c>
      <c r="L213" s="62"/>
      <c r="M213" s="203" t="s">
        <v>38</v>
      </c>
      <c r="N213" s="204" t="s">
        <v>52</v>
      </c>
      <c r="O213" s="43"/>
      <c r="P213" s="205">
        <f t="shared" si="71"/>
        <v>0</v>
      </c>
      <c r="Q213" s="205">
        <v>0.00025</v>
      </c>
      <c r="R213" s="205">
        <f t="shared" si="72"/>
        <v>0.00425</v>
      </c>
      <c r="S213" s="205">
        <v>0</v>
      </c>
      <c r="T213" s="206">
        <f t="shared" si="73"/>
        <v>0</v>
      </c>
      <c r="AR213" s="24" t="s">
        <v>336</v>
      </c>
      <c r="AT213" s="24" t="s">
        <v>258</v>
      </c>
      <c r="AU213" s="24" t="s">
        <v>90</v>
      </c>
      <c r="AY213" s="24" t="s">
        <v>256</v>
      </c>
      <c r="BE213" s="207">
        <f t="shared" si="74"/>
        <v>0</v>
      </c>
      <c r="BF213" s="207">
        <f t="shared" si="75"/>
        <v>0</v>
      </c>
      <c r="BG213" s="207">
        <f t="shared" si="76"/>
        <v>0</v>
      </c>
      <c r="BH213" s="207">
        <f t="shared" si="77"/>
        <v>0</v>
      </c>
      <c r="BI213" s="207">
        <f t="shared" si="78"/>
        <v>0</v>
      </c>
      <c r="BJ213" s="24" t="s">
        <v>25</v>
      </c>
      <c r="BK213" s="207">
        <f t="shared" si="79"/>
        <v>0</v>
      </c>
      <c r="BL213" s="24" t="s">
        <v>336</v>
      </c>
      <c r="BM213" s="24" t="s">
        <v>3293</v>
      </c>
    </row>
    <row r="214" spans="2:65" s="1" customFormat="1" ht="22.5" customHeight="1">
      <c r="B214" s="42"/>
      <c r="C214" s="196" t="s">
        <v>869</v>
      </c>
      <c r="D214" s="196" t="s">
        <v>258</v>
      </c>
      <c r="E214" s="197" t="s">
        <v>2812</v>
      </c>
      <c r="F214" s="198" t="s">
        <v>2813</v>
      </c>
      <c r="G214" s="199" t="s">
        <v>453</v>
      </c>
      <c r="H214" s="200">
        <v>7</v>
      </c>
      <c r="I214" s="201"/>
      <c r="J214" s="202">
        <f t="shared" si="70"/>
        <v>0</v>
      </c>
      <c r="K214" s="198" t="s">
        <v>261</v>
      </c>
      <c r="L214" s="62"/>
      <c r="M214" s="203" t="s">
        <v>38</v>
      </c>
      <c r="N214" s="204" t="s">
        <v>52</v>
      </c>
      <c r="O214" s="43"/>
      <c r="P214" s="205">
        <f t="shared" si="71"/>
        <v>0</v>
      </c>
      <c r="Q214" s="205">
        <v>0.00035</v>
      </c>
      <c r="R214" s="205">
        <f t="shared" si="72"/>
        <v>0.00245</v>
      </c>
      <c r="S214" s="205">
        <v>0</v>
      </c>
      <c r="T214" s="206">
        <f t="shared" si="73"/>
        <v>0</v>
      </c>
      <c r="AR214" s="24" t="s">
        <v>336</v>
      </c>
      <c r="AT214" s="24" t="s">
        <v>258</v>
      </c>
      <c r="AU214" s="24" t="s">
        <v>90</v>
      </c>
      <c r="AY214" s="24" t="s">
        <v>256</v>
      </c>
      <c r="BE214" s="207">
        <f t="shared" si="74"/>
        <v>0</v>
      </c>
      <c r="BF214" s="207">
        <f t="shared" si="75"/>
        <v>0</v>
      </c>
      <c r="BG214" s="207">
        <f t="shared" si="76"/>
        <v>0</v>
      </c>
      <c r="BH214" s="207">
        <f t="shared" si="77"/>
        <v>0</v>
      </c>
      <c r="BI214" s="207">
        <f t="shared" si="78"/>
        <v>0</v>
      </c>
      <c r="BJ214" s="24" t="s">
        <v>25</v>
      </c>
      <c r="BK214" s="207">
        <f t="shared" si="79"/>
        <v>0</v>
      </c>
      <c r="BL214" s="24" t="s">
        <v>336</v>
      </c>
      <c r="BM214" s="24" t="s">
        <v>3294</v>
      </c>
    </row>
    <row r="215" spans="2:65" s="1" customFormat="1" ht="22.5" customHeight="1">
      <c r="B215" s="42"/>
      <c r="C215" s="196" t="s">
        <v>873</v>
      </c>
      <c r="D215" s="196" t="s">
        <v>258</v>
      </c>
      <c r="E215" s="197" t="s">
        <v>2815</v>
      </c>
      <c r="F215" s="198" t="s">
        <v>2816</v>
      </c>
      <c r="G215" s="199" t="s">
        <v>453</v>
      </c>
      <c r="H215" s="200">
        <v>10</v>
      </c>
      <c r="I215" s="201"/>
      <c r="J215" s="202">
        <f t="shared" si="70"/>
        <v>0</v>
      </c>
      <c r="K215" s="198" t="s">
        <v>261</v>
      </c>
      <c r="L215" s="62"/>
      <c r="M215" s="203" t="s">
        <v>38</v>
      </c>
      <c r="N215" s="204" t="s">
        <v>52</v>
      </c>
      <c r="O215" s="43"/>
      <c r="P215" s="205">
        <f t="shared" si="71"/>
        <v>0</v>
      </c>
      <c r="Q215" s="205">
        <v>9E-05</v>
      </c>
      <c r="R215" s="205">
        <f t="shared" si="72"/>
        <v>0.0009000000000000001</v>
      </c>
      <c r="S215" s="205">
        <v>0</v>
      </c>
      <c r="T215" s="206">
        <f t="shared" si="73"/>
        <v>0</v>
      </c>
      <c r="AR215" s="24" t="s">
        <v>336</v>
      </c>
      <c r="AT215" s="24" t="s">
        <v>258</v>
      </c>
      <c r="AU215" s="24" t="s">
        <v>90</v>
      </c>
      <c r="AY215" s="24" t="s">
        <v>256</v>
      </c>
      <c r="BE215" s="207">
        <f t="shared" si="74"/>
        <v>0</v>
      </c>
      <c r="BF215" s="207">
        <f t="shared" si="75"/>
        <v>0</v>
      </c>
      <c r="BG215" s="207">
        <f t="shared" si="76"/>
        <v>0</v>
      </c>
      <c r="BH215" s="207">
        <f t="shared" si="77"/>
        <v>0</v>
      </c>
      <c r="BI215" s="207">
        <f t="shared" si="78"/>
        <v>0</v>
      </c>
      <c r="BJ215" s="24" t="s">
        <v>25</v>
      </c>
      <c r="BK215" s="207">
        <f t="shared" si="79"/>
        <v>0</v>
      </c>
      <c r="BL215" s="24" t="s">
        <v>336</v>
      </c>
      <c r="BM215" s="24" t="s">
        <v>3295</v>
      </c>
    </row>
    <row r="216" spans="2:65" s="1" customFormat="1" ht="22.5" customHeight="1">
      <c r="B216" s="42"/>
      <c r="C216" s="196" t="s">
        <v>877</v>
      </c>
      <c r="D216" s="196" t="s">
        <v>258</v>
      </c>
      <c r="E216" s="197" t="s">
        <v>2818</v>
      </c>
      <c r="F216" s="198" t="s">
        <v>3296</v>
      </c>
      <c r="G216" s="199" t="s">
        <v>453</v>
      </c>
      <c r="H216" s="200">
        <v>20</v>
      </c>
      <c r="I216" s="201"/>
      <c r="J216" s="202">
        <f t="shared" si="70"/>
        <v>0</v>
      </c>
      <c r="K216" s="198" t="s">
        <v>261</v>
      </c>
      <c r="L216" s="62"/>
      <c r="M216" s="203" t="s">
        <v>38</v>
      </c>
      <c r="N216" s="204" t="s">
        <v>52</v>
      </c>
      <c r="O216" s="43"/>
      <c r="P216" s="205">
        <f t="shared" si="71"/>
        <v>0</v>
      </c>
      <c r="Q216" s="205">
        <v>0.00024</v>
      </c>
      <c r="R216" s="205">
        <f t="shared" si="72"/>
        <v>0.0048000000000000004</v>
      </c>
      <c r="S216" s="205">
        <v>0</v>
      </c>
      <c r="T216" s="206">
        <f t="shared" si="73"/>
        <v>0</v>
      </c>
      <c r="AR216" s="24" t="s">
        <v>336</v>
      </c>
      <c r="AT216" s="24" t="s">
        <v>258</v>
      </c>
      <c r="AU216" s="24" t="s">
        <v>90</v>
      </c>
      <c r="AY216" s="24" t="s">
        <v>256</v>
      </c>
      <c r="BE216" s="207">
        <f t="shared" si="74"/>
        <v>0</v>
      </c>
      <c r="BF216" s="207">
        <f t="shared" si="75"/>
        <v>0</v>
      </c>
      <c r="BG216" s="207">
        <f t="shared" si="76"/>
        <v>0</v>
      </c>
      <c r="BH216" s="207">
        <f t="shared" si="77"/>
        <v>0</v>
      </c>
      <c r="BI216" s="207">
        <f t="shared" si="78"/>
        <v>0</v>
      </c>
      <c r="BJ216" s="24" t="s">
        <v>25</v>
      </c>
      <c r="BK216" s="207">
        <f t="shared" si="79"/>
        <v>0</v>
      </c>
      <c r="BL216" s="24" t="s">
        <v>336</v>
      </c>
      <c r="BM216" s="24" t="s">
        <v>3297</v>
      </c>
    </row>
    <row r="217" spans="2:65" s="1" customFormat="1" ht="22.5" customHeight="1">
      <c r="B217" s="42"/>
      <c r="C217" s="196" t="s">
        <v>881</v>
      </c>
      <c r="D217" s="196" t="s">
        <v>258</v>
      </c>
      <c r="E217" s="197" t="s">
        <v>3298</v>
      </c>
      <c r="F217" s="198" t="s">
        <v>3299</v>
      </c>
      <c r="G217" s="199" t="s">
        <v>453</v>
      </c>
      <c r="H217" s="200">
        <v>3</v>
      </c>
      <c r="I217" s="201"/>
      <c r="J217" s="202">
        <f t="shared" si="70"/>
        <v>0</v>
      </c>
      <c r="K217" s="198" t="s">
        <v>261</v>
      </c>
      <c r="L217" s="62"/>
      <c r="M217" s="203" t="s">
        <v>38</v>
      </c>
      <c r="N217" s="204" t="s">
        <v>52</v>
      </c>
      <c r="O217" s="43"/>
      <c r="P217" s="205">
        <f t="shared" si="71"/>
        <v>0</v>
      </c>
      <c r="Q217" s="205">
        <v>0.00052</v>
      </c>
      <c r="R217" s="205">
        <f t="shared" si="72"/>
        <v>0.0015599999999999998</v>
      </c>
      <c r="S217" s="205">
        <v>0</v>
      </c>
      <c r="T217" s="206">
        <f t="shared" si="73"/>
        <v>0</v>
      </c>
      <c r="AR217" s="24" t="s">
        <v>336</v>
      </c>
      <c r="AT217" s="24" t="s">
        <v>258</v>
      </c>
      <c r="AU217" s="24" t="s">
        <v>90</v>
      </c>
      <c r="AY217" s="24" t="s">
        <v>256</v>
      </c>
      <c r="BE217" s="207">
        <f t="shared" si="74"/>
        <v>0</v>
      </c>
      <c r="BF217" s="207">
        <f t="shared" si="75"/>
        <v>0</v>
      </c>
      <c r="BG217" s="207">
        <f t="shared" si="76"/>
        <v>0</v>
      </c>
      <c r="BH217" s="207">
        <f t="shared" si="77"/>
        <v>0</v>
      </c>
      <c r="BI217" s="207">
        <f t="shared" si="78"/>
        <v>0</v>
      </c>
      <c r="BJ217" s="24" t="s">
        <v>25</v>
      </c>
      <c r="BK217" s="207">
        <f t="shared" si="79"/>
        <v>0</v>
      </c>
      <c r="BL217" s="24" t="s">
        <v>336</v>
      </c>
      <c r="BM217" s="24" t="s">
        <v>3300</v>
      </c>
    </row>
    <row r="218" spans="2:65" s="1" customFormat="1" ht="22.5" customHeight="1">
      <c r="B218" s="42"/>
      <c r="C218" s="196" t="s">
        <v>886</v>
      </c>
      <c r="D218" s="196" t="s">
        <v>258</v>
      </c>
      <c r="E218" s="197" t="s">
        <v>3126</v>
      </c>
      <c r="F218" s="198" t="s">
        <v>3301</v>
      </c>
      <c r="G218" s="199" t="s">
        <v>453</v>
      </c>
      <c r="H218" s="200">
        <v>1</v>
      </c>
      <c r="I218" s="201"/>
      <c r="J218" s="202">
        <f t="shared" si="70"/>
        <v>0</v>
      </c>
      <c r="K218" s="198" t="s">
        <v>261</v>
      </c>
      <c r="L218" s="62"/>
      <c r="M218" s="203" t="s">
        <v>38</v>
      </c>
      <c r="N218" s="204" t="s">
        <v>52</v>
      </c>
      <c r="O218" s="43"/>
      <c r="P218" s="205">
        <f t="shared" si="71"/>
        <v>0</v>
      </c>
      <c r="Q218" s="205">
        <v>0.00078</v>
      </c>
      <c r="R218" s="205">
        <f t="shared" si="72"/>
        <v>0.00078</v>
      </c>
      <c r="S218" s="205">
        <v>0</v>
      </c>
      <c r="T218" s="206">
        <f t="shared" si="73"/>
        <v>0</v>
      </c>
      <c r="AR218" s="24" t="s">
        <v>336</v>
      </c>
      <c r="AT218" s="24" t="s">
        <v>258</v>
      </c>
      <c r="AU218" s="24" t="s">
        <v>90</v>
      </c>
      <c r="AY218" s="24" t="s">
        <v>256</v>
      </c>
      <c r="BE218" s="207">
        <f t="shared" si="74"/>
        <v>0</v>
      </c>
      <c r="BF218" s="207">
        <f t="shared" si="75"/>
        <v>0</v>
      </c>
      <c r="BG218" s="207">
        <f t="shared" si="76"/>
        <v>0</v>
      </c>
      <c r="BH218" s="207">
        <f t="shared" si="77"/>
        <v>0</v>
      </c>
      <c r="BI218" s="207">
        <f t="shared" si="78"/>
        <v>0</v>
      </c>
      <c r="BJ218" s="24" t="s">
        <v>25</v>
      </c>
      <c r="BK218" s="207">
        <f t="shared" si="79"/>
        <v>0</v>
      </c>
      <c r="BL218" s="24" t="s">
        <v>336</v>
      </c>
      <c r="BM218" s="24" t="s">
        <v>3302</v>
      </c>
    </row>
    <row r="219" spans="2:65" s="1" customFormat="1" ht="22.5" customHeight="1">
      <c r="B219" s="42"/>
      <c r="C219" s="196" t="s">
        <v>891</v>
      </c>
      <c r="D219" s="196" t="s">
        <v>258</v>
      </c>
      <c r="E219" s="197" t="s">
        <v>2827</v>
      </c>
      <c r="F219" s="198" t="s">
        <v>3303</v>
      </c>
      <c r="G219" s="199" t="s">
        <v>453</v>
      </c>
      <c r="H219" s="200">
        <v>20</v>
      </c>
      <c r="I219" s="201"/>
      <c r="J219" s="202">
        <f t="shared" si="70"/>
        <v>0</v>
      </c>
      <c r="K219" s="198" t="s">
        <v>261</v>
      </c>
      <c r="L219" s="62"/>
      <c r="M219" s="203" t="s">
        <v>38</v>
      </c>
      <c r="N219" s="204" t="s">
        <v>52</v>
      </c>
      <c r="O219" s="43"/>
      <c r="P219" s="205">
        <f t="shared" si="71"/>
        <v>0</v>
      </c>
      <c r="Q219" s="205">
        <v>0.00022</v>
      </c>
      <c r="R219" s="205">
        <f t="shared" si="72"/>
        <v>0.0044</v>
      </c>
      <c r="S219" s="205">
        <v>0</v>
      </c>
      <c r="T219" s="206">
        <f t="shared" si="73"/>
        <v>0</v>
      </c>
      <c r="AR219" s="24" t="s">
        <v>336</v>
      </c>
      <c r="AT219" s="24" t="s">
        <v>258</v>
      </c>
      <c r="AU219" s="24" t="s">
        <v>90</v>
      </c>
      <c r="AY219" s="24" t="s">
        <v>256</v>
      </c>
      <c r="BE219" s="207">
        <f t="shared" si="74"/>
        <v>0</v>
      </c>
      <c r="BF219" s="207">
        <f t="shared" si="75"/>
        <v>0</v>
      </c>
      <c r="BG219" s="207">
        <f t="shared" si="76"/>
        <v>0</v>
      </c>
      <c r="BH219" s="207">
        <f t="shared" si="77"/>
        <v>0</v>
      </c>
      <c r="BI219" s="207">
        <f t="shared" si="78"/>
        <v>0</v>
      </c>
      <c r="BJ219" s="24" t="s">
        <v>25</v>
      </c>
      <c r="BK219" s="207">
        <f t="shared" si="79"/>
        <v>0</v>
      </c>
      <c r="BL219" s="24" t="s">
        <v>336</v>
      </c>
      <c r="BM219" s="24" t="s">
        <v>3304</v>
      </c>
    </row>
    <row r="220" spans="2:65" s="1" customFormat="1" ht="22.5" customHeight="1">
      <c r="B220" s="42"/>
      <c r="C220" s="196" t="s">
        <v>896</v>
      </c>
      <c r="D220" s="196" t="s">
        <v>258</v>
      </c>
      <c r="E220" s="197" t="s">
        <v>3305</v>
      </c>
      <c r="F220" s="198" t="s">
        <v>3306</v>
      </c>
      <c r="G220" s="199" t="s">
        <v>453</v>
      </c>
      <c r="H220" s="200">
        <v>3</v>
      </c>
      <c r="I220" s="201"/>
      <c r="J220" s="202">
        <f t="shared" si="70"/>
        <v>0</v>
      </c>
      <c r="K220" s="198" t="s">
        <v>261</v>
      </c>
      <c r="L220" s="62"/>
      <c r="M220" s="203" t="s">
        <v>38</v>
      </c>
      <c r="N220" s="204" t="s">
        <v>52</v>
      </c>
      <c r="O220" s="43"/>
      <c r="P220" s="205">
        <f t="shared" si="71"/>
        <v>0</v>
      </c>
      <c r="Q220" s="205">
        <v>0.00114</v>
      </c>
      <c r="R220" s="205">
        <f t="shared" si="72"/>
        <v>0.00342</v>
      </c>
      <c r="S220" s="205">
        <v>0</v>
      </c>
      <c r="T220" s="206">
        <f t="shared" si="73"/>
        <v>0</v>
      </c>
      <c r="AR220" s="24" t="s">
        <v>336</v>
      </c>
      <c r="AT220" s="24" t="s">
        <v>258</v>
      </c>
      <c r="AU220" s="24" t="s">
        <v>90</v>
      </c>
      <c r="AY220" s="24" t="s">
        <v>256</v>
      </c>
      <c r="BE220" s="207">
        <f t="shared" si="74"/>
        <v>0</v>
      </c>
      <c r="BF220" s="207">
        <f t="shared" si="75"/>
        <v>0</v>
      </c>
      <c r="BG220" s="207">
        <f t="shared" si="76"/>
        <v>0</v>
      </c>
      <c r="BH220" s="207">
        <f t="shared" si="77"/>
        <v>0</v>
      </c>
      <c r="BI220" s="207">
        <f t="shared" si="78"/>
        <v>0</v>
      </c>
      <c r="BJ220" s="24" t="s">
        <v>25</v>
      </c>
      <c r="BK220" s="207">
        <f t="shared" si="79"/>
        <v>0</v>
      </c>
      <c r="BL220" s="24" t="s">
        <v>336</v>
      </c>
      <c r="BM220" s="24" t="s">
        <v>3307</v>
      </c>
    </row>
    <row r="221" spans="2:65" s="1" customFormat="1" ht="22.5" customHeight="1">
      <c r="B221" s="42"/>
      <c r="C221" s="196" t="s">
        <v>901</v>
      </c>
      <c r="D221" s="196" t="s">
        <v>258</v>
      </c>
      <c r="E221" s="197" t="s">
        <v>2830</v>
      </c>
      <c r="F221" s="198" t="s">
        <v>3130</v>
      </c>
      <c r="G221" s="199" t="s">
        <v>453</v>
      </c>
      <c r="H221" s="200">
        <v>1</v>
      </c>
      <c r="I221" s="201"/>
      <c r="J221" s="202">
        <f t="shared" si="70"/>
        <v>0</v>
      </c>
      <c r="K221" s="198" t="s">
        <v>261</v>
      </c>
      <c r="L221" s="62"/>
      <c r="M221" s="203" t="s">
        <v>38</v>
      </c>
      <c r="N221" s="204" t="s">
        <v>52</v>
      </c>
      <c r="O221" s="43"/>
      <c r="P221" s="205">
        <f t="shared" si="71"/>
        <v>0</v>
      </c>
      <c r="Q221" s="205">
        <v>0.00173</v>
      </c>
      <c r="R221" s="205">
        <f t="shared" si="72"/>
        <v>0.00173</v>
      </c>
      <c r="S221" s="205">
        <v>0</v>
      </c>
      <c r="T221" s="206">
        <f t="shared" si="73"/>
        <v>0</v>
      </c>
      <c r="AR221" s="24" t="s">
        <v>336</v>
      </c>
      <c r="AT221" s="24" t="s">
        <v>258</v>
      </c>
      <c r="AU221" s="24" t="s">
        <v>90</v>
      </c>
      <c r="AY221" s="24" t="s">
        <v>256</v>
      </c>
      <c r="BE221" s="207">
        <f t="shared" si="74"/>
        <v>0</v>
      </c>
      <c r="BF221" s="207">
        <f t="shared" si="75"/>
        <v>0</v>
      </c>
      <c r="BG221" s="207">
        <f t="shared" si="76"/>
        <v>0</v>
      </c>
      <c r="BH221" s="207">
        <f t="shared" si="77"/>
        <v>0</v>
      </c>
      <c r="BI221" s="207">
        <f t="shared" si="78"/>
        <v>0</v>
      </c>
      <c r="BJ221" s="24" t="s">
        <v>25</v>
      </c>
      <c r="BK221" s="207">
        <f t="shared" si="79"/>
        <v>0</v>
      </c>
      <c r="BL221" s="24" t="s">
        <v>336</v>
      </c>
      <c r="BM221" s="24" t="s">
        <v>3308</v>
      </c>
    </row>
    <row r="222" spans="2:65" s="1" customFormat="1" ht="22.5" customHeight="1">
      <c r="B222" s="42"/>
      <c r="C222" s="196" t="s">
        <v>906</v>
      </c>
      <c r="D222" s="196" t="s">
        <v>258</v>
      </c>
      <c r="E222" s="197" t="s">
        <v>3309</v>
      </c>
      <c r="F222" s="198" t="s">
        <v>3310</v>
      </c>
      <c r="G222" s="199" t="s">
        <v>453</v>
      </c>
      <c r="H222" s="200">
        <v>11</v>
      </c>
      <c r="I222" s="201"/>
      <c r="J222" s="202">
        <f t="shared" si="70"/>
        <v>0</v>
      </c>
      <c r="K222" s="198" t="s">
        <v>261</v>
      </c>
      <c r="L222" s="62"/>
      <c r="M222" s="203" t="s">
        <v>38</v>
      </c>
      <c r="N222" s="204" t="s">
        <v>52</v>
      </c>
      <c r="O222" s="43"/>
      <c r="P222" s="205">
        <f t="shared" si="71"/>
        <v>0</v>
      </c>
      <c r="Q222" s="205">
        <v>0.00107</v>
      </c>
      <c r="R222" s="205">
        <f t="shared" si="72"/>
        <v>0.01177</v>
      </c>
      <c r="S222" s="205">
        <v>0</v>
      </c>
      <c r="T222" s="206">
        <f t="shared" si="73"/>
        <v>0</v>
      </c>
      <c r="AR222" s="24" t="s">
        <v>336</v>
      </c>
      <c r="AT222" s="24" t="s">
        <v>258</v>
      </c>
      <c r="AU222" s="24" t="s">
        <v>90</v>
      </c>
      <c r="AY222" s="24" t="s">
        <v>256</v>
      </c>
      <c r="BE222" s="207">
        <f t="shared" si="74"/>
        <v>0</v>
      </c>
      <c r="BF222" s="207">
        <f t="shared" si="75"/>
        <v>0</v>
      </c>
      <c r="BG222" s="207">
        <f t="shared" si="76"/>
        <v>0</v>
      </c>
      <c r="BH222" s="207">
        <f t="shared" si="77"/>
        <v>0</v>
      </c>
      <c r="BI222" s="207">
        <f t="shared" si="78"/>
        <v>0</v>
      </c>
      <c r="BJ222" s="24" t="s">
        <v>25</v>
      </c>
      <c r="BK222" s="207">
        <f t="shared" si="79"/>
        <v>0</v>
      </c>
      <c r="BL222" s="24" t="s">
        <v>336</v>
      </c>
      <c r="BM222" s="24" t="s">
        <v>3311</v>
      </c>
    </row>
    <row r="223" spans="2:65" s="1" customFormat="1" ht="22.5" customHeight="1">
      <c r="B223" s="42"/>
      <c r="C223" s="196" t="s">
        <v>911</v>
      </c>
      <c r="D223" s="196" t="s">
        <v>258</v>
      </c>
      <c r="E223" s="197" t="s">
        <v>2836</v>
      </c>
      <c r="F223" s="198" t="s">
        <v>2837</v>
      </c>
      <c r="G223" s="199" t="s">
        <v>453</v>
      </c>
      <c r="H223" s="200">
        <v>5</v>
      </c>
      <c r="I223" s="201"/>
      <c r="J223" s="202">
        <f t="shared" si="70"/>
        <v>0</v>
      </c>
      <c r="K223" s="198" t="s">
        <v>261</v>
      </c>
      <c r="L223" s="62"/>
      <c r="M223" s="203" t="s">
        <v>38</v>
      </c>
      <c r="N223" s="204" t="s">
        <v>52</v>
      </c>
      <c r="O223" s="43"/>
      <c r="P223" s="205">
        <f t="shared" si="71"/>
        <v>0</v>
      </c>
      <c r="Q223" s="205">
        <v>0.00168</v>
      </c>
      <c r="R223" s="205">
        <f t="shared" si="72"/>
        <v>0.008400000000000001</v>
      </c>
      <c r="S223" s="205">
        <v>0</v>
      </c>
      <c r="T223" s="206">
        <f t="shared" si="73"/>
        <v>0</v>
      </c>
      <c r="AR223" s="24" t="s">
        <v>336</v>
      </c>
      <c r="AT223" s="24" t="s">
        <v>258</v>
      </c>
      <c r="AU223" s="24" t="s">
        <v>90</v>
      </c>
      <c r="AY223" s="24" t="s">
        <v>256</v>
      </c>
      <c r="BE223" s="207">
        <f t="shared" si="74"/>
        <v>0</v>
      </c>
      <c r="BF223" s="207">
        <f t="shared" si="75"/>
        <v>0</v>
      </c>
      <c r="BG223" s="207">
        <f t="shared" si="76"/>
        <v>0</v>
      </c>
      <c r="BH223" s="207">
        <f t="shared" si="77"/>
        <v>0</v>
      </c>
      <c r="BI223" s="207">
        <f t="shared" si="78"/>
        <v>0</v>
      </c>
      <c r="BJ223" s="24" t="s">
        <v>25</v>
      </c>
      <c r="BK223" s="207">
        <f t="shared" si="79"/>
        <v>0</v>
      </c>
      <c r="BL223" s="24" t="s">
        <v>336</v>
      </c>
      <c r="BM223" s="24" t="s">
        <v>3312</v>
      </c>
    </row>
    <row r="224" spans="2:65" s="1" customFormat="1" ht="22.5" customHeight="1">
      <c r="B224" s="42"/>
      <c r="C224" s="196" t="s">
        <v>916</v>
      </c>
      <c r="D224" s="196" t="s">
        <v>258</v>
      </c>
      <c r="E224" s="197" t="s">
        <v>3313</v>
      </c>
      <c r="F224" s="198" t="s">
        <v>3314</v>
      </c>
      <c r="G224" s="199" t="s">
        <v>453</v>
      </c>
      <c r="H224" s="200">
        <v>2</v>
      </c>
      <c r="I224" s="201"/>
      <c r="J224" s="202">
        <f t="shared" si="70"/>
        <v>0</v>
      </c>
      <c r="K224" s="198" t="s">
        <v>261</v>
      </c>
      <c r="L224" s="62"/>
      <c r="M224" s="203" t="s">
        <v>38</v>
      </c>
      <c r="N224" s="204" t="s">
        <v>52</v>
      </c>
      <c r="O224" s="43"/>
      <c r="P224" s="205">
        <f t="shared" si="71"/>
        <v>0</v>
      </c>
      <c r="Q224" s="205">
        <v>0.00156</v>
      </c>
      <c r="R224" s="205">
        <f t="shared" si="72"/>
        <v>0.00312</v>
      </c>
      <c r="S224" s="205">
        <v>0</v>
      </c>
      <c r="T224" s="206">
        <f t="shared" si="73"/>
        <v>0</v>
      </c>
      <c r="AR224" s="24" t="s">
        <v>336</v>
      </c>
      <c r="AT224" s="24" t="s">
        <v>258</v>
      </c>
      <c r="AU224" s="24" t="s">
        <v>90</v>
      </c>
      <c r="AY224" s="24" t="s">
        <v>256</v>
      </c>
      <c r="BE224" s="207">
        <f t="shared" si="74"/>
        <v>0</v>
      </c>
      <c r="BF224" s="207">
        <f t="shared" si="75"/>
        <v>0</v>
      </c>
      <c r="BG224" s="207">
        <f t="shared" si="76"/>
        <v>0</v>
      </c>
      <c r="BH224" s="207">
        <f t="shared" si="77"/>
        <v>0</v>
      </c>
      <c r="BI224" s="207">
        <f t="shared" si="78"/>
        <v>0</v>
      </c>
      <c r="BJ224" s="24" t="s">
        <v>25</v>
      </c>
      <c r="BK224" s="207">
        <f t="shared" si="79"/>
        <v>0</v>
      </c>
      <c r="BL224" s="24" t="s">
        <v>336</v>
      </c>
      <c r="BM224" s="24" t="s">
        <v>3315</v>
      </c>
    </row>
    <row r="225" spans="2:65" s="1" customFormat="1" ht="31.5" customHeight="1">
      <c r="B225" s="42"/>
      <c r="C225" s="196" t="s">
        <v>921</v>
      </c>
      <c r="D225" s="196" t="s">
        <v>258</v>
      </c>
      <c r="E225" s="197" t="s">
        <v>2839</v>
      </c>
      <c r="F225" s="198" t="s">
        <v>2840</v>
      </c>
      <c r="G225" s="199" t="s">
        <v>453</v>
      </c>
      <c r="H225" s="200">
        <v>2</v>
      </c>
      <c r="I225" s="201"/>
      <c r="J225" s="202">
        <f t="shared" si="70"/>
        <v>0</v>
      </c>
      <c r="K225" s="198" t="s">
        <v>261</v>
      </c>
      <c r="L225" s="62"/>
      <c r="M225" s="203" t="s">
        <v>38</v>
      </c>
      <c r="N225" s="204" t="s">
        <v>52</v>
      </c>
      <c r="O225" s="43"/>
      <c r="P225" s="205">
        <f t="shared" si="71"/>
        <v>0</v>
      </c>
      <c r="Q225" s="205">
        <v>0.00053</v>
      </c>
      <c r="R225" s="205">
        <f t="shared" si="72"/>
        <v>0.00106</v>
      </c>
      <c r="S225" s="205">
        <v>0</v>
      </c>
      <c r="T225" s="206">
        <f t="shared" si="73"/>
        <v>0</v>
      </c>
      <c r="AR225" s="24" t="s">
        <v>336</v>
      </c>
      <c r="AT225" s="24" t="s">
        <v>258</v>
      </c>
      <c r="AU225" s="24" t="s">
        <v>90</v>
      </c>
      <c r="AY225" s="24" t="s">
        <v>256</v>
      </c>
      <c r="BE225" s="207">
        <f t="shared" si="74"/>
        <v>0</v>
      </c>
      <c r="BF225" s="207">
        <f t="shared" si="75"/>
        <v>0</v>
      </c>
      <c r="BG225" s="207">
        <f t="shared" si="76"/>
        <v>0</v>
      </c>
      <c r="BH225" s="207">
        <f t="shared" si="77"/>
        <v>0</v>
      </c>
      <c r="BI225" s="207">
        <f t="shared" si="78"/>
        <v>0</v>
      </c>
      <c r="BJ225" s="24" t="s">
        <v>25</v>
      </c>
      <c r="BK225" s="207">
        <f t="shared" si="79"/>
        <v>0</v>
      </c>
      <c r="BL225" s="24" t="s">
        <v>336</v>
      </c>
      <c r="BM225" s="24" t="s">
        <v>3316</v>
      </c>
    </row>
    <row r="226" spans="2:65" s="1" customFormat="1" ht="31.5" customHeight="1">
      <c r="B226" s="42"/>
      <c r="C226" s="196" t="s">
        <v>925</v>
      </c>
      <c r="D226" s="196" t="s">
        <v>258</v>
      </c>
      <c r="E226" s="197" t="s">
        <v>2842</v>
      </c>
      <c r="F226" s="198" t="s">
        <v>2843</v>
      </c>
      <c r="G226" s="199" t="s">
        <v>453</v>
      </c>
      <c r="H226" s="200">
        <v>12</v>
      </c>
      <c r="I226" s="201"/>
      <c r="J226" s="202">
        <f t="shared" si="70"/>
        <v>0</v>
      </c>
      <c r="K226" s="198" t="s">
        <v>261</v>
      </c>
      <c r="L226" s="62"/>
      <c r="M226" s="203" t="s">
        <v>38</v>
      </c>
      <c r="N226" s="204" t="s">
        <v>52</v>
      </c>
      <c r="O226" s="43"/>
      <c r="P226" s="205">
        <f t="shared" si="71"/>
        <v>0</v>
      </c>
      <c r="Q226" s="205">
        <v>0.00061</v>
      </c>
      <c r="R226" s="205">
        <f t="shared" si="72"/>
        <v>0.00732</v>
      </c>
      <c r="S226" s="205">
        <v>0</v>
      </c>
      <c r="T226" s="206">
        <f t="shared" si="73"/>
        <v>0</v>
      </c>
      <c r="AR226" s="24" t="s">
        <v>336</v>
      </c>
      <c r="AT226" s="24" t="s">
        <v>258</v>
      </c>
      <c r="AU226" s="24" t="s">
        <v>90</v>
      </c>
      <c r="AY226" s="24" t="s">
        <v>256</v>
      </c>
      <c r="BE226" s="207">
        <f t="shared" si="74"/>
        <v>0</v>
      </c>
      <c r="BF226" s="207">
        <f t="shared" si="75"/>
        <v>0</v>
      </c>
      <c r="BG226" s="207">
        <f t="shared" si="76"/>
        <v>0</v>
      </c>
      <c r="BH226" s="207">
        <f t="shared" si="77"/>
        <v>0</v>
      </c>
      <c r="BI226" s="207">
        <f t="shared" si="78"/>
        <v>0</v>
      </c>
      <c r="BJ226" s="24" t="s">
        <v>25</v>
      </c>
      <c r="BK226" s="207">
        <f t="shared" si="79"/>
        <v>0</v>
      </c>
      <c r="BL226" s="24" t="s">
        <v>336</v>
      </c>
      <c r="BM226" s="24" t="s">
        <v>3317</v>
      </c>
    </row>
    <row r="227" spans="2:65" s="1" customFormat="1" ht="22.5" customHeight="1">
      <c r="B227" s="42"/>
      <c r="C227" s="196" t="s">
        <v>929</v>
      </c>
      <c r="D227" s="196" t="s">
        <v>258</v>
      </c>
      <c r="E227" s="197" t="s">
        <v>2845</v>
      </c>
      <c r="F227" s="198" t="s">
        <v>2846</v>
      </c>
      <c r="G227" s="199" t="s">
        <v>453</v>
      </c>
      <c r="H227" s="200">
        <v>12</v>
      </c>
      <c r="I227" s="201"/>
      <c r="J227" s="202">
        <f t="shared" si="70"/>
        <v>0</v>
      </c>
      <c r="K227" s="198" t="s">
        <v>261</v>
      </c>
      <c r="L227" s="62"/>
      <c r="M227" s="203" t="s">
        <v>38</v>
      </c>
      <c r="N227" s="204" t="s">
        <v>52</v>
      </c>
      <c r="O227" s="43"/>
      <c r="P227" s="205">
        <f t="shared" si="71"/>
        <v>0</v>
      </c>
      <c r="Q227" s="205">
        <v>0.003</v>
      </c>
      <c r="R227" s="205">
        <f t="shared" si="72"/>
        <v>0.036000000000000004</v>
      </c>
      <c r="S227" s="205">
        <v>0</v>
      </c>
      <c r="T227" s="206">
        <f t="shared" si="73"/>
        <v>0</v>
      </c>
      <c r="AR227" s="24" t="s">
        <v>336</v>
      </c>
      <c r="AT227" s="24" t="s">
        <v>258</v>
      </c>
      <c r="AU227" s="24" t="s">
        <v>90</v>
      </c>
      <c r="AY227" s="24" t="s">
        <v>256</v>
      </c>
      <c r="BE227" s="207">
        <f t="shared" si="74"/>
        <v>0</v>
      </c>
      <c r="BF227" s="207">
        <f t="shared" si="75"/>
        <v>0</v>
      </c>
      <c r="BG227" s="207">
        <f t="shared" si="76"/>
        <v>0</v>
      </c>
      <c r="BH227" s="207">
        <f t="shared" si="77"/>
        <v>0</v>
      </c>
      <c r="BI227" s="207">
        <f t="shared" si="78"/>
        <v>0</v>
      </c>
      <c r="BJ227" s="24" t="s">
        <v>25</v>
      </c>
      <c r="BK227" s="207">
        <f t="shared" si="79"/>
        <v>0</v>
      </c>
      <c r="BL227" s="24" t="s">
        <v>336</v>
      </c>
      <c r="BM227" s="24" t="s">
        <v>3318</v>
      </c>
    </row>
    <row r="228" spans="2:65" s="1" customFormat="1" ht="31.5" customHeight="1">
      <c r="B228" s="42"/>
      <c r="C228" s="196" t="s">
        <v>933</v>
      </c>
      <c r="D228" s="196" t="s">
        <v>258</v>
      </c>
      <c r="E228" s="197" t="s">
        <v>2848</v>
      </c>
      <c r="F228" s="198" t="s">
        <v>2849</v>
      </c>
      <c r="G228" s="199" t="s">
        <v>453</v>
      </c>
      <c r="H228" s="200">
        <v>3</v>
      </c>
      <c r="I228" s="201"/>
      <c r="J228" s="202">
        <f t="shared" si="70"/>
        <v>0</v>
      </c>
      <c r="K228" s="198" t="s">
        <v>261</v>
      </c>
      <c r="L228" s="62"/>
      <c r="M228" s="203" t="s">
        <v>38</v>
      </c>
      <c r="N228" s="204" t="s">
        <v>52</v>
      </c>
      <c r="O228" s="43"/>
      <c r="P228" s="205">
        <f t="shared" si="71"/>
        <v>0</v>
      </c>
      <c r="Q228" s="205">
        <v>0.00147</v>
      </c>
      <c r="R228" s="205">
        <f t="shared" si="72"/>
        <v>0.00441</v>
      </c>
      <c r="S228" s="205">
        <v>0</v>
      </c>
      <c r="T228" s="206">
        <f t="shared" si="73"/>
        <v>0</v>
      </c>
      <c r="AR228" s="24" t="s">
        <v>336</v>
      </c>
      <c r="AT228" s="24" t="s">
        <v>258</v>
      </c>
      <c r="AU228" s="24" t="s">
        <v>90</v>
      </c>
      <c r="AY228" s="24" t="s">
        <v>256</v>
      </c>
      <c r="BE228" s="207">
        <f t="shared" si="74"/>
        <v>0</v>
      </c>
      <c r="BF228" s="207">
        <f t="shared" si="75"/>
        <v>0</v>
      </c>
      <c r="BG228" s="207">
        <f t="shared" si="76"/>
        <v>0</v>
      </c>
      <c r="BH228" s="207">
        <f t="shared" si="77"/>
        <v>0</v>
      </c>
      <c r="BI228" s="207">
        <f t="shared" si="78"/>
        <v>0</v>
      </c>
      <c r="BJ228" s="24" t="s">
        <v>25</v>
      </c>
      <c r="BK228" s="207">
        <f t="shared" si="79"/>
        <v>0</v>
      </c>
      <c r="BL228" s="24" t="s">
        <v>336</v>
      </c>
      <c r="BM228" s="24" t="s">
        <v>3319</v>
      </c>
    </row>
    <row r="229" spans="2:65" s="1" customFormat="1" ht="31.5" customHeight="1">
      <c r="B229" s="42"/>
      <c r="C229" s="196" t="s">
        <v>937</v>
      </c>
      <c r="D229" s="196" t="s">
        <v>258</v>
      </c>
      <c r="E229" s="197" t="s">
        <v>2851</v>
      </c>
      <c r="F229" s="198" t="s">
        <v>2852</v>
      </c>
      <c r="G229" s="199" t="s">
        <v>327</v>
      </c>
      <c r="H229" s="200">
        <v>1</v>
      </c>
      <c r="I229" s="201"/>
      <c r="J229" s="202">
        <f t="shared" si="70"/>
        <v>0</v>
      </c>
      <c r="K229" s="198" t="s">
        <v>261</v>
      </c>
      <c r="L229" s="62"/>
      <c r="M229" s="203" t="s">
        <v>38</v>
      </c>
      <c r="N229" s="204" t="s">
        <v>52</v>
      </c>
      <c r="O229" s="43"/>
      <c r="P229" s="205">
        <f t="shared" si="71"/>
        <v>0</v>
      </c>
      <c r="Q229" s="205">
        <v>0</v>
      </c>
      <c r="R229" s="205">
        <f t="shared" si="72"/>
        <v>0</v>
      </c>
      <c r="S229" s="205">
        <v>0</v>
      </c>
      <c r="T229" s="206">
        <f t="shared" si="73"/>
        <v>0</v>
      </c>
      <c r="AR229" s="24" t="s">
        <v>336</v>
      </c>
      <c r="AT229" s="24" t="s">
        <v>258</v>
      </c>
      <c r="AU229" s="24" t="s">
        <v>90</v>
      </c>
      <c r="AY229" s="24" t="s">
        <v>256</v>
      </c>
      <c r="BE229" s="207">
        <f t="shared" si="74"/>
        <v>0</v>
      </c>
      <c r="BF229" s="207">
        <f t="shared" si="75"/>
        <v>0</v>
      </c>
      <c r="BG229" s="207">
        <f t="shared" si="76"/>
        <v>0</v>
      </c>
      <c r="BH229" s="207">
        <f t="shared" si="77"/>
        <v>0</v>
      </c>
      <c r="BI229" s="207">
        <f t="shared" si="78"/>
        <v>0</v>
      </c>
      <c r="BJ229" s="24" t="s">
        <v>25</v>
      </c>
      <c r="BK229" s="207">
        <f t="shared" si="79"/>
        <v>0</v>
      </c>
      <c r="BL229" s="24" t="s">
        <v>336</v>
      </c>
      <c r="BM229" s="24" t="s">
        <v>3320</v>
      </c>
    </row>
    <row r="230" spans="2:63" s="10" customFormat="1" ht="29.85" customHeight="1">
      <c r="B230" s="179"/>
      <c r="C230" s="180"/>
      <c r="D230" s="193" t="s">
        <v>80</v>
      </c>
      <c r="E230" s="194" t="s">
        <v>2460</v>
      </c>
      <c r="F230" s="194" t="s">
        <v>2461</v>
      </c>
      <c r="G230" s="180"/>
      <c r="H230" s="180"/>
      <c r="I230" s="183"/>
      <c r="J230" s="195">
        <f>BK230</f>
        <v>0</v>
      </c>
      <c r="K230" s="180"/>
      <c r="L230" s="185"/>
      <c r="M230" s="186"/>
      <c r="N230" s="187"/>
      <c r="O230" s="187"/>
      <c r="P230" s="188">
        <f>SUM(P231:P233)</f>
        <v>0</v>
      </c>
      <c r="Q230" s="187"/>
      <c r="R230" s="188">
        <f>SUM(R231:R233)</f>
        <v>0.01167</v>
      </c>
      <c r="S230" s="187"/>
      <c r="T230" s="189">
        <f>SUM(T231:T233)</f>
        <v>0</v>
      </c>
      <c r="AR230" s="190" t="s">
        <v>90</v>
      </c>
      <c r="AT230" s="191" t="s">
        <v>80</v>
      </c>
      <c r="AU230" s="191" t="s">
        <v>25</v>
      </c>
      <c r="AY230" s="190" t="s">
        <v>256</v>
      </c>
      <c r="BK230" s="192">
        <f>SUM(BK231:BK233)</f>
        <v>0</v>
      </c>
    </row>
    <row r="231" spans="2:65" s="1" customFormat="1" ht="31.5" customHeight="1">
      <c r="B231" s="42"/>
      <c r="C231" s="196" t="s">
        <v>941</v>
      </c>
      <c r="D231" s="196" t="s">
        <v>258</v>
      </c>
      <c r="E231" s="197" t="s">
        <v>2462</v>
      </c>
      <c r="F231" s="198" t="s">
        <v>3321</v>
      </c>
      <c r="G231" s="199" t="s">
        <v>129</v>
      </c>
      <c r="H231" s="200">
        <v>10</v>
      </c>
      <c r="I231" s="201"/>
      <c r="J231" s="202">
        <f>ROUND(I231*H231,2)</f>
        <v>0</v>
      </c>
      <c r="K231" s="198" t="s">
        <v>38</v>
      </c>
      <c r="L231" s="62"/>
      <c r="M231" s="203" t="s">
        <v>38</v>
      </c>
      <c r="N231" s="204" t="s">
        <v>52</v>
      </c>
      <c r="O231" s="43"/>
      <c r="P231" s="205">
        <f>O231*H231</f>
        <v>0</v>
      </c>
      <c r="Q231" s="205">
        <v>0.00066</v>
      </c>
      <c r="R231" s="205">
        <f>Q231*H231</f>
        <v>0.0066</v>
      </c>
      <c r="S231" s="205">
        <v>0</v>
      </c>
      <c r="T231" s="206">
        <f>S231*H231</f>
        <v>0</v>
      </c>
      <c r="AR231" s="24" t="s">
        <v>336</v>
      </c>
      <c r="AT231" s="24" t="s">
        <v>258</v>
      </c>
      <c r="AU231" s="24" t="s">
        <v>90</v>
      </c>
      <c r="AY231" s="24" t="s">
        <v>256</v>
      </c>
      <c r="BE231" s="207">
        <f>IF(N231="základní",J231,0)</f>
        <v>0</v>
      </c>
      <c r="BF231" s="207">
        <f>IF(N231="snížená",J231,0)</f>
        <v>0</v>
      </c>
      <c r="BG231" s="207">
        <f>IF(N231="zákl. přenesená",J231,0)</f>
        <v>0</v>
      </c>
      <c r="BH231" s="207">
        <f>IF(N231="sníž. přenesená",J231,0)</f>
        <v>0</v>
      </c>
      <c r="BI231" s="207">
        <f>IF(N231="nulová",J231,0)</f>
        <v>0</v>
      </c>
      <c r="BJ231" s="24" t="s">
        <v>25</v>
      </c>
      <c r="BK231" s="207">
        <f>ROUND(I231*H231,2)</f>
        <v>0</v>
      </c>
      <c r="BL231" s="24" t="s">
        <v>336</v>
      </c>
      <c r="BM231" s="24" t="s">
        <v>3322</v>
      </c>
    </row>
    <row r="232" spans="2:65" s="1" customFormat="1" ht="31.5" customHeight="1">
      <c r="B232" s="42"/>
      <c r="C232" s="196" t="s">
        <v>945</v>
      </c>
      <c r="D232" s="196" t="s">
        <v>258</v>
      </c>
      <c r="E232" s="197" t="s">
        <v>2862</v>
      </c>
      <c r="F232" s="198" t="s">
        <v>2863</v>
      </c>
      <c r="G232" s="199" t="s">
        <v>372</v>
      </c>
      <c r="H232" s="200">
        <v>169</v>
      </c>
      <c r="I232" s="201"/>
      <c r="J232" s="202">
        <f>ROUND(I232*H232,2)</f>
        <v>0</v>
      </c>
      <c r="K232" s="198" t="s">
        <v>38</v>
      </c>
      <c r="L232" s="62"/>
      <c r="M232" s="203" t="s">
        <v>38</v>
      </c>
      <c r="N232" s="204" t="s">
        <v>52</v>
      </c>
      <c r="O232" s="43"/>
      <c r="P232" s="205">
        <f>O232*H232</f>
        <v>0</v>
      </c>
      <c r="Q232" s="205">
        <v>3E-05</v>
      </c>
      <c r="R232" s="205">
        <f>Q232*H232</f>
        <v>0.00507</v>
      </c>
      <c r="S232" s="205">
        <v>0</v>
      </c>
      <c r="T232" s="206">
        <f>S232*H232</f>
        <v>0</v>
      </c>
      <c r="AR232" s="24" t="s">
        <v>336</v>
      </c>
      <c r="AT232" s="24" t="s">
        <v>258</v>
      </c>
      <c r="AU232" s="24" t="s">
        <v>90</v>
      </c>
      <c r="AY232" s="24" t="s">
        <v>256</v>
      </c>
      <c r="BE232" s="207">
        <f>IF(N232="základní",J232,0)</f>
        <v>0</v>
      </c>
      <c r="BF232" s="207">
        <f>IF(N232="snížená",J232,0)</f>
        <v>0</v>
      </c>
      <c r="BG232" s="207">
        <f>IF(N232="zákl. přenesená",J232,0)</f>
        <v>0</v>
      </c>
      <c r="BH232" s="207">
        <f>IF(N232="sníž. přenesená",J232,0)</f>
        <v>0</v>
      </c>
      <c r="BI232" s="207">
        <f>IF(N232="nulová",J232,0)</f>
        <v>0</v>
      </c>
      <c r="BJ232" s="24" t="s">
        <v>25</v>
      </c>
      <c r="BK232" s="207">
        <f>ROUND(I232*H232,2)</f>
        <v>0</v>
      </c>
      <c r="BL232" s="24" t="s">
        <v>336</v>
      </c>
      <c r="BM232" s="24" t="s">
        <v>3323</v>
      </c>
    </row>
    <row r="233" spans="2:65" s="1" customFormat="1" ht="31.5" customHeight="1">
      <c r="B233" s="42"/>
      <c r="C233" s="196" t="s">
        <v>949</v>
      </c>
      <c r="D233" s="196" t="s">
        <v>258</v>
      </c>
      <c r="E233" s="197" t="s">
        <v>2857</v>
      </c>
      <c r="F233" s="198" t="s">
        <v>2858</v>
      </c>
      <c r="G233" s="199" t="s">
        <v>327</v>
      </c>
      <c r="H233" s="200">
        <v>0.243</v>
      </c>
      <c r="I233" s="201"/>
      <c r="J233" s="202">
        <f>ROUND(I233*H233,2)</f>
        <v>0</v>
      </c>
      <c r="K233" s="198" t="s">
        <v>261</v>
      </c>
      <c r="L233" s="62"/>
      <c r="M233" s="203" t="s">
        <v>38</v>
      </c>
      <c r="N233" s="204" t="s">
        <v>52</v>
      </c>
      <c r="O233" s="43"/>
      <c r="P233" s="205">
        <f>O233*H233</f>
        <v>0</v>
      </c>
      <c r="Q233" s="205">
        <v>0</v>
      </c>
      <c r="R233" s="205">
        <f>Q233*H233</f>
        <v>0</v>
      </c>
      <c r="S233" s="205">
        <v>0</v>
      </c>
      <c r="T233" s="206">
        <f>S233*H233</f>
        <v>0</v>
      </c>
      <c r="AR233" s="24" t="s">
        <v>336</v>
      </c>
      <c r="AT233" s="24" t="s">
        <v>258</v>
      </c>
      <c r="AU233" s="24" t="s">
        <v>90</v>
      </c>
      <c r="AY233" s="24" t="s">
        <v>256</v>
      </c>
      <c r="BE233" s="207">
        <f>IF(N233="základní",J233,0)</f>
        <v>0</v>
      </c>
      <c r="BF233" s="207">
        <f>IF(N233="snížená",J233,0)</f>
        <v>0</v>
      </c>
      <c r="BG233" s="207">
        <f>IF(N233="zákl. přenesená",J233,0)</f>
        <v>0</v>
      </c>
      <c r="BH233" s="207">
        <f>IF(N233="sníž. přenesená",J233,0)</f>
        <v>0</v>
      </c>
      <c r="BI233" s="207">
        <f>IF(N233="nulová",J233,0)</f>
        <v>0</v>
      </c>
      <c r="BJ233" s="24" t="s">
        <v>25</v>
      </c>
      <c r="BK233" s="207">
        <f>ROUND(I233*H233,2)</f>
        <v>0</v>
      </c>
      <c r="BL233" s="24" t="s">
        <v>336</v>
      </c>
      <c r="BM233" s="24" t="s">
        <v>3324</v>
      </c>
    </row>
    <row r="234" spans="2:63" s="10" customFormat="1" ht="37.35" customHeight="1">
      <c r="B234" s="179"/>
      <c r="C234" s="180"/>
      <c r="D234" s="193" t="s">
        <v>80</v>
      </c>
      <c r="E234" s="277" t="s">
        <v>2468</v>
      </c>
      <c r="F234" s="277" t="s">
        <v>2469</v>
      </c>
      <c r="G234" s="180"/>
      <c r="H234" s="180"/>
      <c r="I234" s="183"/>
      <c r="J234" s="278">
        <f>BK234</f>
        <v>0</v>
      </c>
      <c r="K234" s="180"/>
      <c r="L234" s="185"/>
      <c r="M234" s="186"/>
      <c r="N234" s="187"/>
      <c r="O234" s="187"/>
      <c r="P234" s="188">
        <f>SUM(P235:P239)</f>
        <v>0</v>
      </c>
      <c r="Q234" s="187"/>
      <c r="R234" s="188">
        <f>SUM(R235:R239)</f>
        <v>0</v>
      </c>
      <c r="S234" s="187"/>
      <c r="T234" s="189">
        <f>SUM(T235:T239)</f>
        <v>0</v>
      </c>
      <c r="AR234" s="190" t="s">
        <v>262</v>
      </c>
      <c r="AT234" s="191" t="s">
        <v>80</v>
      </c>
      <c r="AU234" s="191" t="s">
        <v>81</v>
      </c>
      <c r="AY234" s="190" t="s">
        <v>256</v>
      </c>
      <c r="BK234" s="192">
        <f>SUM(BK235:BK239)</f>
        <v>0</v>
      </c>
    </row>
    <row r="235" spans="2:65" s="1" customFormat="1" ht="22.5" customHeight="1">
      <c r="B235" s="42"/>
      <c r="C235" s="196" t="s">
        <v>953</v>
      </c>
      <c r="D235" s="196" t="s">
        <v>258</v>
      </c>
      <c r="E235" s="197" t="s">
        <v>2865</v>
      </c>
      <c r="F235" s="198" t="s">
        <v>2866</v>
      </c>
      <c r="G235" s="199" t="s">
        <v>1023</v>
      </c>
      <c r="H235" s="200">
        <v>20</v>
      </c>
      <c r="I235" s="201"/>
      <c r="J235" s="202">
        <f>ROUND(I235*H235,2)</f>
        <v>0</v>
      </c>
      <c r="K235" s="198" t="s">
        <v>261</v>
      </c>
      <c r="L235" s="62"/>
      <c r="M235" s="203" t="s">
        <v>38</v>
      </c>
      <c r="N235" s="204" t="s">
        <v>52</v>
      </c>
      <c r="O235" s="43"/>
      <c r="P235" s="205">
        <f>O235*H235</f>
        <v>0</v>
      </c>
      <c r="Q235" s="205">
        <v>0</v>
      </c>
      <c r="R235" s="205">
        <f>Q235*H235</f>
        <v>0</v>
      </c>
      <c r="S235" s="205">
        <v>0</v>
      </c>
      <c r="T235" s="206">
        <f>S235*H235</f>
        <v>0</v>
      </c>
      <c r="AR235" s="24" t="s">
        <v>2472</v>
      </c>
      <c r="AT235" s="24" t="s">
        <v>258</v>
      </c>
      <c r="AU235" s="24" t="s">
        <v>25</v>
      </c>
      <c r="AY235" s="24" t="s">
        <v>256</v>
      </c>
      <c r="BE235" s="207">
        <f>IF(N235="základní",J235,0)</f>
        <v>0</v>
      </c>
      <c r="BF235" s="207">
        <f>IF(N235="snížená",J235,0)</f>
        <v>0</v>
      </c>
      <c r="BG235" s="207">
        <f>IF(N235="zákl. přenesená",J235,0)</f>
        <v>0</v>
      </c>
      <c r="BH235" s="207">
        <f>IF(N235="sníž. přenesená",J235,0)</f>
        <v>0</v>
      </c>
      <c r="BI235" s="207">
        <f>IF(N235="nulová",J235,0)</f>
        <v>0</v>
      </c>
      <c r="BJ235" s="24" t="s">
        <v>25</v>
      </c>
      <c r="BK235" s="207">
        <f>ROUND(I235*H235,2)</f>
        <v>0</v>
      </c>
      <c r="BL235" s="24" t="s">
        <v>2472</v>
      </c>
      <c r="BM235" s="24" t="s">
        <v>3325</v>
      </c>
    </row>
    <row r="236" spans="2:65" s="1" customFormat="1" ht="22.5" customHeight="1">
      <c r="B236" s="42"/>
      <c r="C236" s="196" t="s">
        <v>957</v>
      </c>
      <c r="D236" s="196" t="s">
        <v>258</v>
      </c>
      <c r="E236" s="197" t="s">
        <v>2868</v>
      </c>
      <c r="F236" s="198" t="s">
        <v>2869</v>
      </c>
      <c r="G236" s="199" t="s">
        <v>1023</v>
      </c>
      <c r="H236" s="200">
        <v>15</v>
      </c>
      <c r="I236" s="201"/>
      <c r="J236" s="202">
        <f>ROUND(I236*H236,2)</f>
        <v>0</v>
      </c>
      <c r="K236" s="198" t="s">
        <v>261</v>
      </c>
      <c r="L236" s="62"/>
      <c r="M236" s="203" t="s">
        <v>38</v>
      </c>
      <c r="N236" s="204" t="s">
        <v>52</v>
      </c>
      <c r="O236" s="43"/>
      <c r="P236" s="205">
        <f>O236*H236</f>
        <v>0</v>
      </c>
      <c r="Q236" s="205">
        <v>0</v>
      </c>
      <c r="R236" s="205">
        <f>Q236*H236</f>
        <v>0</v>
      </c>
      <c r="S236" s="205">
        <v>0</v>
      </c>
      <c r="T236" s="206">
        <f>S236*H236</f>
        <v>0</v>
      </c>
      <c r="AR236" s="24" t="s">
        <v>2472</v>
      </c>
      <c r="AT236" s="24" t="s">
        <v>258</v>
      </c>
      <c r="AU236" s="24" t="s">
        <v>25</v>
      </c>
      <c r="AY236" s="24" t="s">
        <v>256</v>
      </c>
      <c r="BE236" s="207">
        <f>IF(N236="základní",J236,0)</f>
        <v>0</v>
      </c>
      <c r="BF236" s="207">
        <f>IF(N236="snížená",J236,0)</f>
        <v>0</v>
      </c>
      <c r="BG236" s="207">
        <f>IF(N236="zákl. přenesená",J236,0)</f>
        <v>0</v>
      </c>
      <c r="BH236" s="207">
        <f>IF(N236="sníž. přenesená",J236,0)</f>
        <v>0</v>
      </c>
      <c r="BI236" s="207">
        <f>IF(N236="nulová",J236,0)</f>
        <v>0</v>
      </c>
      <c r="BJ236" s="24" t="s">
        <v>25</v>
      </c>
      <c r="BK236" s="207">
        <f>ROUND(I236*H236,2)</f>
        <v>0</v>
      </c>
      <c r="BL236" s="24" t="s">
        <v>2472</v>
      </c>
      <c r="BM236" s="24" t="s">
        <v>3326</v>
      </c>
    </row>
    <row r="237" spans="2:65" s="1" customFormat="1" ht="31.5" customHeight="1">
      <c r="B237" s="42"/>
      <c r="C237" s="196" t="s">
        <v>961</v>
      </c>
      <c r="D237" s="196" t="s">
        <v>258</v>
      </c>
      <c r="E237" s="197" t="s">
        <v>2871</v>
      </c>
      <c r="F237" s="198" t="s">
        <v>2872</v>
      </c>
      <c r="G237" s="199" t="s">
        <v>1023</v>
      </c>
      <c r="H237" s="200">
        <v>20</v>
      </c>
      <c r="I237" s="201"/>
      <c r="J237" s="202">
        <f>ROUND(I237*H237,2)</f>
        <v>0</v>
      </c>
      <c r="K237" s="198" t="s">
        <v>261</v>
      </c>
      <c r="L237" s="62"/>
      <c r="M237" s="203" t="s">
        <v>38</v>
      </c>
      <c r="N237" s="204" t="s">
        <v>52</v>
      </c>
      <c r="O237" s="43"/>
      <c r="P237" s="205">
        <f>O237*H237</f>
        <v>0</v>
      </c>
      <c r="Q237" s="205">
        <v>0</v>
      </c>
      <c r="R237" s="205">
        <f>Q237*H237</f>
        <v>0</v>
      </c>
      <c r="S237" s="205">
        <v>0</v>
      </c>
      <c r="T237" s="206">
        <f>S237*H237</f>
        <v>0</v>
      </c>
      <c r="AR237" s="24" t="s">
        <v>2472</v>
      </c>
      <c r="AT237" s="24" t="s">
        <v>258</v>
      </c>
      <c r="AU237" s="24" t="s">
        <v>25</v>
      </c>
      <c r="AY237" s="24" t="s">
        <v>256</v>
      </c>
      <c r="BE237" s="207">
        <f>IF(N237="základní",J237,0)</f>
        <v>0</v>
      </c>
      <c r="BF237" s="207">
        <f>IF(N237="snížená",J237,0)</f>
        <v>0</v>
      </c>
      <c r="BG237" s="207">
        <f>IF(N237="zákl. přenesená",J237,0)</f>
        <v>0</v>
      </c>
      <c r="BH237" s="207">
        <f>IF(N237="sníž. přenesená",J237,0)</f>
        <v>0</v>
      </c>
      <c r="BI237" s="207">
        <f>IF(N237="nulová",J237,0)</f>
        <v>0</v>
      </c>
      <c r="BJ237" s="24" t="s">
        <v>25</v>
      </c>
      <c r="BK237" s="207">
        <f>ROUND(I237*H237,2)</f>
        <v>0</v>
      </c>
      <c r="BL237" s="24" t="s">
        <v>2472</v>
      </c>
      <c r="BM237" s="24" t="s">
        <v>3327</v>
      </c>
    </row>
    <row r="238" spans="2:65" s="1" customFormat="1" ht="31.5" customHeight="1">
      <c r="B238" s="42"/>
      <c r="C238" s="196" t="s">
        <v>965</v>
      </c>
      <c r="D238" s="196" t="s">
        <v>258</v>
      </c>
      <c r="E238" s="197" t="s">
        <v>2874</v>
      </c>
      <c r="F238" s="198" t="s">
        <v>2875</v>
      </c>
      <c r="G238" s="199" t="s">
        <v>1023</v>
      </c>
      <c r="H238" s="200">
        <v>30</v>
      </c>
      <c r="I238" s="201"/>
      <c r="J238" s="202">
        <f>ROUND(I238*H238,2)</f>
        <v>0</v>
      </c>
      <c r="K238" s="198" t="s">
        <v>261</v>
      </c>
      <c r="L238" s="62"/>
      <c r="M238" s="203" t="s">
        <v>38</v>
      </c>
      <c r="N238" s="204" t="s">
        <v>52</v>
      </c>
      <c r="O238" s="43"/>
      <c r="P238" s="205">
        <f>O238*H238</f>
        <v>0</v>
      </c>
      <c r="Q238" s="205">
        <v>0</v>
      </c>
      <c r="R238" s="205">
        <f>Q238*H238</f>
        <v>0</v>
      </c>
      <c r="S238" s="205">
        <v>0</v>
      </c>
      <c r="T238" s="206">
        <f>S238*H238</f>
        <v>0</v>
      </c>
      <c r="AR238" s="24" t="s">
        <v>2472</v>
      </c>
      <c r="AT238" s="24" t="s">
        <v>258</v>
      </c>
      <c r="AU238" s="24" t="s">
        <v>25</v>
      </c>
      <c r="AY238" s="24" t="s">
        <v>256</v>
      </c>
      <c r="BE238" s="207">
        <f>IF(N238="základní",J238,0)</f>
        <v>0</v>
      </c>
      <c r="BF238" s="207">
        <f>IF(N238="snížená",J238,0)</f>
        <v>0</v>
      </c>
      <c r="BG238" s="207">
        <f>IF(N238="zákl. přenesená",J238,0)</f>
        <v>0</v>
      </c>
      <c r="BH238" s="207">
        <f>IF(N238="sníž. přenesená",J238,0)</f>
        <v>0</v>
      </c>
      <c r="BI238" s="207">
        <f>IF(N238="nulová",J238,0)</f>
        <v>0</v>
      </c>
      <c r="BJ238" s="24" t="s">
        <v>25</v>
      </c>
      <c r="BK238" s="207">
        <f>ROUND(I238*H238,2)</f>
        <v>0</v>
      </c>
      <c r="BL238" s="24" t="s">
        <v>2472</v>
      </c>
      <c r="BM238" s="24" t="s">
        <v>3328</v>
      </c>
    </row>
    <row r="239" spans="2:65" s="1" customFormat="1" ht="22.5" customHeight="1">
      <c r="B239" s="42"/>
      <c r="C239" s="196" t="s">
        <v>969</v>
      </c>
      <c r="D239" s="196" t="s">
        <v>258</v>
      </c>
      <c r="E239" s="197" t="s">
        <v>2877</v>
      </c>
      <c r="F239" s="198" t="s">
        <v>2878</v>
      </c>
      <c r="G239" s="199" t="s">
        <v>1023</v>
      </c>
      <c r="H239" s="200">
        <v>10</v>
      </c>
      <c r="I239" s="201"/>
      <c r="J239" s="202">
        <f>ROUND(I239*H239,2)</f>
        <v>0</v>
      </c>
      <c r="K239" s="198" t="s">
        <v>261</v>
      </c>
      <c r="L239" s="62"/>
      <c r="M239" s="203" t="s">
        <v>38</v>
      </c>
      <c r="N239" s="273" t="s">
        <v>52</v>
      </c>
      <c r="O239" s="274"/>
      <c r="P239" s="275">
        <f>O239*H239</f>
        <v>0</v>
      </c>
      <c r="Q239" s="275">
        <v>0</v>
      </c>
      <c r="R239" s="275">
        <f>Q239*H239</f>
        <v>0</v>
      </c>
      <c r="S239" s="275">
        <v>0</v>
      </c>
      <c r="T239" s="276">
        <f>S239*H239</f>
        <v>0</v>
      </c>
      <c r="AR239" s="24" t="s">
        <v>2472</v>
      </c>
      <c r="AT239" s="24" t="s">
        <v>258</v>
      </c>
      <c r="AU239" s="24" t="s">
        <v>25</v>
      </c>
      <c r="AY239" s="24" t="s">
        <v>256</v>
      </c>
      <c r="BE239" s="207">
        <f>IF(N239="základní",J239,0)</f>
        <v>0</v>
      </c>
      <c r="BF239" s="207">
        <f>IF(N239="snížená",J239,0)</f>
        <v>0</v>
      </c>
      <c r="BG239" s="207">
        <f>IF(N239="zákl. přenesená",J239,0)</f>
        <v>0</v>
      </c>
      <c r="BH239" s="207">
        <f>IF(N239="sníž. přenesená",J239,0)</f>
        <v>0</v>
      </c>
      <c r="BI239" s="207">
        <f>IF(N239="nulová",J239,0)</f>
        <v>0</v>
      </c>
      <c r="BJ239" s="24" t="s">
        <v>25</v>
      </c>
      <c r="BK239" s="207">
        <f>ROUND(I239*H239,2)</f>
        <v>0</v>
      </c>
      <c r="BL239" s="24" t="s">
        <v>2472</v>
      </c>
      <c r="BM239" s="24" t="s">
        <v>3329</v>
      </c>
    </row>
    <row r="240" spans="2:12" s="1" customFormat="1" ht="6.95" customHeight="1">
      <c r="B240" s="57"/>
      <c r="C240" s="58"/>
      <c r="D240" s="58"/>
      <c r="E240" s="58"/>
      <c r="F240" s="58"/>
      <c r="G240" s="58"/>
      <c r="H240" s="58"/>
      <c r="I240" s="142"/>
      <c r="J240" s="58"/>
      <c r="K240" s="58"/>
      <c r="L240" s="62"/>
    </row>
  </sheetData>
  <sheetProtection password="CC35" sheet="1" objects="1" scenarios="1" formatCells="0" formatColumns="0" formatRows="0" sort="0" autoFilter="0"/>
  <autoFilter ref="C85:K239"/>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402" t="s">
        <v>116</v>
      </c>
      <c r="H1" s="402"/>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4"/>
      <c r="M2" s="394"/>
      <c r="N2" s="394"/>
      <c r="O2" s="394"/>
      <c r="P2" s="394"/>
      <c r="Q2" s="394"/>
      <c r="R2" s="394"/>
      <c r="S2" s="394"/>
      <c r="T2" s="394"/>
      <c r="U2" s="394"/>
      <c r="V2" s="394"/>
      <c r="AT2" s="24" t="s">
        <v>108</v>
      </c>
    </row>
    <row r="3" spans="2:46" ht="6.95" customHeight="1">
      <c r="B3" s="25"/>
      <c r="C3" s="26"/>
      <c r="D3" s="26"/>
      <c r="E3" s="26"/>
      <c r="F3" s="26"/>
      <c r="G3" s="26"/>
      <c r="H3" s="26"/>
      <c r="I3" s="118"/>
      <c r="J3" s="26"/>
      <c r="K3" s="27"/>
      <c r="AT3" s="24" t="s">
        <v>90</v>
      </c>
    </row>
    <row r="4" spans="2:46" ht="36.95" customHeight="1">
      <c r="B4" s="28"/>
      <c r="C4" s="29"/>
      <c r="D4" s="30" t="s">
        <v>126</v>
      </c>
      <c r="E4" s="29"/>
      <c r="F4" s="29"/>
      <c r="G4" s="29"/>
      <c r="H4" s="29"/>
      <c r="I4" s="119"/>
      <c r="J4" s="29"/>
      <c r="K4" s="31"/>
      <c r="M4" s="32" t="s">
        <v>12</v>
      </c>
      <c r="AT4" s="24" t="s">
        <v>6</v>
      </c>
    </row>
    <row r="5" spans="2:11" ht="6.95" customHeight="1">
      <c r="B5" s="28"/>
      <c r="C5" s="29"/>
      <c r="D5" s="29"/>
      <c r="E5" s="29"/>
      <c r="F5" s="29"/>
      <c r="G5" s="29"/>
      <c r="H5" s="29"/>
      <c r="I5" s="119"/>
      <c r="J5" s="29"/>
      <c r="K5" s="31"/>
    </row>
    <row r="6" spans="2:11" ht="13.5">
      <c r="B6" s="28"/>
      <c r="C6" s="29"/>
      <c r="D6" s="37" t="s">
        <v>18</v>
      </c>
      <c r="E6" s="29"/>
      <c r="F6" s="29"/>
      <c r="G6" s="29"/>
      <c r="H6" s="29"/>
      <c r="I6" s="119"/>
      <c r="J6" s="29"/>
      <c r="K6" s="31"/>
    </row>
    <row r="7" spans="2:11" ht="22.5" customHeight="1">
      <c r="B7" s="28"/>
      <c r="C7" s="29"/>
      <c r="D7" s="29"/>
      <c r="E7" s="395" t="str">
        <f>'Rekapitulace stavby'!K6</f>
        <v>Realizace úspor energie - areál NPK, a.s. Ústí nad Orlicí</v>
      </c>
      <c r="F7" s="396"/>
      <c r="G7" s="396"/>
      <c r="H7" s="396"/>
      <c r="I7" s="119"/>
      <c r="J7" s="29"/>
      <c r="K7" s="31"/>
    </row>
    <row r="8" spans="2:11" s="1" customFormat="1" ht="13.5">
      <c r="B8" s="42"/>
      <c r="C8" s="43"/>
      <c r="D8" s="37" t="s">
        <v>141</v>
      </c>
      <c r="E8" s="43"/>
      <c r="F8" s="43"/>
      <c r="G8" s="43"/>
      <c r="H8" s="43"/>
      <c r="I8" s="120"/>
      <c r="J8" s="43"/>
      <c r="K8" s="46"/>
    </row>
    <row r="9" spans="2:11" s="1" customFormat="1" ht="36.95" customHeight="1">
      <c r="B9" s="42"/>
      <c r="C9" s="43"/>
      <c r="D9" s="43"/>
      <c r="E9" s="397" t="s">
        <v>3330</v>
      </c>
      <c r="F9" s="398"/>
      <c r="G9" s="398"/>
      <c r="H9" s="398"/>
      <c r="I9" s="120"/>
      <c r="J9" s="43"/>
      <c r="K9" s="46"/>
    </row>
    <row r="10" spans="2:11" s="1" customFormat="1" ht="13.5">
      <c r="B10" s="42"/>
      <c r="C10" s="43"/>
      <c r="D10" s="43"/>
      <c r="E10" s="43"/>
      <c r="F10" s="43"/>
      <c r="G10" s="43"/>
      <c r="H10" s="43"/>
      <c r="I10" s="120"/>
      <c r="J10" s="43"/>
      <c r="K10" s="46"/>
    </row>
    <row r="11" spans="2:11" s="1" customFormat="1" ht="14.45" customHeight="1">
      <c r="B11" s="42"/>
      <c r="C11" s="43"/>
      <c r="D11" s="37" t="s">
        <v>21</v>
      </c>
      <c r="E11" s="43"/>
      <c r="F11" s="35" t="s">
        <v>38</v>
      </c>
      <c r="G11" s="43"/>
      <c r="H11" s="43"/>
      <c r="I11" s="121" t="s">
        <v>23</v>
      </c>
      <c r="J11" s="35" t="s">
        <v>38</v>
      </c>
      <c r="K11" s="46"/>
    </row>
    <row r="12" spans="2:11" s="1" customFormat="1" ht="14.45" customHeight="1">
      <c r="B12" s="42"/>
      <c r="C12" s="43"/>
      <c r="D12" s="37" t="s">
        <v>26</v>
      </c>
      <c r="E12" s="43"/>
      <c r="F12" s="35" t="s">
        <v>27</v>
      </c>
      <c r="G12" s="43"/>
      <c r="H12" s="43"/>
      <c r="I12" s="121" t="s">
        <v>28</v>
      </c>
      <c r="J12" s="122" t="str">
        <f>'Rekapitulace stavby'!AN8</f>
        <v>18. 1. 2017</v>
      </c>
      <c r="K12" s="46"/>
    </row>
    <row r="13" spans="2:11" s="1" customFormat="1" ht="10.9" customHeight="1">
      <c r="B13" s="42"/>
      <c r="C13" s="43"/>
      <c r="D13" s="43"/>
      <c r="E13" s="43"/>
      <c r="F13" s="43"/>
      <c r="G13" s="43"/>
      <c r="H13" s="43"/>
      <c r="I13" s="120"/>
      <c r="J13" s="43"/>
      <c r="K13" s="46"/>
    </row>
    <row r="14" spans="2:11" s="1" customFormat="1" ht="14.45" customHeight="1">
      <c r="B14" s="42"/>
      <c r="C14" s="43"/>
      <c r="D14" s="37" t="s">
        <v>36</v>
      </c>
      <c r="E14" s="43"/>
      <c r="F14" s="43"/>
      <c r="G14" s="43"/>
      <c r="H14" s="43"/>
      <c r="I14" s="121" t="s">
        <v>37</v>
      </c>
      <c r="J14" s="35" t="s">
        <v>38</v>
      </c>
      <c r="K14" s="46"/>
    </row>
    <row r="15" spans="2:11" s="1" customFormat="1" ht="18" customHeight="1">
      <c r="B15" s="42"/>
      <c r="C15" s="43"/>
      <c r="D15" s="43"/>
      <c r="E15" s="35" t="s">
        <v>39</v>
      </c>
      <c r="F15" s="43"/>
      <c r="G15" s="43"/>
      <c r="H15" s="43"/>
      <c r="I15" s="121" t="s">
        <v>40</v>
      </c>
      <c r="J15" s="35" t="s">
        <v>38</v>
      </c>
      <c r="K15" s="46"/>
    </row>
    <row r="16" spans="2:11" s="1" customFormat="1" ht="6.95" customHeight="1">
      <c r="B16" s="42"/>
      <c r="C16" s="43"/>
      <c r="D16" s="43"/>
      <c r="E16" s="43"/>
      <c r="F16" s="43"/>
      <c r="G16" s="43"/>
      <c r="H16" s="43"/>
      <c r="I16" s="120"/>
      <c r="J16" s="43"/>
      <c r="K16" s="46"/>
    </row>
    <row r="17" spans="2:11" s="1" customFormat="1" ht="14.45" customHeight="1">
      <c r="B17" s="42"/>
      <c r="C17" s="43"/>
      <c r="D17" s="37" t="s">
        <v>41</v>
      </c>
      <c r="E17" s="43"/>
      <c r="F17" s="43"/>
      <c r="G17" s="43"/>
      <c r="H17" s="43"/>
      <c r="I17" s="121" t="s">
        <v>37</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row>
    <row r="19" spans="2:11" s="1" customFormat="1" ht="6.95" customHeight="1">
      <c r="B19" s="42"/>
      <c r="C19" s="43"/>
      <c r="D19" s="43"/>
      <c r="E19" s="43"/>
      <c r="F19" s="43"/>
      <c r="G19" s="43"/>
      <c r="H19" s="43"/>
      <c r="I19" s="120"/>
      <c r="J19" s="43"/>
      <c r="K19" s="46"/>
    </row>
    <row r="20" spans="2:11" s="1" customFormat="1" ht="14.45" customHeight="1">
      <c r="B20" s="42"/>
      <c r="C20" s="43"/>
      <c r="D20" s="37" t="s">
        <v>43</v>
      </c>
      <c r="E20" s="43"/>
      <c r="F20" s="43"/>
      <c r="G20" s="43"/>
      <c r="H20" s="43"/>
      <c r="I20" s="121" t="s">
        <v>37</v>
      </c>
      <c r="J20" s="35" t="s">
        <v>2397</v>
      </c>
      <c r="K20" s="46"/>
    </row>
    <row r="21" spans="2:11" s="1" customFormat="1" ht="18" customHeight="1">
      <c r="B21" s="42"/>
      <c r="C21" s="43"/>
      <c r="D21" s="43"/>
      <c r="E21" s="35" t="s">
        <v>2398</v>
      </c>
      <c r="F21" s="43"/>
      <c r="G21" s="43"/>
      <c r="H21" s="43"/>
      <c r="I21" s="121" t="s">
        <v>40</v>
      </c>
      <c r="J21" s="35" t="s">
        <v>2399</v>
      </c>
      <c r="K21" s="46"/>
    </row>
    <row r="22" spans="2:11" s="1" customFormat="1" ht="6.95" customHeight="1">
      <c r="B22" s="42"/>
      <c r="C22" s="43"/>
      <c r="D22" s="43"/>
      <c r="E22" s="43"/>
      <c r="F22" s="43"/>
      <c r="G22" s="43"/>
      <c r="H22" s="43"/>
      <c r="I22" s="120"/>
      <c r="J22" s="43"/>
      <c r="K22" s="46"/>
    </row>
    <row r="23" spans="2:11" s="1" customFormat="1" ht="14.45" customHeight="1">
      <c r="B23" s="42"/>
      <c r="C23" s="43"/>
      <c r="D23" s="37" t="s">
        <v>46</v>
      </c>
      <c r="E23" s="43"/>
      <c r="F23" s="43"/>
      <c r="G23" s="43"/>
      <c r="H23" s="43"/>
      <c r="I23" s="120"/>
      <c r="J23" s="43"/>
      <c r="K23" s="46"/>
    </row>
    <row r="24" spans="2:11" s="6" customFormat="1" ht="22.5" customHeight="1">
      <c r="B24" s="123"/>
      <c r="C24" s="124"/>
      <c r="D24" s="124"/>
      <c r="E24" s="364" t="s">
        <v>38</v>
      </c>
      <c r="F24" s="364"/>
      <c r="G24" s="364"/>
      <c r="H24" s="364"/>
      <c r="I24" s="125"/>
      <c r="J24" s="124"/>
      <c r="K24" s="126"/>
    </row>
    <row r="25" spans="2:11" s="1" customFormat="1" ht="6.95" customHeight="1">
      <c r="B25" s="42"/>
      <c r="C25" s="43"/>
      <c r="D25" s="43"/>
      <c r="E25" s="43"/>
      <c r="F25" s="43"/>
      <c r="G25" s="43"/>
      <c r="H25" s="43"/>
      <c r="I25" s="120"/>
      <c r="J25" s="43"/>
      <c r="K25" s="46"/>
    </row>
    <row r="26" spans="2:11" s="1" customFormat="1" ht="6.95" customHeight="1">
      <c r="B26" s="42"/>
      <c r="C26" s="43"/>
      <c r="D26" s="86"/>
      <c r="E26" s="86"/>
      <c r="F26" s="86"/>
      <c r="G26" s="86"/>
      <c r="H26" s="86"/>
      <c r="I26" s="128"/>
      <c r="J26" s="86"/>
      <c r="K26" s="129"/>
    </row>
    <row r="27" spans="2:11" s="1" customFormat="1" ht="25.35" customHeight="1">
      <c r="B27" s="42"/>
      <c r="C27" s="43"/>
      <c r="D27" s="130" t="s">
        <v>47</v>
      </c>
      <c r="E27" s="43"/>
      <c r="F27" s="43"/>
      <c r="G27" s="43"/>
      <c r="H27" s="43"/>
      <c r="I27" s="120"/>
      <c r="J27" s="131">
        <f>ROUND(J80,2)</f>
        <v>0</v>
      </c>
      <c r="K27" s="46"/>
    </row>
    <row r="28" spans="2:11" s="1" customFormat="1" ht="6.95" customHeight="1">
      <c r="B28" s="42"/>
      <c r="C28" s="43"/>
      <c r="D28" s="86"/>
      <c r="E28" s="86"/>
      <c r="F28" s="86"/>
      <c r="G28" s="86"/>
      <c r="H28" s="86"/>
      <c r="I28" s="128"/>
      <c r="J28" s="86"/>
      <c r="K28" s="129"/>
    </row>
    <row r="29" spans="2:11" s="1" customFormat="1" ht="14.45" customHeight="1">
      <c r="B29" s="42"/>
      <c r="C29" s="43"/>
      <c r="D29" s="43"/>
      <c r="E29" s="43"/>
      <c r="F29" s="47" t="s">
        <v>49</v>
      </c>
      <c r="G29" s="43"/>
      <c r="H29" s="43"/>
      <c r="I29" s="132" t="s">
        <v>48</v>
      </c>
      <c r="J29" s="47" t="s">
        <v>50</v>
      </c>
      <c r="K29" s="46"/>
    </row>
    <row r="30" spans="2:11" s="1" customFormat="1" ht="14.45" customHeight="1">
      <c r="B30" s="42"/>
      <c r="C30" s="43"/>
      <c r="D30" s="50" t="s">
        <v>51</v>
      </c>
      <c r="E30" s="50" t="s">
        <v>52</v>
      </c>
      <c r="F30" s="133">
        <f>ROUND(SUM(BE80:BE115),2)</f>
        <v>0</v>
      </c>
      <c r="G30" s="43"/>
      <c r="H30" s="43"/>
      <c r="I30" s="134">
        <v>0.21</v>
      </c>
      <c r="J30" s="133">
        <f>ROUND(ROUND((SUM(BE80:BE115)),2)*I30,2)</f>
        <v>0</v>
      </c>
      <c r="K30" s="46"/>
    </row>
    <row r="31" spans="2:11" s="1" customFormat="1" ht="14.45" customHeight="1">
      <c r="B31" s="42"/>
      <c r="C31" s="43"/>
      <c r="D31" s="43"/>
      <c r="E31" s="50" t="s">
        <v>53</v>
      </c>
      <c r="F31" s="133">
        <f>ROUND(SUM(BF80:BF115),2)</f>
        <v>0</v>
      </c>
      <c r="G31" s="43"/>
      <c r="H31" s="43"/>
      <c r="I31" s="134">
        <v>0.15</v>
      </c>
      <c r="J31" s="133">
        <f>ROUND(ROUND((SUM(BF80:BF115)),2)*I31,2)</f>
        <v>0</v>
      </c>
      <c r="K31" s="46"/>
    </row>
    <row r="32" spans="2:11" s="1" customFormat="1" ht="14.45" customHeight="1" hidden="1">
      <c r="B32" s="42"/>
      <c r="C32" s="43"/>
      <c r="D32" s="43"/>
      <c r="E32" s="50" t="s">
        <v>54</v>
      </c>
      <c r="F32" s="133">
        <f>ROUND(SUM(BG80:BG115),2)</f>
        <v>0</v>
      </c>
      <c r="G32" s="43"/>
      <c r="H32" s="43"/>
      <c r="I32" s="134">
        <v>0.21</v>
      </c>
      <c r="J32" s="133">
        <v>0</v>
      </c>
      <c r="K32" s="46"/>
    </row>
    <row r="33" spans="2:11" s="1" customFormat="1" ht="14.45" customHeight="1" hidden="1">
      <c r="B33" s="42"/>
      <c r="C33" s="43"/>
      <c r="D33" s="43"/>
      <c r="E33" s="50" t="s">
        <v>55</v>
      </c>
      <c r="F33" s="133">
        <f>ROUND(SUM(BH80:BH115),2)</f>
        <v>0</v>
      </c>
      <c r="G33" s="43"/>
      <c r="H33" s="43"/>
      <c r="I33" s="134">
        <v>0.15</v>
      </c>
      <c r="J33" s="133">
        <v>0</v>
      </c>
      <c r="K33" s="46"/>
    </row>
    <row r="34" spans="2:11" s="1" customFormat="1" ht="14.45" customHeight="1" hidden="1">
      <c r="B34" s="42"/>
      <c r="C34" s="43"/>
      <c r="D34" s="43"/>
      <c r="E34" s="50" t="s">
        <v>56</v>
      </c>
      <c r="F34" s="133">
        <f>ROUND(SUM(BI80:BI115),2)</f>
        <v>0</v>
      </c>
      <c r="G34" s="43"/>
      <c r="H34" s="43"/>
      <c r="I34" s="134">
        <v>0</v>
      </c>
      <c r="J34" s="133">
        <v>0</v>
      </c>
      <c r="K34" s="46"/>
    </row>
    <row r="35" spans="2:11" s="1" customFormat="1" ht="6.95"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5" customHeight="1">
      <c r="B37" s="57"/>
      <c r="C37" s="58"/>
      <c r="D37" s="58"/>
      <c r="E37" s="58"/>
      <c r="F37" s="58"/>
      <c r="G37" s="58"/>
      <c r="H37" s="58"/>
      <c r="I37" s="142"/>
      <c r="J37" s="58"/>
      <c r="K37" s="59"/>
    </row>
    <row r="41" spans="2:11" s="1" customFormat="1" ht="6.95" customHeight="1">
      <c r="B41" s="143"/>
      <c r="C41" s="144"/>
      <c r="D41" s="144"/>
      <c r="E41" s="144"/>
      <c r="F41" s="144"/>
      <c r="G41" s="144"/>
      <c r="H41" s="144"/>
      <c r="I41" s="145"/>
      <c r="J41" s="144"/>
      <c r="K41" s="146"/>
    </row>
    <row r="42" spans="2:11" s="1" customFormat="1" ht="36.95" customHeight="1">
      <c r="B42" s="42"/>
      <c r="C42" s="30" t="s">
        <v>206</v>
      </c>
      <c r="D42" s="43"/>
      <c r="E42" s="43"/>
      <c r="F42" s="43"/>
      <c r="G42" s="43"/>
      <c r="H42" s="43"/>
      <c r="I42" s="120"/>
      <c r="J42" s="43"/>
      <c r="K42" s="46"/>
    </row>
    <row r="43" spans="2:11" s="1" customFormat="1" ht="6.95" customHeight="1">
      <c r="B43" s="42"/>
      <c r="C43" s="43"/>
      <c r="D43" s="43"/>
      <c r="E43" s="43"/>
      <c r="F43" s="43"/>
      <c r="G43" s="43"/>
      <c r="H43" s="43"/>
      <c r="I43" s="120"/>
      <c r="J43" s="43"/>
      <c r="K43" s="46"/>
    </row>
    <row r="44" spans="2:11" s="1" customFormat="1" ht="14.45" customHeight="1">
      <c r="B44" s="42"/>
      <c r="C44" s="37" t="s">
        <v>18</v>
      </c>
      <c r="D44" s="43"/>
      <c r="E44" s="43"/>
      <c r="F44" s="43"/>
      <c r="G44" s="43"/>
      <c r="H44" s="43"/>
      <c r="I44" s="120"/>
      <c r="J44" s="43"/>
      <c r="K44" s="46"/>
    </row>
    <row r="45" spans="2:11" s="1" customFormat="1" ht="22.5" customHeight="1">
      <c r="B45" s="42"/>
      <c r="C45" s="43"/>
      <c r="D45" s="43"/>
      <c r="E45" s="395" t="str">
        <f>E7</f>
        <v>Realizace úspor energie - areál NPK, a.s. Ústí nad Orlicí</v>
      </c>
      <c r="F45" s="396"/>
      <c r="G45" s="396"/>
      <c r="H45" s="396"/>
      <c r="I45" s="120"/>
      <c r="J45" s="43"/>
      <c r="K45" s="46"/>
    </row>
    <row r="46" spans="2:11" s="1" customFormat="1" ht="14.45" customHeight="1">
      <c r="B46" s="42"/>
      <c r="C46" s="37" t="s">
        <v>141</v>
      </c>
      <c r="D46" s="43"/>
      <c r="E46" s="43"/>
      <c r="F46" s="43"/>
      <c r="G46" s="43"/>
      <c r="H46" s="43"/>
      <c r="I46" s="120"/>
      <c r="J46" s="43"/>
      <c r="K46" s="46"/>
    </row>
    <row r="47" spans="2:11" s="1" customFormat="1" ht="23.25" customHeight="1">
      <c r="B47" s="42"/>
      <c r="C47" s="43"/>
      <c r="D47" s="43"/>
      <c r="E47" s="397" t="str">
        <f>E9</f>
        <v>SO 04c - Pavilon F -  plynová zařízení Onkologie</v>
      </c>
      <c r="F47" s="398"/>
      <c r="G47" s="398"/>
      <c r="H47" s="398"/>
      <c r="I47" s="120"/>
      <c r="J47" s="43"/>
      <c r="K47" s="46"/>
    </row>
    <row r="48" spans="2:11" s="1" customFormat="1" ht="6.95"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5" customHeight="1">
      <c r="B50" s="42"/>
      <c r="C50" s="43"/>
      <c r="D50" s="43"/>
      <c r="E50" s="43"/>
      <c r="F50" s="43"/>
      <c r="G50" s="43"/>
      <c r="H50" s="43"/>
      <c r="I50" s="120"/>
      <c r="J50" s="43"/>
      <c r="K50" s="46"/>
    </row>
    <row r="51" spans="2:11" s="1" customFormat="1" ht="13.5">
      <c r="B51" s="42"/>
      <c r="C51" s="37" t="s">
        <v>36</v>
      </c>
      <c r="D51" s="43"/>
      <c r="E51" s="43"/>
      <c r="F51" s="35" t="str">
        <f>E15</f>
        <v xml:space="preserve">Pardubický Kraj, Komenského nám. 125, Pardubice </v>
      </c>
      <c r="G51" s="43"/>
      <c r="H51" s="43"/>
      <c r="I51" s="121" t="s">
        <v>43</v>
      </c>
      <c r="J51" s="35" t="str">
        <f>E21</f>
        <v>Jiří Vik Tepelná technika</v>
      </c>
      <c r="K51" s="46"/>
    </row>
    <row r="52" spans="2:11" s="1" customFormat="1" ht="14.45"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J80</f>
        <v>0</v>
      </c>
      <c r="K56" s="46"/>
      <c r="AU56" s="24" t="s">
        <v>210</v>
      </c>
    </row>
    <row r="57" spans="2:11" s="7" customFormat="1" ht="24.95" customHeight="1">
      <c r="B57" s="152"/>
      <c r="C57" s="153"/>
      <c r="D57" s="154" t="s">
        <v>2400</v>
      </c>
      <c r="E57" s="155"/>
      <c r="F57" s="155"/>
      <c r="G57" s="155"/>
      <c r="H57" s="155"/>
      <c r="I57" s="156"/>
      <c r="J57" s="157">
        <f>J81</f>
        <v>0</v>
      </c>
      <c r="K57" s="158"/>
    </row>
    <row r="58" spans="2:11" s="8" customFormat="1" ht="19.9" customHeight="1">
      <c r="B58" s="159"/>
      <c r="C58" s="160"/>
      <c r="D58" s="161" t="s">
        <v>2401</v>
      </c>
      <c r="E58" s="162"/>
      <c r="F58" s="162"/>
      <c r="G58" s="162"/>
      <c r="H58" s="162"/>
      <c r="I58" s="163"/>
      <c r="J58" s="164">
        <f>J82</f>
        <v>0</v>
      </c>
      <c r="K58" s="165"/>
    </row>
    <row r="59" spans="2:11" s="8" customFormat="1" ht="19.9" customHeight="1">
      <c r="B59" s="159"/>
      <c r="C59" s="160"/>
      <c r="D59" s="161" t="s">
        <v>2402</v>
      </c>
      <c r="E59" s="162"/>
      <c r="F59" s="162"/>
      <c r="G59" s="162"/>
      <c r="H59" s="162"/>
      <c r="I59" s="163"/>
      <c r="J59" s="164">
        <f>J109</f>
        <v>0</v>
      </c>
      <c r="K59" s="165"/>
    </row>
    <row r="60" spans="2:11" s="7" customFormat="1" ht="24.95" customHeight="1">
      <c r="B60" s="152"/>
      <c r="C60" s="153"/>
      <c r="D60" s="154" t="s">
        <v>2403</v>
      </c>
      <c r="E60" s="155"/>
      <c r="F60" s="155"/>
      <c r="G60" s="155"/>
      <c r="H60" s="155"/>
      <c r="I60" s="156"/>
      <c r="J60" s="157">
        <f>J112</f>
        <v>0</v>
      </c>
      <c r="K60" s="158"/>
    </row>
    <row r="61" spans="2:11" s="1" customFormat="1" ht="21.75" customHeight="1">
      <c r="B61" s="42"/>
      <c r="C61" s="43"/>
      <c r="D61" s="43"/>
      <c r="E61" s="43"/>
      <c r="F61" s="43"/>
      <c r="G61" s="43"/>
      <c r="H61" s="43"/>
      <c r="I61" s="120"/>
      <c r="J61" s="43"/>
      <c r="K61" s="46"/>
    </row>
    <row r="62" spans="2:11" s="1" customFormat="1" ht="6.95" customHeight="1">
      <c r="B62" s="57"/>
      <c r="C62" s="58"/>
      <c r="D62" s="58"/>
      <c r="E62" s="58"/>
      <c r="F62" s="58"/>
      <c r="G62" s="58"/>
      <c r="H62" s="58"/>
      <c r="I62" s="142"/>
      <c r="J62" s="58"/>
      <c r="K62" s="59"/>
    </row>
    <row r="66" spans="2:12" s="1" customFormat="1" ht="6.95" customHeight="1">
      <c r="B66" s="60"/>
      <c r="C66" s="61"/>
      <c r="D66" s="61"/>
      <c r="E66" s="61"/>
      <c r="F66" s="61"/>
      <c r="G66" s="61"/>
      <c r="H66" s="61"/>
      <c r="I66" s="145"/>
      <c r="J66" s="61"/>
      <c r="K66" s="61"/>
      <c r="L66" s="62"/>
    </row>
    <row r="67" spans="2:12" s="1" customFormat="1" ht="36.95" customHeight="1">
      <c r="B67" s="42"/>
      <c r="C67" s="63" t="s">
        <v>240</v>
      </c>
      <c r="D67" s="64"/>
      <c r="E67" s="64"/>
      <c r="F67" s="64"/>
      <c r="G67" s="64"/>
      <c r="H67" s="64"/>
      <c r="I67" s="166"/>
      <c r="J67" s="64"/>
      <c r="K67" s="64"/>
      <c r="L67" s="62"/>
    </row>
    <row r="68" spans="2:12" s="1" customFormat="1" ht="6.95" customHeight="1">
      <c r="B68" s="42"/>
      <c r="C68" s="64"/>
      <c r="D68" s="64"/>
      <c r="E68" s="64"/>
      <c r="F68" s="64"/>
      <c r="G68" s="64"/>
      <c r="H68" s="64"/>
      <c r="I68" s="166"/>
      <c r="J68" s="64"/>
      <c r="K68" s="64"/>
      <c r="L68" s="62"/>
    </row>
    <row r="69" spans="2:12" s="1" customFormat="1" ht="14.45" customHeight="1">
      <c r="B69" s="42"/>
      <c r="C69" s="66" t="s">
        <v>18</v>
      </c>
      <c r="D69" s="64"/>
      <c r="E69" s="64"/>
      <c r="F69" s="64"/>
      <c r="G69" s="64"/>
      <c r="H69" s="64"/>
      <c r="I69" s="166"/>
      <c r="J69" s="64"/>
      <c r="K69" s="64"/>
      <c r="L69" s="62"/>
    </row>
    <row r="70" spans="2:12" s="1" customFormat="1" ht="22.5" customHeight="1">
      <c r="B70" s="42"/>
      <c r="C70" s="64"/>
      <c r="D70" s="64"/>
      <c r="E70" s="399" t="str">
        <f>E7</f>
        <v>Realizace úspor energie - areál NPK, a.s. Ústí nad Orlicí</v>
      </c>
      <c r="F70" s="400"/>
      <c r="G70" s="400"/>
      <c r="H70" s="400"/>
      <c r="I70" s="166"/>
      <c r="J70" s="64"/>
      <c r="K70" s="64"/>
      <c r="L70" s="62"/>
    </row>
    <row r="71" spans="2:12" s="1" customFormat="1" ht="14.45" customHeight="1">
      <c r="B71" s="42"/>
      <c r="C71" s="66" t="s">
        <v>141</v>
      </c>
      <c r="D71" s="64"/>
      <c r="E71" s="64"/>
      <c r="F71" s="64"/>
      <c r="G71" s="64"/>
      <c r="H71" s="64"/>
      <c r="I71" s="166"/>
      <c r="J71" s="64"/>
      <c r="K71" s="64"/>
      <c r="L71" s="62"/>
    </row>
    <row r="72" spans="2:12" s="1" customFormat="1" ht="23.25" customHeight="1">
      <c r="B72" s="42"/>
      <c r="C72" s="64"/>
      <c r="D72" s="64"/>
      <c r="E72" s="375" t="str">
        <f>E9</f>
        <v>SO 04c - Pavilon F -  plynová zařízení Onkologie</v>
      </c>
      <c r="F72" s="401"/>
      <c r="G72" s="401"/>
      <c r="H72" s="401"/>
      <c r="I72" s="166"/>
      <c r="J72" s="64"/>
      <c r="K72" s="64"/>
      <c r="L72" s="62"/>
    </row>
    <row r="73" spans="2:12" s="1" customFormat="1" ht="6.95" customHeight="1">
      <c r="B73" s="42"/>
      <c r="C73" s="64"/>
      <c r="D73" s="64"/>
      <c r="E73" s="64"/>
      <c r="F73" s="64"/>
      <c r="G73" s="64"/>
      <c r="H73" s="64"/>
      <c r="I73" s="166"/>
      <c r="J73" s="64"/>
      <c r="K73" s="64"/>
      <c r="L73" s="62"/>
    </row>
    <row r="74" spans="2:12" s="1" customFormat="1" ht="18" customHeight="1">
      <c r="B74" s="42"/>
      <c r="C74" s="66" t="s">
        <v>26</v>
      </c>
      <c r="D74" s="64"/>
      <c r="E74" s="64"/>
      <c r="F74" s="167" t="str">
        <f>F12</f>
        <v>p.p.č. st. 3294, k.ú. Ústí nad Orlicí</v>
      </c>
      <c r="G74" s="64"/>
      <c r="H74" s="64"/>
      <c r="I74" s="168" t="s">
        <v>28</v>
      </c>
      <c r="J74" s="74" t="str">
        <f>IF(J12="","",J12)</f>
        <v>18. 1. 2017</v>
      </c>
      <c r="K74" s="64"/>
      <c r="L74" s="62"/>
    </row>
    <row r="75" spans="2:12" s="1" customFormat="1" ht="6.95" customHeight="1">
      <c r="B75" s="42"/>
      <c r="C75" s="64"/>
      <c r="D75" s="64"/>
      <c r="E75" s="64"/>
      <c r="F75" s="64"/>
      <c r="G75" s="64"/>
      <c r="H75" s="64"/>
      <c r="I75" s="166"/>
      <c r="J75" s="64"/>
      <c r="K75" s="64"/>
      <c r="L75" s="62"/>
    </row>
    <row r="76" spans="2:12" s="1" customFormat="1" ht="13.5">
      <c r="B76" s="42"/>
      <c r="C76" s="66" t="s">
        <v>36</v>
      </c>
      <c r="D76" s="64"/>
      <c r="E76" s="64"/>
      <c r="F76" s="167" t="str">
        <f>E15</f>
        <v xml:space="preserve">Pardubický Kraj, Komenského nám. 125, Pardubice </v>
      </c>
      <c r="G76" s="64"/>
      <c r="H76" s="64"/>
      <c r="I76" s="168" t="s">
        <v>43</v>
      </c>
      <c r="J76" s="167" t="str">
        <f>E21</f>
        <v>Jiří Vik Tepelná technika</v>
      </c>
      <c r="K76" s="64"/>
      <c r="L76" s="62"/>
    </row>
    <row r="77" spans="2:12" s="1" customFormat="1" ht="14.45" customHeight="1">
      <c r="B77" s="42"/>
      <c r="C77" s="66" t="s">
        <v>41</v>
      </c>
      <c r="D77" s="64"/>
      <c r="E77" s="64"/>
      <c r="F77" s="167" t="str">
        <f>IF(E18="","",E18)</f>
        <v/>
      </c>
      <c r="G77" s="64"/>
      <c r="H77" s="64"/>
      <c r="I77" s="166"/>
      <c r="J77" s="64"/>
      <c r="K77" s="64"/>
      <c r="L77" s="62"/>
    </row>
    <row r="78" spans="2:12" s="1" customFormat="1" ht="10.35" customHeight="1">
      <c r="B78" s="42"/>
      <c r="C78" s="64"/>
      <c r="D78" s="64"/>
      <c r="E78" s="64"/>
      <c r="F78" s="64"/>
      <c r="G78" s="64"/>
      <c r="H78" s="64"/>
      <c r="I78" s="166"/>
      <c r="J78" s="64"/>
      <c r="K78" s="64"/>
      <c r="L78" s="62"/>
    </row>
    <row r="79" spans="2:20" s="9" customFormat="1" ht="29.25" customHeight="1">
      <c r="B79" s="169"/>
      <c r="C79" s="170" t="s">
        <v>241</v>
      </c>
      <c r="D79" s="171" t="s">
        <v>66</v>
      </c>
      <c r="E79" s="171" t="s">
        <v>62</v>
      </c>
      <c r="F79" s="171" t="s">
        <v>242</v>
      </c>
      <c r="G79" s="171" t="s">
        <v>243</v>
      </c>
      <c r="H79" s="171" t="s">
        <v>244</v>
      </c>
      <c r="I79" s="172" t="s">
        <v>245</v>
      </c>
      <c r="J79" s="171" t="s">
        <v>208</v>
      </c>
      <c r="K79" s="173" t="s">
        <v>246</v>
      </c>
      <c r="L79" s="174"/>
      <c r="M79" s="82" t="s">
        <v>247</v>
      </c>
      <c r="N79" s="83" t="s">
        <v>51</v>
      </c>
      <c r="O79" s="83" t="s">
        <v>248</v>
      </c>
      <c r="P79" s="83" t="s">
        <v>249</v>
      </c>
      <c r="Q79" s="83" t="s">
        <v>250</v>
      </c>
      <c r="R79" s="83" t="s">
        <v>251</v>
      </c>
      <c r="S79" s="83" t="s">
        <v>252</v>
      </c>
      <c r="T79" s="84" t="s">
        <v>253</v>
      </c>
    </row>
    <row r="80" spans="2:63" s="1" customFormat="1" ht="29.25" customHeight="1">
      <c r="B80" s="42"/>
      <c r="C80" s="88" t="s">
        <v>209</v>
      </c>
      <c r="D80" s="64"/>
      <c r="E80" s="64"/>
      <c r="F80" s="64"/>
      <c r="G80" s="64"/>
      <c r="H80" s="64"/>
      <c r="I80" s="166"/>
      <c r="J80" s="175">
        <f>BK80</f>
        <v>0</v>
      </c>
      <c r="K80" s="64"/>
      <c r="L80" s="62"/>
      <c r="M80" s="85"/>
      <c r="N80" s="86"/>
      <c r="O80" s="86"/>
      <c r="P80" s="176">
        <f>P81+P112</f>
        <v>0</v>
      </c>
      <c r="Q80" s="86"/>
      <c r="R80" s="176">
        <f>R81+R112</f>
        <v>0.44938999999999996</v>
      </c>
      <c r="S80" s="86"/>
      <c r="T80" s="177">
        <f>T81+T112</f>
        <v>0.2212</v>
      </c>
      <c r="AT80" s="24" t="s">
        <v>80</v>
      </c>
      <c r="AU80" s="24" t="s">
        <v>210</v>
      </c>
      <c r="BK80" s="178">
        <f>BK81+BK112</f>
        <v>0</v>
      </c>
    </row>
    <row r="81" spans="2:63" s="10" customFormat="1" ht="37.35" customHeight="1">
      <c r="B81" s="179"/>
      <c r="C81" s="180"/>
      <c r="D81" s="181" t="s">
        <v>80</v>
      </c>
      <c r="E81" s="182" t="s">
        <v>1070</v>
      </c>
      <c r="F81" s="182" t="s">
        <v>1070</v>
      </c>
      <c r="G81" s="180"/>
      <c r="H81" s="180"/>
      <c r="I81" s="183"/>
      <c r="J81" s="184">
        <f>BK81</f>
        <v>0</v>
      </c>
      <c r="K81" s="180"/>
      <c r="L81" s="185"/>
      <c r="M81" s="186"/>
      <c r="N81" s="187"/>
      <c r="O81" s="187"/>
      <c r="P81" s="188">
        <f>P82+P109</f>
        <v>0</v>
      </c>
      <c r="Q81" s="187"/>
      <c r="R81" s="188">
        <f>R82+R109</f>
        <v>0.44938999999999996</v>
      </c>
      <c r="S81" s="187"/>
      <c r="T81" s="189">
        <f>T82+T109</f>
        <v>0.2212</v>
      </c>
      <c r="AR81" s="190" t="s">
        <v>90</v>
      </c>
      <c r="AT81" s="191" t="s">
        <v>80</v>
      </c>
      <c r="AU81" s="191" t="s">
        <v>81</v>
      </c>
      <c r="AY81" s="190" t="s">
        <v>256</v>
      </c>
      <c r="BK81" s="192">
        <f>BK82+BK109</f>
        <v>0</v>
      </c>
    </row>
    <row r="82" spans="2:63" s="10" customFormat="1" ht="19.9" customHeight="1">
      <c r="B82" s="179"/>
      <c r="C82" s="180"/>
      <c r="D82" s="193" t="s">
        <v>80</v>
      </c>
      <c r="E82" s="194" t="s">
        <v>2404</v>
      </c>
      <c r="F82" s="194" t="s">
        <v>2405</v>
      </c>
      <c r="G82" s="180"/>
      <c r="H82" s="180"/>
      <c r="I82" s="183"/>
      <c r="J82" s="195">
        <f>BK82</f>
        <v>0</v>
      </c>
      <c r="K82" s="180"/>
      <c r="L82" s="185"/>
      <c r="M82" s="186"/>
      <c r="N82" s="187"/>
      <c r="O82" s="187"/>
      <c r="P82" s="188">
        <f>SUM(P83:P108)</f>
        <v>0</v>
      </c>
      <c r="Q82" s="187"/>
      <c r="R82" s="188">
        <f>SUM(R83:R108)</f>
        <v>0.43446999999999997</v>
      </c>
      <c r="S82" s="187"/>
      <c r="T82" s="189">
        <f>SUM(T83:T108)</f>
        <v>0.2212</v>
      </c>
      <c r="AR82" s="190" t="s">
        <v>90</v>
      </c>
      <c r="AT82" s="191" t="s">
        <v>80</v>
      </c>
      <c r="AU82" s="191" t="s">
        <v>25</v>
      </c>
      <c r="AY82" s="190" t="s">
        <v>256</v>
      </c>
      <c r="BK82" s="192">
        <f>SUM(BK83:BK108)</f>
        <v>0</v>
      </c>
    </row>
    <row r="83" spans="2:65" s="1" customFormat="1" ht="22.5" customHeight="1">
      <c r="B83" s="42"/>
      <c r="C83" s="261" t="s">
        <v>25</v>
      </c>
      <c r="D83" s="261" t="s">
        <v>337</v>
      </c>
      <c r="E83" s="262" t="s">
        <v>2406</v>
      </c>
      <c r="F83" s="263" t="s">
        <v>2407</v>
      </c>
      <c r="G83" s="264" t="s">
        <v>453</v>
      </c>
      <c r="H83" s="265">
        <v>2</v>
      </c>
      <c r="I83" s="266"/>
      <c r="J83" s="267">
        <f>ROUND(I83*H83,2)</f>
        <v>0</v>
      </c>
      <c r="K83" s="263" t="s">
        <v>38</v>
      </c>
      <c r="L83" s="268"/>
      <c r="M83" s="269" t="s">
        <v>38</v>
      </c>
      <c r="N83" s="270" t="s">
        <v>52</v>
      </c>
      <c r="O83" s="43"/>
      <c r="P83" s="205">
        <f>O83*H83</f>
        <v>0</v>
      </c>
      <c r="Q83" s="205">
        <v>0.01</v>
      </c>
      <c r="R83" s="205">
        <f>Q83*H83</f>
        <v>0.02</v>
      </c>
      <c r="S83" s="205">
        <v>0</v>
      </c>
      <c r="T83" s="206">
        <f>S83*H83</f>
        <v>0</v>
      </c>
      <c r="AR83" s="24" t="s">
        <v>424</v>
      </c>
      <c r="AT83" s="24" t="s">
        <v>337</v>
      </c>
      <c r="AU83" s="24" t="s">
        <v>90</v>
      </c>
      <c r="AY83" s="24" t="s">
        <v>256</v>
      </c>
      <c r="BE83" s="207">
        <f>IF(N83="základní",J83,0)</f>
        <v>0</v>
      </c>
      <c r="BF83" s="207">
        <f>IF(N83="snížená",J83,0)</f>
        <v>0</v>
      </c>
      <c r="BG83" s="207">
        <f>IF(N83="zákl. přenesená",J83,0)</f>
        <v>0</v>
      </c>
      <c r="BH83" s="207">
        <f>IF(N83="sníž. přenesená",J83,0)</f>
        <v>0</v>
      </c>
      <c r="BI83" s="207">
        <f>IF(N83="nulová",J83,0)</f>
        <v>0</v>
      </c>
      <c r="BJ83" s="24" t="s">
        <v>25</v>
      </c>
      <c r="BK83" s="207">
        <f>ROUND(I83*H83,2)</f>
        <v>0</v>
      </c>
      <c r="BL83" s="24" t="s">
        <v>336</v>
      </c>
      <c r="BM83" s="24" t="s">
        <v>3331</v>
      </c>
    </row>
    <row r="84" spans="2:65" s="1" customFormat="1" ht="22.5" customHeight="1">
      <c r="B84" s="42"/>
      <c r="C84" s="261" t="s">
        <v>90</v>
      </c>
      <c r="D84" s="261" t="s">
        <v>337</v>
      </c>
      <c r="E84" s="262" t="s">
        <v>3332</v>
      </c>
      <c r="F84" s="263" t="s">
        <v>3333</v>
      </c>
      <c r="G84" s="264" t="s">
        <v>759</v>
      </c>
      <c r="H84" s="265">
        <v>1</v>
      </c>
      <c r="I84" s="266"/>
      <c r="J84" s="267">
        <f>ROUND(I84*H84,2)</f>
        <v>0</v>
      </c>
      <c r="K84" s="263" t="s">
        <v>38</v>
      </c>
      <c r="L84" s="268"/>
      <c r="M84" s="269" t="s">
        <v>38</v>
      </c>
      <c r="N84" s="270" t="s">
        <v>52</v>
      </c>
      <c r="O84" s="43"/>
      <c r="P84" s="205">
        <f>O84*H84</f>
        <v>0</v>
      </c>
      <c r="Q84" s="205">
        <v>0</v>
      </c>
      <c r="R84" s="205">
        <f>Q84*H84</f>
        <v>0</v>
      </c>
      <c r="S84" s="205">
        <v>0</v>
      </c>
      <c r="T84" s="206">
        <f>S84*H84</f>
        <v>0</v>
      </c>
      <c r="AR84" s="24" t="s">
        <v>424</v>
      </c>
      <c r="AT84" s="24" t="s">
        <v>337</v>
      </c>
      <c r="AU84" s="24" t="s">
        <v>90</v>
      </c>
      <c r="AY84" s="24" t="s">
        <v>256</v>
      </c>
      <c r="BE84" s="207">
        <f>IF(N84="základní",J84,0)</f>
        <v>0</v>
      </c>
      <c r="BF84" s="207">
        <f>IF(N84="snížená",J84,0)</f>
        <v>0</v>
      </c>
      <c r="BG84" s="207">
        <f>IF(N84="zákl. přenesená",J84,0)</f>
        <v>0</v>
      </c>
      <c r="BH84" s="207">
        <f>IF(N84="sníž. přenesená",J84,0)</f>
        <v>0</v>
      </c>
      <c r="BI84" s="207">
        <f>IF(N84="nulová",J84,0)</f>
        <v>0</v>
      </c>
      <c r="BJ84" s="24" t="s">
        <v>25</v>
      </c>
      <c r="BK84" s="207">
        <f>ROUND(I84*H84,2)</f>
        <v>0</v>
      </c>
      <c r="BL84" s="24" t="s">
        <v>336</v>
      </c>
      <c r="BM84" s="24" t="s">
        <v>3334</v>
      </c>
    </row>
    <row r="85" spans="2:65" s="1" customFormat="1" ht="22.5" customHeight="1">
      <c r="B85" s="42"/>
      <c r="C85" s="261" t="s">
        <v>131</v>
      </c>
      <c r="D85" s="261" t="s">
        <v>337</v>
      </c>
      <c r="E85" s="262" t="s">
        <v>2409</v>
      </c>
      <c r="F85" s="263" t="s">
        <v>2410</v>
      </c>
      <c r="G85" s="264" t="s">
        <v>453</v>
      </c>
      <c r="H85" s="265">
        <v>2</v>
      </c>
      <c r="I85" s="266"/>
      <c r="J85" s="267">
        <f>ROUND(I85*H85,2)</f>
        <v>0</v>
      </c>
      <c r="K85" s="263" t="s">
        <v>38</v>
      </c>
      <c r="L85" s="268"/>
      <c r="M85" s="269" t="s">
        <v>38</v>
      </c>
      <c r="N85" s="270" t="s">
        <v>52</v>
      </c>
      <c r="O85" s="43"/>
      <c r="P85" s="205">
        <f>O85*H85</f>
        <v>0</v>
      </c>
      <c r="Q85" s="205">
        <v>0.01</v>
      </c>
      <c r="R85" s="205">
        <f>Q85*H85</f>
        <v>0.02</v>
      </c>
      <c r="S85" s="205">
        <v>0</v>
      </c>
      <c r="T85" s="206">
        <f>S85*H85</f>
        <v>0</v>
      </c>
      <c r="AR85" s="24" t="s">
        <v>424</v>
      </c>
      <c r="AT85" s="24" t="s">
        <v>337</v>
      </c>
      <c r="AU85" s="24" t="s">
        <v>90</v>
      </c>
      <c r="AY85" s="24" t="s">
        <v>256</v>
      </c>
      <c r="BE85" s="207">
        <f>IF(N85="základní",J85,0)</f>
        <v>0</v>
      </c>
      <c r="BF85" s="207">
        <f>IF(N85="snížená",J85,0)</f>
        <v>0</v>
      </c>
      <c r="BG85" s="207">
        <f>IF(N85="zákl. přenesená",J85,0)</f>
        <v>0</v>
      </c>
      <c r="BH85" s="207">
        <f>IF(N85="sníž. přenesená",J85,0)</f>
        <v>0</v>
      </c>
      <c r="BI85" s="207">
        <f>IF(N85="nulová",J85,0)</f>
        <v>0</v>
      </c>
      <c r="BJ85" s="24" t="s">
        <v>25</v>
      </c>
      <c r="BK85" s="207">
        <f>ROUND(I85*H85,2)</f>
        <v>0</v>
      </c>
      <c r="BL85" s="24" t="s">
        <v>336</v>
      </c>
      <c r="BM85" s="24" t="s">
        <v>3335</v>
      </c>
    </row>
    <row r="86" spans="2:65" s="1" customFormat="1" ht="31.5" customHeight="1">
      <c r="B86" s="42"/>
      <c r="C86" s="196" t="s">
        <v>262</v>
      </c>
      <c r="D86" s="196" t="s">
        <v>258</v>
      </c>
      <c r="E86" s="197" t="s">
        <v>2412</v>
      </c>
      <c r="F86" s="198" t="s">
        <v>2413</v>
      </c>
      <c r="G86" s="199" t="s">
        <v>372</v>
      </c>
      <c r="H86" s="200">
        <v>17</v>
      </c>
      <c r="I86" s="201"/>
      <c r="J86" s="202">
        <f>ROUND(I86*H86,2)</f>
        <v>0</v>
      </c>
      <c r="K86" s="198" t="s">
        <v>261</v>
      </c>
      <c r="L86" s="62"/>
      <c r="M86" s="203" t="s">
        <v>38</v>
      </c>
      <c r="N86" s="204" t="s">
        <v>52</v>
      </c>
      <c r="O86" s="43"/>
      <c r="P86" s="205">
        <f>O86*H86</f>
        <v>0</v>
      </c>
      <c r="Q86" s="205">
        <v>0.00147</v>
      </c>
      <c r="R86" s="205">
        <f>Q86*H86</f>
        <v>0.02499</v>
      </c>
      <c r="S86" s="205">
        <v>0</v>
      </c>
      <c r="T86" s="206">
        <f>S86*H86</f>
        <v>0</v>
      </c>
      <c r="AR86" s="24" t="s">
        <v>336</v>
      </c>
      <c r="AT86" s="24" t="s">
        <v>258</v>
      </c>
      <c r="AU86" s="24" t="s">
        <v>90</v>
      </c>
      <c r="AY86" s="24" t="s">
        <v>256</v>
      </c>
      <c r="BE86" s="207">
        <f>IF(N86="základní",J86,0)</f>
        <v>0</v>
      </c>
      <c r="BF86" s="207">
        <f>IF(N86="snížená",J86,0)</f>
        <v>0</v>
      </c>
      <c r="BG86" s="207">
        <f>IF(N86="zákl. přenesená",J86,0)</f>
        <v>0</v>
      </c>
      <c r="BH86" s="207">
        <f>IF(N86="sníž. přenesená",J86,0)</f>
        <v>0</v>
      </c>
      <c r="BI86" s="207">
        <f>IF(N86="nulová",J86,0)</f>
        <v>0</v>
      </c>
      <c r="BJ86" s="24" t="s">
        <v>25</v>
      </c>
      <c r="BK86" s="207">
        <f>ROUND(I86*H86,2)</f>
        <v>0</v>
      </c>
      <c r="BL86" s="24" t="s">
        <v>336</v>
      </c>
      <c r="BM86" s="24" t="s">
        <v>3336</v>
      </c>
    </row>
    <row r="87" spans="2:51" s="11" customFormat="1" ht="13.5">
      <c r="B87" s="208"/>
      <c r="C87" s="209"/>
      <c r="D87" s="222" t="s">
        <v>264</v>
      </c>
      <c r="E87" s="271" t="s">
        <v>38</v>
      </c>
      <c r="F87" s="248" t="s">
        <v>3337</v>
      </c>
      <c r="G87" s="209"/>
      <c r="H87" s="249">
        <v>17</v>
      </c>
      <c r="I87" s="214"/>
      <c r="J87" s="209"/>
      <c r="K87" s="209"/>
      <c r="L87" s="215"/>
      <c r="M87" s="216"/>
      <c r="N87" s="217"/>
      <c r="O87" s="217"/>
      <c r="P87" s="217"/>
      <c r="Q87" s="217"/>
      <c r="R87" s="217"/>
      <c r="S87" s="217"/>
      <c r="T87" s="218"/>
      <c r="AT87" s="219" t="s">
        <v>264</v>
      </c>
      <c r="AU87" s="219" t="s">
        <v>90</v>
      </c>
      <c r="AV87" s="11" t="s">
        <v>90</v>
      </c>
      <c r="AW87" s="11" t="s">
        <v>45</v>
      </c>
      <c r="AX87" s="11" t="s">
        <v>25</v>
      </c>
      <c r="AY87" s="219" t="s">
        <v>256</v>
      </c>
    </row>
    <row r="88" spans="2:65" s="1" customFormat="1" ht="31.5" customHeight="1">
      <c r="B88" s="42"/>
      <c r="C88" s="196" t="s">
        <v>279</v>
      </c>
      <c r="D88" s="196" t="s">
        <v>258</v>
      </c>
      <c r="E88" s="197" t="s">
        <v>3338</v>
      </c>
      <c r="F88" s="198" t="s">
        <v>3339</v>
      </c>
      <c r="G88" s="199" t="s">
        <v>372</v>
      </c>
      <c r="H88" s="200">
        <v>6</v>
      </c>
      <c r="I88" s="201"/>
      <c r="J88" s="202">
        <f>ROUND(I88*H88,2)</f>
        <v>0</v>
      </c>
      <c r="K88" s="198" t="s">
        <v>261</v>
      </c>
      <c r="L88" s="62"/>
      <c r="M88" s="203" t="s">
        <v>38</v>
      </c>
      <c r="N88" s="204" t="s">
        <v>52</v>
      </c>
      <c r="O88" s="43"/>
      <c r="P88" s="205">
        <f>O88*H88</f>
        <v>0</v>
      </c>
      <c r="Q88" s="205">
        <v>0.0027</v>
      </c>
      <c r="R88" s="205">
        <f>Q88*H88</f>
        <v>0.0162</v>
      </c>
      <c r="S88" s="205">
        <v>0</v>
      </c>
      <c r="T88" s="206">
        <f>S88*H88</f>
        <v>0</v>
      </c>
      <c r="AR88" s="24" t="s">
        <v>336</v>
      </c>
      <c r="AT88" s="24" t="s">
        <v>258</v>
      </c>
      <c r="AU88" s="24" t="s">
        <v>90</v>
      </c>
      <c r="AY88" s="24" t="s">
        <v>256</v>
      </c>
      <c r="BE88" s="207">
        <f>IF(N88="základní",J88,0)</f>
        <v>0</v>
      </c>
      <c r="BF88" s="207">
        <f>IF(N88="snížená",J88,0)</f>
        <v>0</v>
      </c>
      <c r="BG88" s="207">
        <f>IF(N88="zákl. přenesená",J88,0)</f>
        <v>0</v>
      </c>
      <c r="BH88" s="207">
        <f>IF(N88="sníž. přenesená",J88,0)</f>
        <v>0</v>
      </c>
      <c r="BI88" s="207">
        <f>IF(N88="nulová",J88,0)</f>
        <v>0</v>
      </c>
      <c r="BJ88" s="24" t="s">
        <v>25</v>
      </c>
      <c r="BK88" s="207">
        <f>ROUND(I88*H88,2)</f>
        <v>0</v>
      </c>
      <c r="BL88" s="24" t="s">
        <v>336</v>
      </c>
      <c r="BM88" s="24" t="s">
        <v>3340</v>
      </c>
    </row>
    <row r="89" spans="2:65" s="1" customFormat="1" ht="31.5" customHeight="1">
      <c r="B89" s="42"/>
      <c r="C89" s="196" t="s">
        <v>286</v>
      </c>
      <c r="D89" s="196" t="s">
        <v>258</v>
      </c>
      <c r="E89" s="197" t="s">
        <v>3341</v>
      </c>
      <c r="F89" s="198" t="s">
        <v>3342</v>
      </c>
      <c r="G89" s="199" t="s">
        <v>372</v>
      </c>
      <c r="H89" s="200">
        <v>39</v>
      </c>
      <c r="I89" s="201"/>
      <c r="J89" s="202">
        <f>ROUND(I89*H89,2)</f>
        <v>0</v>
      </c>
      <c r="K89" s="198" t="s">
        <v>261</v>
      </c>
      <c r="L89" s="62"/>
      <c r="M89" s="203" t="s">
        <v>38</v>
      </c>
      <c r="N89" s="204" t="s">
        <v>52</v>
      </c>
      <c r="O89" s="43"/>
      <c r="P89" s="205">
        <f>O89*H89</f>
        <v>0</v>
      </c>
      <c r="Q89" s="205">
        <v>0.0068</v>
      </c>
      <c r="R89" s="205">
        <f>Q89*H89</f>
        <v>0.2652</v>
      </c>
      <c r="S89" s="205">
        <v>0</v>
      </c>
      <c r="T89" s="206">
        <f>S89*H89</f>
        <v>0</v>
      </c>
      <c r="AR89" s="24" t="s">
        <v>336</v>
      </c>
      <c r="AT89" s="24" t="s">
        <v>258</v>
      </c>
      <c r="AU89" s="24" t="s">
        <v>90</v>
      </c>
      <c r="AY89" s="24" t="s">
        <v>256</v>
      </c>
      <c r="BE89" s="207">
        <f>IF(N89="základní",J89,0)</f>
        <v>0</v>
      </c>
      <c r="BF89" s="207">
        <f>IF(N89="snížená",J89,0)</f>
        <v>0</v>
      </c>
      <c r="BG89" s="207">
        <f>IF(N89="zákl. přenesená",J89,0)</f>
        <v>0</v>
      </c>
      <c r="BH89" s="207">
        <f>IF(N89="sníž. přenesená",J89,0)</f>
        <v>0</v>
      </c>
      <c r="BI89" s="207">
        <f>IF(N89="nulová",J89,0)</f>
        <v>0</v>
      </c>
      <c r="BJ89" s="24" t="s">
        <v>25</v>
      </c>
      <c r="BK89" s="207">
        <f>ROUND(I89*H89,2)</f>
        <v>0</v>
      </c>
      <c r="BL89" s="24" t="s">
        <v>336</v>
      </c>
      <c r="BM89" s="24" t="s">
        <v>3343</v>
      </c>
    </row>
    <row r="90" spans="2:51" s="11" customFormat="1" ht="13.5">
      <c r="B90" s="208"/>
      <c r="C90" s="209"/>
      <c r="D90" s="222" t="s">
        <v>264</v>
      </c>
      <c r="E90" s="271" t="s">
        <v>38</v>
      </c>
      <c r="F90" s="248" t="s">
        <v>3344</v>
      </c>
      <c r="G90" s="209"/>
      <c r="H90" s="249">
        <v>39</v>
      </c>
      <c r="I90" s="214"/>
      <c r="J90" s="209"/>
      <c r="K90" s="209"/>
      <c r="L90" s="215"/>
      <c r="M90" s="216"/>
      <c r="N90" s="217"/>
      <c r="O90" s="217"/>
      <c r="P90" s="217"/>
      <c r="Q90" s="217"/>
      <c r="R90" s="217"/>
      <c r="S90" s="217"/>
      <c r="T90" s="218"/>
      <c r="AT90" s="219" t="s">
        <v>264</v>
      </c>
      <c r="AU90" s="219" t="s">
        <v>90</v>
      </c>
      <c r="AV90" s="11" t="s">
        <v>90</v>
      </c>
      <c r="AW90" s="11" t="s">
        <v>45</v>
      </c>
      <c r="AX90" s="11" t="s">
        <v>25</v>
      </c>
      <c r="AY90" s="219" t="s">
        <v>256</v>
      </c>
    </row>
    <row r="91" spans="2:65" s="1" customFormat="1" ht="22.5" customHeight="1">
      <c r="B91" s="42"/>
      <c r="C91" s="196" t="s">
        <v>291</v>
      </c>
      <c r="D91" s="196" t="s">
        <v>258</v>
      </c>
      <c r="E91" s="197" t="s">
        <v>3345</v>
      </c>
      <c r="F91" s="198" t="s">
        <v>3346</v>
      </c>
      <c r="G91" s="199" t="s">
        <v>372</v>
      </c>
      <c r="H91" s="200">
        <v>2</v>
      </c>
      <c r="I91" s="201"/>
      <c r="J91" s="202">
        <f aca="true" t="shared" si="0" ref="J91:J108">ROUND(I91*H91,2)</f>
        <v>0</v>
      </c>
      <c r="K91" s="198" t="s">
        <v>261</v>
      </c>
      <c r="L91" s="62"/>
      <c r="M91" s="203" t="s">
        <v>38</v>
      </c>
      <c r="N91" s="204" t="s">
        <v>52</v>
      </c>
      <c r="O91" s="43"/>
      <c r="P91" s="205">
        <f aca="true" t="shared" si="1" ref="P91:P108">O91*H91</f>
        <v>0</v>
      </c>
      <c r="Q91" s="205">
        <v>0.00378</v>
      </c>
      <c r="R91" s="205">
        <f aca="true" t="shared" si="2" ref="R91:R108">Q91*H91</f>
        <v>0.00756</v>
      </c>
      <c r="S91" s="205">
        <v>0</v>
      </c>
      <c r="T91" s="206">
        <f aca="true" t="shared" si="3" ref="T91:T108">S91*H91</f>
        <v>0</v>
      </c>
      <c r="AR91" s="24" t="s">
        <v>336</v>
      </c>
      <c r="AT91" s="24" t="s">
        <v>258</v>
      </c>
      <c r="AU91" s="24" t="s">
        <v>90</v>
      </c>
      <c r="AY91" s="24" t="s">
        <v>256</v>
      </c>
      <c r="BE91" s="207">
        <f aca="true" t="shared" si="4" ref="BE91:BE108">IF(N91="základní",J91,0)</f>
        <v>0</v>
      </c>
      <c r="BF91" s="207">
        <f aca="true" t="shared" si="5" ref="BF91:BF108">IF(N91="snížená",J91,0)</f>
        <v>0</v>
      </c>
      <c r="BG91" s="207">
        <f aca="true" t="shared" si="6" ref="BG91:BG108">IF(N91="zákl. přenesená",J91,0)</f>
        <v>0</v>
      </c>
      <c r="BH91" s="207">
        <f aca="true" t="shared" si="7" ref="BH91:BH108">IF(N91="sníž. přenesená",J91,0)</f>
        <v>0</v>
      </c>
      <c r="BI91" s="207">
        <f aca="true" t="shared" si="8" ref="BI91:BI108">IF(N91="nulová",J91,0)</f>
        <v>0</v>
      </c>
      <c r="BJ91" s="24" t="s">
        <v>25</v>
      </c>
      <c r="BK91" s="207">
        <f aca="true" t="shared" si="9" ref="BK91:BK108">ROUND(I91*H91,2)</f>
        <v>0</v>
      </c>
      <c r="BL91" s="24" t="s">
        <v>336</v>
      </c>
      <c r="BM91" s="24" t="s">
        <v>3347</v>
      </c>
    </row>
    <row r="92" spans="2:65" s="1" customFormat="1" ht="22.5" customHeight="1">
      <c r="B92" s="42"/>
      <c r="C92" s="196" t="s">
        <v>183</v>
      </c>
      <c r="D92" s="196" t="s">
        <v>258</v>
      </c>
      <c r="E92" s="197" t="s">
        <v>3348</v>
      </c>
      <c r="F92" s="198" t="s">
        <v>3349</v>
      </c>
      <c r="G92" s="199" t="s">
        <v>372</v>
      </c>
      <c r="H92" s="200">
        <v>3</v>
      </c>
      <c r="I92" s="201"/>
      <c r="J92" s="202">
        <f t="shared" si="0"/>
        <v>0</v>
      </c>
      <c r="K92" s="198" t="s">
        <v>261</v>
      </c>
      <c r="L92" s="62"/>
      <c r="M92" s="203" t="s">
        <v>38</v>
      </c>
      <c r="N92" s="204" t="s">
        <v>52</v>
      </c>
      <c r="O92" s="43"/>
      <c r="P92" s="205">
        <f t="shared" si="1"/>
        <v>0</v>
      </c>
      <c r="Q92" s="205">
        <v>0.01171</v>
      </c>
      <c r="R92" s="205">
        <f t="shared" si="2"/>
        <v>0.03513</v>
      </c>
      <c r="S92" s="205">
        <v>0</v>
      </c>
      <c r="T92" s="206">
        <f t="shared" si="3"/>
        <v>0</v>
      </c>
      <c r="AR92" s="24" t="s">
        <v>336</v>
      </c>
      <c r="AT92" s="24" t="s">
        <v>258</v>
      </c>
      <c r="AU92" s="24" t="s">
        <v>90</v>
      </c>
      <c r="AY92" s="24" t="s">
        <v>256</v>
      </c>
      <c r="BE92" s="207">
        <f t="shared" si="4"/>
        <v>0</v>
      </c>
      <c r="BF92" s="207">
        <f t="shared" si="5"/>
        <v>0</v>
      </c>
      <c r="BG92" s="207">
        <f t="shared" si="6"/>
        <v>0</v>
      </c>
      <c r="BH92" s="207">
        <f t="shared" si="7"/>
        <v>0</v>
      </c>
      <c r="BI92" s="207">
        <f t="shared" si="8"/>
        <v>0</v>
      </c>
      <c r="BJ92" s="24" t="s">
        <v>25</v>
      </c>
      <c r="BK92" s="207">
        <f t="shared" si="9"/>
        <v>0</v>
      </c>
      <c r="BL92" s="24" t="s">
        <v>336</v>
      </c>
      <c r="BM92" s="24" t="s">
        <v>3350</v>
      </c>
    </row>
    <row r="93" spans="2:65" s="1" customFormat="1" ht="22.5" customHeight="1">
      <c r="B93" s="42"/>
      <c r="C93" s="196" t="s">
        <v>301</v>
      </c>
      <c r="D93" s="196" t="s">
        <v>258</v>
      </c>
      <c r="E93" s="197" t="s">
        <v>2421</v>
      </c>
      <c r="F93" s="198" t="s">
        <v>2422</v>
      </c>
      <c r="G93" s="199" t="s">
        <v>372</v>
      </c>
      <c r="H93" s="200">
        <v>40</v>
      </c>
      <c r="I93" s="201"/>
      <c r="J93" s="202">
        <f t="shared" si="0"/>
        <v>0</v>
      </c>
      <c r="K93" s="198" t="s">
        <v>261</v>
      </c>
      <c r="L93" s="62"/>
      <c r="M93" s="203" t="s">
        <v>38</v>
      </c>
      <c r="N93" s="204" t="s">
        <v>52</v>
      </c>
      <c r="O93" s="43"/>
      <c r="P93" s="205">
        <f t="shared" si="1"/>
        <v>0</v>
      </c>
      <c r="Q93" s="205">
        <v>0.00024</v>
      </c>
      <c r="R93" s="205">
        <f t="shared" si="2"/>
        <v>0.009600000000000001</v>
      </c>
      <c r="S93" s="205">
        <v>0.00553</v>
      </c>
      <c r="T93" s="206">
        <f t="shared" si="3"/>
        <v>0.2212</v>
      </c>
      <c r="AR93" s="24" t="s">
        <v>336</v>
      </c>
      <c r="AT93" s="24" t="s">
        <v>258</v>
      </c>
      <c r="AU93" s="24" t="s">
        <v>90</v>
      </c>
      <c r="AY93" s="24" t="s">
        <v>256</v>
      </c>
      <c r="BE93" s="207">
        <f t="shared" si="4"/>
        <v>0</v>
      </c>
      <c r="BF93" s="207">
        <f t="shared" si="5"/>
        <v>0</v>
      </c>
      <c r="BG93" s="207">
        <f t="shared" si="6"/>
        <v>0</v>
      </c>
      <c r="BH93" s="207">
        <f t="shared" si="7"/>
        <v>0</v>
      </c>
      <c r="BI93" s="207">
        <f t="shared" si="8"/>
        <v>0</v>
      </c>
      <c r="BJ93" s="24" t="s">
        <v>25</v>
      </c>
      <c r="BK93" s="207">
        <f t="shared" si="9"/>
        <v>0</v>
      </c>
      <c r="BL93" s="24" t="s">
        <v>336</v>
      </c>
      <c r="BM93" s="24" t="s">
        <v>3351</v>
      </c>
    </row>
    <row r="94" spans="2:65" s="1" customFormat="1" ht="31.5" customHeight="1">
      <c r="B94" s="42"/>
      <c r="C94" s="196" t="s">
        <v>30</v>
      </c>
      <c r="D94" s="196" t="s">
        <v>258</v>
      </c>
      <c r="E94" s="197" t="s">
        <v>3352</v>
      </c>
      <c r="F94" s="198" t="s">
        <v>3353</v>
      </c>
      <c r="G94" s="199" t="s">
        <v>1037</v>
      </c>
      <c r="H94" s="200">
        <v>3</v>
      </c>
      <c r="I94" s="201"/>
      <c r="J94" s="202">
        <f t="shared" si="0"/>
        <v>0</v>
      </c>
      <c r="K94" s="198" t="s">
        <v>261</v>
      </c>
      <c r="L94" s="62"/>
      <c r="M94" s="203" t="s">
        <v>38</v>
      </c>
      <c r="N94" s="204" t="s">
        <v>52</v>
      </c>
      <c r="O94" s="43"/>
      <c r="P94" s="205">
        <f t="shared" si="1"/>
        <v>0</v>
      </c>
      <c r="Q94" s="205">
        <v>0.00679</v>
      </c>
      <c r="R94" s="205">
        <f t="shared" si="2"/>
        <v>0.02037</v>
      </c>
      <c r="S94" s="205">
        <v>0</v>
      </c>
      <c r="T94" s="206">
        <f t="shared" si="3"/>
        <v>0</v>
      </c>
      <c r="AR94" s="24" t="s">
        <v>336</v>
      </c>
      <c r="AT94" s="24" t="s">
        <v>258</v>
      </c>
      <c r="AU94" s="24" t="s">
        <v>90</v>
      </c>
      <c r="AY94" s="24" t="s">
        <v>256</v>
      </c>
      <c r="BE94" s="207">
        <f t="shared" si="4"/>
        <v>0</v>
      </c>
      <c r="BF94" s="207">
        <f t="shared" si="5"/>
        <v>0</v>
      </c>
      <c r="BG94" s="207">
        <f t="shared" si="6"/>
        <v>0</v>
      </c>
      <c r="BH94" s="207">
        <f t="shared" si="7"/>
        <v>0</v>
      </c>
      <c r="BI94" s="207">
        <f t="shared" si="8"/>
        <v>0</v>
      </c>
      <c r="BJ94" s="24" t="s">
        <v>25</v>
      </c>
      <c r="BK94" s="207">
        <f t="shared" si="9"/>
        <v>0</v>
      </c>
      <c r="BL94" s="24" t="s">
        <v>336</v>
      </c>
      <c r="BM94" s="24" t="s">
        <v>3354</v>
      </c>
    </row>
    <row r="95" spans="2:65" s="1" customFormat="1" ht="22.5" customHeight="1">
      <c r="B95" s="42"/>
      <c r="C95" s="196" t="s">
        <v>310</v>
      </c>
      <c r="D95" s="196" t="s">
        <v>258</v>
      </c>
      <c r="E95" s="197" t="s">
        <v>2427</v>
      </c>
      <c r="F95" s="198" t="s">
        <v>2428</v>
      </c>
      <c r="G95" s="199" t="s">
        <v>453</v>
      </c>
      <c r="H95" s="200">
        <v>4</v>
      </c>
      <c r="I95" s="201"/>
      <c r="J95" s="202">
        <f t="shared" si="0"/>
        <v>0</v>
      </c>
      <c r="K95" s="198" t="s">
        <v>261</v>
      </c>
      <c r="L95" s="62"/>
      <c r="M95" s="203" t="s">
        <v>38</v>
      </c>
      <c r="N95" s="204" t="s">
        <v>52</v>
      </c>
      <c r="O95" s="43"/>
      <c r="P95" s="205">
        <f t="shared" si="1"/>
        <v>0</v>
      </c>
      <c r="Q95" s="205">
        <v>0</v>
      </c>
      <c r="R95" s="205">
        <f t="shared" si="2"/>
        <v>0</v>
      </c>
      <c r="S95" s="205">
        <v>0</v>
      </c>
      <c r="T95" s="206">
        <f t="shared" si="3"/>
        <v>0</v>
      </c>
      <c r="AR95" s="24" t="s">
        <v>336</v>
      </c>
      <c r="AT95" s="24" t="s">
        <v>258</v>
      </c>
      <c r="AU95" s="24" t="s">
        <v>90</v>
      </c>
      <c r="AY95" s="24" t="s">
        <v>256</v>
      </c>
      <c r="BE95" s="207">
        <f t="shared" si="4"/>
        <v>0</v>
      </c>
      <c r="BF95" s="207">
        <f t="shared" si="5"/>
        <v>0</v>
      </c>
      <c r="BG95" s="207">
        <f t="shared" si="6"/>
        <v>0</v>
      </c>
      <c r="BH95" s="207">
        <f t="shared" si="7"/>
        <v>0</v>
      </c>
      <c r="BI95" s="207">
        <f t="shared" si="8"/>
        <v>0</v>
      </c>
      <c r="BJ95" s="24" t="s">
        <v>25</v>
      </c>
      <c r="BK95" s="207">
        <f t="shared" si="9"/>
        <v>0</v>
      </c>
      <c r="BL95" s="24" t="s">
        <v>336</v>
      </c>
      <c r="BM95" s="24" t="s">
        <v>3355</v>
      </c>
    </row>
    <row r="96" spans="2:65" s="1" customFormat="1" ht="22.5" customHeight="1">
      <c r="B96" s="42"/>
      <c r="C96" s="196" t="s">
        <v>314</v>
      </c>
      <c r="D96" s="196" t="s">
        <v>258</v>
      </c>
      <c r="E96" s="197" t="s">
        <v>2430</v>
      </c>
      <c r="F96" s="198" t="s">
        <v>2431</v>
      </c>
      <c r="G96" s="199" t="s">
        <v>372</v>
      </c>
      <c r="H96" s="200">
        <v>62</v>
      </c>
      <c r="I96" s="201"/>
      <c r="J96" s="202">
        <f t="shared" si="0"/>
        <v>0</v>
      </c>
      <c r="K96" s="198" t="s">
        <v>261</v>
      </c>
      <c r="L96" s="62"/>
      <c r="M96" s="203" t="s">
        <v>38</v>
      </c>
      <c r="N96" s="204" t="s">
        <v>52</v>
      </c>
      <c r="O96" s="43"/>
      <c r="P96" s="205">
        <f t="shared" si="1"/>
        <v>0</v>
      </c>
      <c r="Q96" s="205">
        <v>0</v>
      </c>
      <c r="R96" s="205">
        <f t="shared" si="2"/>
        <v>0</v>
      </c>
      <c r="S96" s="205">
        <v>0</v>
      </c>
      <c r="T96" s="206">
        <f t="shared" si="3"/>
        <v>0</v>
      </c>
      <c r="AR96" s="24" t="s">
        <v>336</v>
      </c>
      <c r="AT96" s="24" t="s">
        <v>258</v>
      </c>
      <c r="AU96" s="24" t="s">
        <v>90</v>
      </c>
      <c r="AY96" s="24" t="s">
        <v>256</v>
      </c>
      <c r="BE96" s="207">
        <f t="shared" si="4"/>
        <v>0</v>
      </c>
      <c r="BF96" s="207">
        <f t="shared" si="5"/>
        <v>0</v>
      </c>
      <c r="BG96" s="207">
        <f t="shared" si="6"/>
        <v>0</v>
      </c>
      <c r="BH96" s="207">
        <f t="shared" si="7"/>
        <v>0</v>
      </c>
      <c r="BI96" s="207">
        <f t="shared" si="8"/>
        <v>0</v>
      </c>
      <c r="BJ96" s="24" t="s">
        <v>25</v>
      </c>
      <c r="BK96" s="207">
        <f t="shared" si="9"/>
        <v>0</v>
      </c>
      <c r="BL96" s="24" t="s">
        <v>336</v>
      </c>
      <c r="BM96" s="24" t="s">
        <v>3356</v>
      </c>
    </row>
    <row r="97" spans="2:65" s="1" customFormat="1" ht="22.5" customHeight="1">
      <c r="B97" s="42"/>
      <c r="C97" s="196" t="s">
        <v>319</v>
      </c>
      <c r="D97" s="196" t="s">
        <v>258</v>
      </c>
      <c r="E97" s="197" t="s">
        <v>2433</v>
      </c>
      <c r="F97" s="198" t="s">
        <v>2434</v>
      </c>
      <c r="G97" s="199" t="s">
        <v>453</v>
      </c>
      <c r="H97" s="200">
        <v>2</v>
      </c>
      <c r="I97" s="201"/>
      <c r="J97" s="202">
        <f t="shared" si="0"/>
        <v>0</v>
      </c>
      <c r="K97" s="198" t="s">
        <v>261</v>
      </c>
      <c r="L97" s="62"/>
      <c r="M97" s="203" t="s">
        <v>38</v>
      </c>
      <c r="N97" s="204" t="s">
        <v>52</v>
      </c>
      <c r="O97" s="43"/>
      <c r="P97" s="205">
        <f t="shared" si="1"/>
        <v>0</v>
      </c>
      <c r="Q97" s="205">
        <v>0</v>
      </c>
      <c r="R97" s="205">
        <f t="shared" si="2"/>
        <v>0</v>
      </c>
      <c r="S97" s="205">
        <v>0</v>
      </c>
      <c r="T97" s="206">
        <f t="shared" si="3"/>
        <v>0</v>
      </c>
      <c r="AR97" s="24" t="s">
        <v>336</v>
      </c>
      <c r="AT97" s="24" t="s">
        <v>258</v>
      </c>
      <c r="AU97" s="24" t="s">
        <v>90</v>
      </c>
      <c r="AY97" s="24" t="s">
        <v>256</v>
      </c>
      <c r="BE97" s="207">
        <f t="shared" si="4"/>
        <v>0</v>
      </c>
      <c r="BF97" s="207">
        <f t="shared" si="5"/>
        <v>0</v>
      </c>
      <c r="BG97" s="207">
        <f t="shared" si="6"/>
        <v>0</v>
      </c>
      <c r="BH97" s="207">
        <f t="shared" si="7"/>
        <v>0</v>
      </c>
      <c r="BI97" s="207">
        <f t="shared" si="8"/>
        <v>0</v>
      </c>
      <c r="BJ97" s="24" t="s">
        <v>25</v>
      </c>
      <c r="BK97" s="207">
        <f t="shared" si="9"/>
        <v>0</v>
      </c>
      <c r="BL97" s="24" t="s">
        <v>336</v>
      </c>
      <c r="BM97" s="24" t="s">
        <v>3357</v>
      </c>
    </row>
    <row r="98" spans="2:65" s="1" customFormat="1" ht="22.5" customHeight="1">
      <c r="B98" s="42"/>
      <c r="C98" s="196" t="s">
        <v>324</v>
      </c>
      <c r="D98" s="196" t="s">
        <v>258</v>
      </c>
      <c r="E98" s="197" t="s">
        <v>3358</v>
      </c>
      <c r="F98" s="198" t="s">
        <v>3359</v>
      </c>
      <c r="G98" s="199" t="s">
        <v>453</v>
      </c>
      <c r="H98" s="200">
        <v>1</v>
      </c>
      <c r="I98" s="201"/>
      <c r="J98" s="202">
        <f t="shared" si="0"/>
        <v>0</v>
      </c>
      <c r="K98" s="198" t="s">
        <v>261</v>
      </c>
      <c r="L98" s="62"/>
      <c r="M98" s="203" t="s">
        <v>38</v>
      </c>
      <c r="N98" s="204" t="s">
        <v>52</v>
      </c>
      <c r="O98" s="43"/>
      <c r="P98" s="205">
        <f t="shared" si="1"/>
        <v>0</v>
      </c>
      <c r="Q98" s="205">
        <v>0.00045</v>
      </c>
      <c r="R98" s="205">
        <f t="shared" si="2"/>
        <v>0.00045</v>
      </c>
      <c r="S98" s="205">
        <v>0</v>
      </c>
      <c r="T98" s="206">
        <f t="shared" si="3"/>
        <v>0</v>
      </c>
      <c r="AR98" s="24" t="s">
        <v>336</v>
      </c>
      <c r="AT98" s="24" t="s">
        <v>258</v>
      </c>
      <c r="AU98" s="24" t="s">
        <v>90</v>
      </c>
      <c r="AY98" s="24" t="s">
        <v>256</v>
      </c>
      <c r="BE98" s="207">
        <f t="shared" si="4"/>
        <v>0</v>
      </c>
      <c r="BF98" s="207">
        <f t="shared" si="5"/>
        <v>0</v>
      </c>
      <c r="BG98" s="207">
        <f t="shared" si="6"/>
        <v>0</v>
      </c>
      <c r="BH98" s="207">
        <f t="shared" si="7"/>
        <v>0</v>
      </c>
      <c r="BI98" s="207">
        <f t="shared" si="8"/>
        <v>0</v>
      </c>
      <c r="BJ98" s="24" t="s">
        <v>25</v>
      </c>
      <c r="BK98" s="207">
        <f t="shared" si="9"/>
        <v>0</v>
      </c>
      <c r="BL98" s="24" t="s">
        <v>336</v>
      </c>
      <c r="BM98" s="24" t="s">
        <v>3360</v>
      </c>
    </row>
    <row r="99" spans="2:65" s="1" customFormat="1" ht="22.5" customHeight="1">
      <c r="B99" s="42"/>
      <c r="C99" s="196" t="s">
        <v>10</v>
      </c>
      <c r="D99" s="196" t="s">
        <v>258</v>
      </c>
      <c r="E99" s="197" t="s">
        <v>3361</v>
      </c>
      <c r="F99" s="198" t="s">
        <v>3362</v>
      </c>
      <c r="G99" s="199" t="s">
        <v>1037</v>
      </c>
      <c r="H99" s="200">
        <v>1</v>
      </c>
      <c r="I99" s="201"/>
      <c r="J99" s="202">
        <f t="shared" si="0"/>
        <v>0</v>
      </c>
      <c r="K99" s="198" t="s">
        <v>261</v>
      </c>
      <c r="L99" s="62"/>
      <c r="M99" s="203" t="s">
        <v>38</v>
      </c>
      <c r="N99" s="204" t="s">
        <v>52</v>
      </c>
      <c r="O99" s="43"/>
      <c r="P99" s="205">
        <f t="shared" si="1"/>
        <v>0</v>
      </c>
      <c r="Q99" s="205">
        <v>0.00778</v>
      </c>
      <c r="R99" s="205">
        <f t="shared" si="2"/>
        <v>0.00778</v>
      </c>
      <c r="S99" s="205">
        <v>0</v>
      </c>
      <c r="T99" s="206">
        <f t="shared" si="3"/>
        <v>0</v>
      </c>
      <c r="AR99" s="24" t="s">
        <v>336</v>
      </c>
      <c r="AT99" s="24" t="s">
        <v>258</v>
      </c>
      <c r="AU99" s="24" t="s">
        <v>90</v>
      </c>
      <c r="AY99" s="24" t="s">
        <v>256</v>
      </c>
      <c r="BE99" s="207">
        <f t="shared" si="4"/>
        <v>0</v>
      </c>
      <c r="BF99" s="207">
        <f t="shared" si="5"/>
        <v>0</v>
      </c>
      <c r="BG99" s="207">
        <f t="shared" si="6"/>
        <v>0</v>
      </c>
      <c r="BH99" s="207">
        <f t="shared" si="7"/>
        <v>0</v>
      </c>
      <c r="BI99" s="207">
        <f t="shared" si="8"/>
        <v>0</v>
      </c>
      <c r="BJ99" s="24" t="s">
        <v>25</v>
      </c>
      <c r="BK99" s="207">
        <f t="shared" si="9"/>
        <v>0</v>
      </c>
      <c r="BL99" s="24" t="s">
        <v>336</v>
      </c>
      <c r="BM99" s="24" t="s">
        <v>3363</v>
      </c>
    </row>
    <row r="100" spans="2:65" s="1" customFormat="1" ht="22.5" customHeight="1">
      <c r="B100" s="42"/>
      <c r="C100" s="196" t="s">
        <v>336</v>
      </c>
      <c r="D100" s="196" t="s">
        <v>258</v>
      </c>
      <c r="E100" s="197" t="s">
        <v>3364</v>
      </c>
      <c r="F100" s="198" t="s">
        <v>3365</v>
      </c>
      <c r="G100" s="199" t="s">
        <v>453</v>
      </c>
      <c r="H100" s="200">
        <v>1</v>
      </c>
      <c r="I100" s="201"/>
      <c r="J100" s="202">
        <f t="shared" si="0"/>
        <v>0</v>
      </c>
      <c r="K100" s="198" t="s">
        <v>261</v>
      </c>
      <c r="L100" s="62"/>
      <c r="M100" s="203" t="s">
        <v>38</v>
      </c>
      <c r="N100" s="204" t="s">
        <v>52</v>
      </c>
      <c r="O100" s="43"/>
      <c r="P100" s="205">
        <f t="shared" si="1"/>
        <v>0</v>
      </c>
      <c r="Q100" s="205">
        <v>0.00468</v>
      </c>
      <c r="R100" s="205">
        <f t="shared" si="2"/>
        <v>0.00468</v>
      </c>
      <c r="S100" s="205">
        <v>0</v>
      </c>
      <c r="T100" s="206">
        <f t="shared" si="3"/>
        <v>0</v>
      </c>
      <c r="AR100" s="24" t="s">
        <v>336</v>
      </c>
      <c r="AT100" s="24" t="s">
        <v>258</v>
      </c>
      <c r="AU100" s="24" t="s">
        <v>90</v>
      </c>
      <c r="AY100" s="24" t="s">
        <v>256</v>
      </c>
      <c r="BE100" s="207">
        <f t="shared" si="4"/>
        <v>0</v>
      </c>
      <c r="BF100" s="207">
        <f t="shared" si="5"/>
        <v>0</v>
      </c>
      <c r="BG100" s="207">
        <f t="shared" si="6"/>
        <v>0</v>
      </c>
      <c r="BH100" s="207">
        <f t="shared" si="7"/>
        <v>0</v>
      </c>
      <c r="BI100" s="207">
        <f t="shared" si="8"/>
        <v>0</v>
      </c>
      <c r="BJ100" s="24" t="s">
        <v>25</v>
      </c>
      <c r="BK100" s="207">
        <f t="shared" si="9"/>
        <v>0</v>
      </c>
      <c r="BL100" s="24" t="s">
        <v>336</v>
      </c>
      <c r="BM100" s="24" t="s">
        <v>3366</v>
      </c>
    </row>
    <row r="101" spans="2:65" s="1" customFormat="1" ht="22.5" customHeight="1">
      <c r="B101" s="42"/>
      <c r="C101" s="196" t="s">
        <v>342</v>
      </c>
      <c r="D101" s="196" t="s">
        <v>258</v>
      </c>
      <c r="E101" s="197" t="s">
        <v>3367</v>
      </c>
      <c r="F101" s="198" t="s">
        <v>3368</v>
      </c>
      <c r="G101" s="199" t="s">
        <v>453</v>
      </c>
      <c r="H101" s="200">
        <v>1</v>
      </c>
      <c r="I101" s="201"/>
      <c r="J101" s="202">
        <f t="shared" si="0"/>
        <v>0</v>
      </c>
      <c r="K101" s="198" t="s">
        <v>261</v>
      </c>
      <c r="L101" s="62"/>
      <c r="M101" s="203" t="s">
        <v>38</v>
      </c>
      <c r="N101" s="204" t="s">
        <v>52</v>
      </c>
      <c r="O101" s="43"/>
      <c r="P101" s="205">
        <f t="shared" si="1"/>
        <v>0</v>
      </c>
      <c r="Q101" s="205">
        <v>0.0002</v>
      </c>
      <c r="R101" s="205">
        <f t="shared" si="2"/>
        <v>0.0002</v>
      </c>
      <c r="S101" s="205">
        <v>0</v>
      </c>
      <c r="T101" s="206">
        <f t="shared" si="3"/>
        <v>0</v>
      </c>
      <c r="AR101" s="24" t="s">
        <v>336</v>
      </c>
      <c r="AT101" s="24" t="s">
        <v>258</v>
      </c>
      <c r="AU101" s="24" t="s">
        <v>90</v>
      </c>
      <c r="AY101" s="24" t="s">
        <v>256</v>
      </c>
      <c r="BE101" s="207">
        <f t="shared" si="4"/>
        <v>0</v>
      </c>
      <c r="BF101" s="207">
        <f t="shared" si="5"/>
        <v>0</v>
      </c>
      <c r="BG101" s="207">
        <f t="shared" si="6"/>
        <v>0</v>
      </c>
      <c r="BH101" s="207">
        <f t="shared" si="7"/>
        <v>0</v>
      </c>
      <c r="BI101" s="207">
        <f t="shared" si="8"/>
        <v>0</v>
      </c>
      <c r="BJ101" s="24" t="s">
        <v>25</v>
      </c>
      <c r="BK101" s="207">
        <f t="shared" si="9"/>
        <v>0</v>
      </c>
      <c r="BL101" s="24" t="s">
        <v>336</v>
      </c>
      <c r="BM101" s="24" t="s">
        <v>3369</v>
      </c>
    </row>
    <row r="102" spans="2:65" s="1" customFormat="1" ht="31.5" customHeight="1">
      <c r="B102" s="42"/>
      <c r="C102" s="196" t="s">
        <v>347</v>
      </c>
      <c r="D102" s="196" t="s">
        <v>258</v>
      </c>
      <c r="E102" s="197" t="s">
        <v>2445</v>
      </c>
      <c r="F102" s="198" t="s">
        <v>2446</v>
      </c>
      <c r="G102" s="199" t="s">
        <v>453</v>
      </c>
      <c r="H102" s="200">
        <v>2</v>
      </c>
      <c r="I102" s="201"/>
      <c r="J102" s="202">
        <f t="shared" si="0"/>
        <v>0</v>
      </c>
      <c r="K102" s="198" t="s">
        <v>261</v>
      </c>
      <c r="L102" s="62"/>
      <c r="M102" s="203" t="s">
        <v>38</v>
      </c>
      <c r="N102" s="204" t="s">
        <v>52</v>
      </c>
      <c r="O102" s="43"/>
      <c r="P102" s="205">
        <f t="shared" si="1"/>
        <v>0</v>
      </c>
      <c r="Q102" s="205">
        <v>0.00024</v>
      </c>
      <c r="R102" s="205">
        <f t="shared" si="2"/>
        <v>0.00048</v>
      </c>
      <c r="S102" s="205">
        <v>0</v>
      </c>
      <c r="T102" s="206">
        <f t="shared" si="3"/>
        <v>0</v>
      </c>
      <c r="AR102" s="24" t="s">
        <v>336</v>
      </c>
      <c r="AT102" s="24" t="s">
        <v>258</v>
      </c>
      <c r="AU102" s="24" t="s">
        <v>90</v>
      </c>
      <c r="AY102" s="24" t="s">
        <v>256</v>
      </c>
      <c r="BE102" s="207">
        <f t="shared" si="4"/>
        <v>0</v>
      </c>
      <c r="BF102" s="207">
        <f t="shared" si="5"/>
        <v>0</v>
      </c>
      <c r="BG102" s="207">
        <f t="shared" si="6"/>
        <v>0</v>
      </c>
      <c r="BH102" s="207">
        <f t="shared" si="7"/>
        <v>0</v>
      </c>
      <c r="BI102" s="207">
        <f t="shared" si="8"/>
        <v>0</v>
      </c>
      <c r="BJ102" s="24" t="s">
        <v>25</v>
      </c>
      <c r="BK102" s="207">
        <f t="shared" si="9"/>
        <v>0</v>
      </c>
      <c r="BL102" s="24" t="s">
        <v>336</v>
      </c>
      <c r="BM102" s="24" t="s">
        <v>3370</v>
      </c>
    </row>
    <row r="103" spans="2:65" s="1" customFormat="1" ht="31.5" customHeight="1">
      <c r="B103" s="42"/>
      <c r="C103" s="196" t="s">
        <v>353</v>
      </c>
      <c r="D103" s="196" t="s">
        <v>258</v>
      </c>
      <c r="E103" s="197" t="s">
        <v>3371</v>
      </c>
      <c r="F103" s="198" t="s">
        <v>3372</v>
      </c>
      <c r="G103" s="199" t="s">
        <v>453</v>
      </c>
      <c r="H103" s="200">
        <v>3</v>
      </c>
      <c r="I103" s="201"/>
      <c r="J103" s="202">
        <f t="shared" si="0"/>
        <v>0</v>
      </c>
      <c r="K103" s="198" t="s">
        <v>261</v>
      </c>
      <c r="L103" s="62"/>
      <c r="M103" s="203" t="s">
        <v>38</v>
      </c>
      <c r="N103" s="204" t="s">
        <v>52</v>
      </c>
      <c r="O103" s="43"/>
      <c r="P103" s="205">
        <f t="shared" si="1"/>
        <v>0</v>
      </c>
      <c r="Q103" s="205">
        <v>0.00061</v>
      </c>
      <c r="R103" s="205">
        <f t="shared" si="2"/>
        <v>0.00183</v>
      </c>
      <c r="S103" s="205">
        <v>0</v>
      </c>
      <c r="T103" s="206">
        <f t="shared" si="3"/>
        <v>0</v>
      </c>
      <c r="AR103" s="24" t="s">
        <v>336</v>
      </c>
      <c r="AT103" s="24" t="s">
        <v>258</v>
      </c>
      <c r="AU103" s="24" t="s">
        <v>90</v>
      </c>
      <c r="AY103" s="24" t="s">
        <v>256</v>
      </c>
      <c r="BE103" s="207">
        <f t="shared" si="4"/>
        <v>0</v>
      </c>
      <c r="BF103" s="207">
        <f t="shared" si="5"/>
        <v>0</v>
      </c>
      <c r="BG103" s="207">
        <f t="shared" si="6"/>
        <v>0</v>
      </c>
      <c r="BH103" s="207">
        <f t="shared" si="7"/>
        <v>0</v>
      </c>
      <c r="BI103" s="207">
        <f t="shared" si="8"/>
        <v>0</v>
      </c>
      <c r="BJ103" s="24" t="s">
        <v>25</v>
      </c>
      <c r="BK103" s="207">
        <f t="shared" si="9"/>
        <v>0</v>
      </c>
      <c r="BL103" s="24" t="s">
        <v>336</v>
      </c>
      <c r="BM103" s="24" t="s">
        <v>3373</v>
      </c>
    </row>
    <row r="104" spans="2:65" s="1" customFormat="1" ht="22.5" customHeight="1">
      <c r="B104" s="42"/>
      <c r="C104" s="196" t="s">
        <v>357</v>
      </c>
      <c r="D104" s="196" t="s">
        <v>258</v>
      </c>
      <c r="E104" s="197" t="s">
        <v>2448</v>
      </c>
      <c r="F104" s="198" t="s">
        <v>2449</v>
      </c>
      <c r="G104" s="199" t="s">
        <v>453</v>
      </c>
      <c r="H104" s="200">
        <v>3</v>
      </c>
      <c r="I104" s="201"/>
      <c r="J104" s="202">
        <f t="shared" si="0"/>
        <v>0</v>
      </c>
      <c r="K104" s="198" t="s">
        <v>261</v>
      </c>
      <c r="L104" s="62"/>
      <c r="M104" s="203" t="s">
        <v>38</v>
      </c>
      <c r="N104" s="204" t="s">
        <v>52</v>
      </c>
      <c r="O104" s="43"/>
      <c r="P104" s="205">
        <f t="shared" si="1"/>
        <v>0</v>
      </c>
      <c r="Q104" s="205">
        <v>0</v>
      </c>
      <c r="R104" s="205">
        <f t="shared" si="2"/>
        <v>0</v>
      </c>
      <c r="S104" s="205">
        <v>0</v>
      </c>
      <c r="T104" s="206">
        <f t="shared" si="3"/>
        <v>0</v>
      </c>
      <c r="AR104" s="24" t="s">
        <v>336</v>
      </c>
      <c r="AT104" s="24" t="s">
        <v>258</v>
      </c>
      <c r="AU104" s="24" t="s">
        <v>90</v>
      </c>
      <c r="AY104" s="24" t="s">
        <v>256</v>
      </c>
      <c r="BE104" s="207">
        <f t="shared" si="4"/>
        <v>0</v>
      </c>
      <c r="BF104" s="207">
        <f t="shared" si="5"/>
        <v>0</v>
      </c>
      <c r="BG104" s="207">
        <f t="shared" si="6"/>
        <v>0</v>
      </c>
      <c r="BH104" s="207">
        <f t="shared" si="7"/>
        <v>0</v>
      </c>
      <c r="BI104" s="207">
        <f t="shared" si="8"/>
        <v>0</v>
      </c>
      <c r="BJ104" s="24" t="s">
        <v>25</v>
      </c>
      <c r="BK104" s="207">
        <f t="shared" si="9"/>
        <v>0</v>
      </c>
      <c r="BL104" s="24" t="s">
        <v>336</v>
      </c>
      <c r="BM104" s="24" t="s">
        <v>3374</v>
      </c>
    </row>
    <row r="105" spans="2:65" s="1" customFormat="1" ht="22.5" customHeight="1">
      <c r="B105" s="42"/>
      <c r="C105" s="196" t="s">
        <v>9</v>
      </c>
      <c r="D105" s="196" t="s">
        <v>258</v>
      </c>
      <c r="E105" s="197" t="s">
        <v>3375</v>
      </c>
      <c r="F105" s="198" t="s">
        <v>3376</v>
      </c>
      <c r="G105" s="199" t="s">
        <v>453</v>
      </c>
      <c r="H105" s="200">
        <v>3</v>
      </c>
      <c r="I105" s="201"/>
      <c r="J105" s="202">
        <f t="shared" si="0"/>
        <v>0</v>
      </c>
      <c r="K105" s="198" t="s">
        <v>261</v>
      </c>
      <c r="L105" s="62"/>
      <c r="M105" s="203" t="s">
        <v>38</v>
      </c>
      <c r="N105" s="204" t="s">
        <v>52</v>
      </c>
      <c r="O105" s="43"/>
      <c r="P105" s="205">
        <f t="shared" si="1"/>
        <v>0</v>
      </c>
      <c r="Q105" s="205">
        <v>0</v>
      </c>
      <c r="R105" s="205">
        <f t="shared" si="2"/>
        <v>0</v>
      </c>
      <c r="S105" s="205">
        <v>0</v>
      </c>
      <c r="T105" s="206">
        <f t="shared" si="3"/>
        <v>0</v>
      </c>
      <c r="AR105" s="24" t="s">
        <v>336</v>
      </c>
      <c r="AT105" s="24" t="s">
        <v>258</v>
      </c>
      <c r="AU105" s="24" t="s">
        <v>90</v>
      </c>
      <c r="AY105" s="24" t="s">
        <v>256</v>
      </c>
      <c r="BE105" s="207">
        <f t="shared" si="4"/>
        <v>0</v>
      </c>
      <c r="BF105" s="207">
        <f t="shared" si="5"/>
        <v>0</v>
      </c>
      <c r="BG105" s="207">
        <f t="shared" si="6"/>
        <v>0</v>
      </c>
      <c r="BH105" s="207">
        <f t="shared" si="7"/>
        <v>0</v>
      </c>
      <c r="BI105" s="207">
        <f t="shared" si="8"/>
        <v>0</v>
      </c>
      <c r="BJ105" s="24" t="s">
        <v>25</v>
      </c>
      <c r="BK105" s="207">
        <f t="shared" si="9"/>
        <v>0</v>
      </c>
      <c r="BL105" s="24" t="s">
        <v>336</v>
      </c>
      <c r="BM105" s="24" t="s">
        <v>3377</v>
      </c>
    </row>
    <row r="106" spans="2:65" s="1" customFormat="1" ht="31.5" customHeight="1">
      <c r="B106" s="42"/>
      <c r="C106" s="196" t="s">
        <v>369</v>
      </c>
      <c r="D106" s="196" t="s">
        <v>258</v>
      </c>
      <c r="E106" s="197" t="s">
        <v>2451</v>
      </c>
      <c r="F106" s="198" t="s">
        <v>2452</v>
      </c>
      <c r="G106" s="199" t="s">
        <v>327</v>
      </c>
      <c r="H106" s="200">
        <v>0.4</v>
      </c>
      <c r="I106" s="201"/>
      <c r="J106" s="202">
        <f t="shared" si="0"/>
        <v>0</v>
      </c>
      <c r="K106" s="198" t="s">
        <v>261</v>
      </c>
      <c r="L106" s="62"/>
      <c r="M106" s="203" t="s">
        <v>38</v>
      </c>
      <c r="N106" s="204" t="s">
        <v>52</v>
      </c>
      <c r="O106" s="43"/>
      <c r="P106" s="205">
        <f t="shared" si="1"/>
        <v>0</v>
      </c>
      <c r="Q106" s="205">
        <v>0</v>
      </c>
      <c r="R106" s="205">
        <f t="shared" si="2"/>
        <v>0</v>
      </c>
      <c r="S106" s="205">
        <v>0</v>
      </c>
      <c r="T106" s="206">
        <f t="shared" si="3"/>
        <v>0</v>
      </c>
      <c r="AR106" s="24" t="s">
        <v>336</v>
      </c>
      <c r="AT106" s="24" t="s">
        <v>258</v>
      </c>
      <c r="AU106" s="24" t="s">
        <v>90</v>
      </c>
      <c r="AY106" s="24" t="s">
        <v>256</v>
      </c>
      <c r="BE106" s="207">
        <f t="shared" si="4"/>
        <v>0</v>
      </c>
      <c r="BF106" s="207">
        <f t="shared" si="5"/>
        <v>0</v>
      </c>
      <c r="BG106" s="207">
        <f t="shared" si="6"/>
        <v>0</v>
      </c>
      <c r="BH106" s="207">
        <f t="shared" si="7"/>
        <v>0</v>
      </c>
      <c r="BI106" s="207">
        <f t="shared" si="8"/>
        <v>0</v>
      </c>
      <c r="BJ106" s="24" t="s">
        <v>25</v>
      </c>
      <c r="BK106" s="207">
        <f t="shared" si="9"/>
        <v>0</v>
      </c>
      <c r="BL106" s="24" t="s">
        <v>336</v>
      </c>
      <c r="BM106" s="24" t="s">
        <v>3378</v>
      </c>
    </row>
    <row r="107" spans="2:65" s="1" customFormat="1" ht="31.5" customHeight="1">
      <c r="B107" s="42"/>
      <c r="C107" s="196" t="s">
        <v>375</v>
      </c>
      <c r="D107" s="196" t="s">
        <v>258</v>
      </c>
      <c r="E107" s="197" t="s">
        <v>2454</v>
      </c>
      <c r="F107" s="198" t="s">
        <v>2455</v>
      </c>
      <c r="G107" s="199" t="s">
        <v>327</v>
      </c>
      <c r="H107" s="200">
        <v>0.434</v>
      </c>
      <c r="I107" s="201"/>
      <c r="J107" s="202">
        <f t="shared" si="0"/>
        <v>0</v>
      </c>
      <c r="K107" s="198" t="s">
        <v>261</v>
      </c>
      <c r="L107" s="62"/>
      <c r="M107" s="203" t="s">
        <v>38</v>
      </c>
      <c r="N107" s="204" t="s">
        <v>52</v>
      </c>
      <c r="O107" s="43"/>
      <c r="P107" s="205">
        <f t="shared" si="1"/>
        <v>0</v>
      </c>
      <c r="Q107" s="205">
        <v>0</v>
      </c>
      <c r="R107" s="205">
        <f t="shared" si="2"/>
        <v>0</v>
      </c>
      <c r="S107" s="205">
        <v>0</v>
      </c>
      <c r="T107" s="206">
        <f t="shared" si="3"/>
        <v>0</v>
      </c>
      <c r="AR107" s="24" t="s">
        <v>336</v>
      </c>
      <c r="AT107" s="24" t="s">
        <v>258</v>
      </c>
      <c r="AU107" s="24" t="s">
        <v>90</v>
      </c>
      <c r="AY107" s="24" t="s">
        <v>256</v>
      </c>
      <c r="BE107" s="207">
        <f t="shared" si="4"/>
        <v>0</v>
      </c>
      <c r="BF107" s="207">
        <f t="shared" si="5"/>
        <v>0</v>
      </c>
      <c r="BG107" s="207">
        <f t="shared" si="6"/>
        <v>0</v>
      </c>
      <c r="BH107" s="207">
        <f t="shared" si="7"/>
        <v>0</v>
      </c>
      <c r="BI107" s="207">
        <f t="shared" si="8"/>
        <v>0</v>
      </c>
      <c r="BJ107" s="24" t="s">
        <v>25</v>
      </c>
      <c r="BK107" s="207">
        <f t="shared" si="9"/>
        <v>0</v>
      </c>
      <c r="BL107" s="24" t="s">
        <v>336</v>
      </c>
      <c r="BM107" s="24" t="s">
        <v>3379</v>
      </c>
    </row>
    <row r="108" spans="2:65" s="1" customFormat="1" ht="44.25" customHeight="1">
      <c r="B108" s="42"/>
      <c r="C108" s="196" t="s">
        <v>380</v>
      </c>
      <c r="D108" s="196" t="s">
        <v>258</v>
      </c>
      <c r="E108" s="197" t="s">
        <v>2457</v>
      </c>
      <c r="F108" s="198" t="s">
        <v>2458</v>
      </c>
      <c r="G108" s="199" t="s">
        <v>327</v>
      </c>
      <c r="H108" s="200">
        <v>0.434</v>
      </c>
      <c r="I108" s="201"/>
      <c r="J108" s="202">
        <f t="shared" si="0"/>
        <v>0</v>
      </c>
      <c r="K108" s="198" t="s">
        <v>261</v>
      </c>
      <c r="L108" s="62"/>
      <c r="M108" s="203" t="s">
        <v>38</v>
      </c>
      <c r="N108" s="204" t="s">
        <v>52</v>
      </c>
      <c r="O108" s="43"/>
      <c r="P108" s="205">
        <f t="shared" si="1"/>
        <v>0</v>
      </c>
      <c r="Q108" s="205">
        <v>0</v>
      </c>
      <c r="R108" s="205">
        <f t="shared" si="2"/>
        <v>0</v>
      </c>
      <c r="S108" s="205">
        <v>0</v>
      </c>
      <c r="T108" s="206">
        <f t="shared" si="3"/>
        <v>0</v>
      </c>
      <c r="AR108" s="24" t="s">
        <v>336</v>
      </c>
      <c r="AT108" s="24" t="s">
        <v>258</v>
      </c>
      <c r="AU108" s="24" t="s">
        <v>90</v>
      </c>
      <c r="AY108" s="24" t="s">
        <v>256</v>
      </c>
      <c r="BE108" s="207">
        <f t="shared" si="4"/>
        <v>0</v>
      </c>
      <c r="BF108" s="207">
        <f t="shared" si="5"/>
        <v>0</v>
      </c>
      <c r="BG108" s="207">
        <f t="shared" si="6"/>
        <v>0</v>
      </c>
      <c r="BH108" s="207">
        <f t="shared" si="7"/>
        <v>0</v>
      </c>
      <c r="BI108" s="207">
        <f t="shared" si="8"/>
        <v>0</v>
      </c>
      <c r="BJ108" s="24" t="s">
        <v>25</v>
      </c>
      <c r="BK108" s="207">
        <f t="shared" si="9"/>
        <v>0</v>
      </c>
      <c r="BL108" s="24" t="s">
        <v>336</v>
      </c>
      <c r="BM108" s="24" t="s">
        <v>3380</v>
      </c>
    </row>
    <row r="109" spans="2:63" s="10" customFormat="1" ht="29.85" customHeight="1">
      <c r="B109" s="179"/>
      <c r="C109" s="180"/>
      <c r="D109" s="193" t="s">
        <v>80</v>
      </c>
      <c r="E109" s="194" t="s">
        <v>2460</v>
      </c>
      <c r="F109" s="194" t="s">
        <v>2461</v>
      </c>
      <c r="G109" s="180"/>
      <c r="H109" s="180"/>
      <c r="I109" s="183"/>
      <c r="J109" s="195">
        <f>BK109</f>
        <v>0</v>
      </c>
      <c r="K109" s="180"/>
      <c r="L109" s="185"/>
      <c r="M109" s="186"/>
      <c r="N109" s="187"/>
      <c r="O109" s="187"/>
      <c r="P109" s="188">
        <f>SUM(P110:P111)</f>
        <v>0</v>
      </c>
      <c r="Q109" s="187"/>
      <c r="R109" s="188">
        <f>SUM(R110:R111)</f>
        <v>0.01492</v>
      </c>
      <c r="S109" s="187"/>
      <c r="T109" s="189">
        <f>SUM(T110:T111)</f>
        <v>0</v>
      </c>
      <c r="AR109" s="190" t="s">
        <v>90</v>
      </c>
      <c r="AT109" s="191" t="s">
        <v>80</v>
      </c>
      <c r="AU109" s="191" t="s">
        <v>25</v>
      </c>
      <c r="AY109" s="190" t="s">
        <v>256</v>
      </c>
      <c r="BK109" s="192">
        <f>SUM(BK110:BK111)</f>
        <v>0</v>
      </c>
    </row>
    <row r="110" spans="2:65" s="1" customFormat="1" ht="31.5" customHeight="1">
      <c r="B110" s="42"/>
      <c r="C110" s="196" t="s">
        <v>386</v>
      </c>
      <c r="D110" s="196" t="s">
        <v>258</v>
      </c>
      <c r="E110" s="197" t="s">
        <v>2462</v>
      </c>
      <c r="F110" s="198" t="s">
        <v>2463</v>
      </c>
      <c r="G110" s="199" t="s">
        <v>129</v>
      </c>
      <c r="H110" s="200">
        <v>1</v>
      </c>
      <c r="I110" s="201"/>
      <c r="J110" s="202">
        <f>ROUND(I110*H110,2)</f>
        <v>0</v>
      </c>
      <c r="K110" s="198" t="s">
        <v>38</v>
      </c>
      <c r="L110" s="62"/>
      <c r="M110" s="203" t="s">
        <v>38</v>
      </c>
      <c r="N110" s="204" t="s">
        <v>52</v>
      </c>
      <c r="O110" s="43"/>
      <c r="P110" s="205">
        <f>O110*H110</f>
        <v>0</v>
      </c>
      <c r="Q110" s="205">
        <v>0.00066</v>
      </c>
      <c r="R110" s="205">
        <f>Q110*H110</f>
        <v>0.00066</v>
      </c>
      <c r="S110" s="205">
        <v>0</v>
      </c>
      <c r="T110" s="206">
        <f>S110*H110</f>
        <v>0</v>
      </c>
      <c r="AR110" s="24" t="s">
        <v>336</v>
      </c>
      <c r="AT110" s="24" t="s">
        <v>258</v>
      </c>
      <c r="AU110" s="24" t="s">
        <v>90</v>
      </c>
      <c r="AY110" s="24" t="s">
        <v>256</v>
      </c>
      <c r="BE110" s="207">
        <f>IF(N110="základní",J110,0)</f>
        <v>0</v>
      </c>
      <c r="BF110" s="207">
        <f>IF(N110="snížená",J110,0)</f>
        <v>0</v>
      </c>
      <c r="BG110" s="207">
        <f>IF(N110="zákl. přenesená",J110,0)</f>
        <v>0</v>
      </c>
      <c r="BH110" s="207">
        <f>IF(N110="sníž. přenesená",J110,0)</f>
        <v>0</v>
      </c>
      <c r="BI110" s="207">
        <f>IF(N110="nulová",J110,0)</f>
        <v>0</v>
      </c>
      <c r="BJ110" s="24" t="s">
        <v>25</v>
      </c>
      <c r="BK110" s="207">
        <f>ROUND(I110*H110,2)</f>
        <v>0</v>
      </c>
      <c r="BL110" s="24" t="s">
        <v>336</v>
      </c>
      <c r="BM110" s="24" t="s">
        <v>3381</v>
      </c>
    </row>
    <row r="111" spans="2:65" s="1" customFormat="1" ht="31.5" customHeight="1">
      <c r="B111" s="42"/>
      <c r="C111" s="196" t="s">
        <v>391</v>
      </c>
      <c r="D111" s="196" t="s">
        <v>258</v>
      </c>
      <c r="E111" s="197" t="s">
        <v>3382</v>
      </c>
      <c r="F111" s="198" t="s">
        <v>3383</v>
      </c>
      <c r="G111" s="199" t="s">
        <v>372</v>
      </c>
      <c r="H111" s="200">
        <v>62</v>
      </c>
      <c r="I111" s="201"/>
      <c r="J111" s="202">
        <f>ROUND(I111*H111,2)</f>
        <v>0</v>
      </c>
      <c r="K111" s="198" t="s">
        <v>38</v>
      </c>
      <c r="L111" s="62"/>
      <c r="M111" s="203" t="s">
        <v>38</v>
      </c>
      <c r="N111" s="204" t="s">
        <v>52</v>
      </c>
      <c r="O111" s="43"/>
      <c r="P111" s="205">
        <f>O111*H111</f>
        <v>0</v>
      </c>
      <c r="Q111" s="205">
        <v>0.00023</v>
      </c>
      <c r="R111" s="205">
        <f>Q111*H111</f>
        <v>0.01426</v>
      </c>
      <c r="S111" s="205">
        <v>0</v>
      </c>
      <c r="T111" s="206">
        <f>S111*H111</f>
        <v>0</v>
      </c>
      <c r="AR111" s="24" t="s">
        <v>336</v>
      </c>
      <c r="AT111" s="24" t="s">
        <v>258</v>
      </c>
      <c r="AU111" s="24" t="s">
        <v>90</v>
      </c>
      <c r="AY111" s="24" t="s">
        <v>256</v>
      </c>
      <c r="BE111" s="207">
        <f>IF(N111="základní",J111,0)</f>
        <v>0</v>
      </c>
      <c r="BF111" s="207">
        <f>IF(N111="snížená",J111,0)</f>
        <v>0</v>
      </c>
      <c r="BG111" s="207">
        <f>IF(N111="zákl. přenesená",J111,0)</f>
        <v>0</v>
      </c>
      <c r="BH111" s="207">
        <f>IF(N111="sníž. přenesená",J111,0)</f>
        <v>0</v>
      </c>
      <c r="BI111" s="207">
        <f>IF(N111="nulová",J111,0)</f>
        <v>0</v>
      </c>
      <c r="BJ111" s="24" t="s">
        <v>25</v>
      </c>
      <c r="BK111" s="207">
        <f>ROUND(I111*H111,2)</f>
        <v>0</v>
      </c>
      <c r="BL111" s="24" t="s">
        <v>336</v>
      </c>
      <c r="BM111" s="24" t="s">
        <v>3384</v>
      </c>
    </row>
    <row r="112" spans="2:63" s="10" customFormat="1" ht="37.35" customHeight="1">
      <c r="B112" s="179"/>
      <c r="C112" s="180"/>
      <c r="D112" s="193" t="s">
        <v>80</v>
      </c>
      <c r="E112" s="277" t="s">
        <v>2468</v>
      </c>
      <c r="F112" s="277" t="s">
        <v>2469</v>
      </c>
      <c r="G112" s="180"/>
      <c r="H112" s="180"/>
      <c r="I112" s="183"/>
      <c r="J112" s="278">
        <f>BK112</f>
        <v>0</v>
      </c>
      <c r="K112" s="180"/>
      <c r="L112" s="185"/>
      <c r="M112" s="186"/>
      <c r="N112" s="187"/>
      <c r="O112" s="187"/>
      <c r="P112" s="188">
        <f>SUM(P113:P115)</f>
        <v>0</v>
      </c>
      <c r="Q112" s="187"/>
      <c r="R112" s="188">
        <f>SUM(R113:R115)</f>
        <v>0</v>
      </c>
      <c r="S112" s="187"/>
      <c r="T112" s="189">
        <f>SUM(T113:T115)</f>
        <v>0</v>
      </c>
      <c r="AR112" s="190" t="s">
        <v>262</v>
      </c>
      <c r="AT112" s="191" t="s">
        <v>80</v>
      </c>
      <c r="AU112" s="191" t="s">
        <v>81</v>
      </c>
      <c r="AY112" s="190" t="s">
        <v>256</v>
      </c>
      <c r="BK112" s="192">
        <f>SUM(BK113:BK115)</f>
        <v>0</v>
      </c>
    </row>
    <row r="113" spans="2:65" s="1" customFormat="1" ht="22.5" customHeight="1">
      <c r="B113" s="42"/>
      <c r="C113" s="196" t="s">
        <v>397</v>
      </c>
      <c r="D113" s="196" t="s">
        <v>258</v>
      </c>
      <c r="E113" s="197" t="s">
        <v>2865</v>
      </c>
      <c r="F113" s="198" t="s">
        <v>2866</v>
      </c>
      <c r="G113" s="199" t="s">
        <v>1023</v>
      </c>
      <c r="H113" s="200">
        <v>15</v>
      </c>
      <c r="I113" s="201"/>
      <c r="J113" s="202">
        <f>ROUND(I113*H113,2)</f>
        <v>0</v>
      </c>
      <c r="K113" s="198" t="s">
        <v>261</v>
      </c>
      <c r="L113" s="62"/>
      <c r="M113" s="203" t="s">
        <v>38</v>
      </c>
      <c r="N113" s="204" t="s">
        <v>52</v>
      </c>
      <c r="O113" s="43"/>
      <c r="P113" s="205">
        <f>O113*H113</f>
        <v>0</v>
      </c>
      <c r="Q113" s="205">
        <v>0</v>
      </c>
      <c r="R113" s="205">
        <f>Q113*H113</f>
        <v>0</v>
      </c>
      <c r="S113" s="205">
        <v>0</v>
      </c>
      <c r="T113" s="206">
        <f>S113*H113</f>
        <v>0</v>
      </c>
      <c r="AR113" s="24" t="s">
        <v>2472</v>
      </c>
      <c r="AT113" s="24" t="s">
        <v>258</v>
      </c>
      <c r="AU113" s="24" t="s">
        <v>25</v>
      </c>
      <c r="AY113" s="24" t="s">
        <v>256</v>
      </c>
      <c r="BE113" s="207">
        <f>IF(N113="základní",J113,0)</f>
        <v>0</v>
      </c>
      <c r="BF113" s="207">
        <f>IF(N113="snížená",J113,0)</f>
        <v>0</v>
      </c>
      <c r="BG113" s="207">
        <f>IF(N113="zákl. přenesená",J113,0)</f>
        <v>0</v>
      </c>
      <c r="BH113" s="207">
        <f>IF(N113="sníž. přenesená",J113,0)</f>
        <v>0</v>
      </c>
      <c r="BI113" s="207">
        <f>IF(N113="nulová",J113,0)</f>
        <v>0</v>
      </c>
      <c r="BJ113" s="24" t="s">
        <v>25</v>
      </c>
      <c r="BK113" s="207">
        <f>ROUND(I113*H113,2)</f>
        <v>0</v>
      </c>
      <c r="BL113" s="24" t="s">
        <v>2472</v>
      </c>
      <c r="BM113" s="24" t="s">
        <v>3385</v>
      </c>
    </row>
    <row r="114" spans="2:65" s="1" customFormat="1" ht="31.5" customHeight="1">
      <c r="B114" s="42"/>
      <c r="C114" s="196" t="s">
        <v>403</v>
      </c>
      <c r="D114" s="196" t="s">
        <v>258</v>
      </c>
      <c r="E114" s="197" t="s">
        <v>2470</v>
      </c>
      <c r="F114" s="198" t="s">
        <v>2471</v>
      </c>
      <c r="G114" s="199" t="s">
        <v>1023</v>
      </c>
      <c r="H114" s="200">
        <v>20</v>
      </c>
      <c r="I114" s="201"/>
      <c r="J114" s="202">
        <f>ROUND(I114*H114,2)</f>
        <v>0</v>
      </c>
      <c r="K114" s="198" t="s">
        <v>261</v>
      </c>
      <c r="L114" s="62"/>
      <c r="M114" s="203" t="s">
        <v>38</v>
      </c>
      <c r="N114" s="204" t="s">
        <v>52</v>
      </c>
      <c r="O114" s="43"/>
      <c r="P114" s="205">
        <f>O114*H114</f>
        <v>0</v>
      </c>
      <c r="Q114" s="205">
        <v>0</v>
      </c>
      <c r="R114" s="205">
        <f>Q114*H114</f>
        <v>0</v>
      </c>
      <c r="S114" s="205">
        <v>0</v>
      </c>
      <c r="T114" s="206">
        <f>S114*H114</f>
        <v>0</v>
      </c>
      <c r="AR114" s="24" t="s">
        <v>2472</v>
      </c>
      <c r="AT114" s="24" t="s">
        <v>258</v>
      </c>
      <c r="AU114" s="24" t="s">
        <v>25</v>
      </c>
      <c r="AY114" s="24" t="s">
        <v>256</v>
      </c>
      <c r="BE114" s="207">
        <f>IF(N114="základní",J114,0)</f>
        <v>0</v>
      </c>
      <c r="BF114" s="207">
        <f>IF(N114="snížená",J114,0)</f>
        <v>0</v>
      </c>
      <c r="BG114" s="207">
        <f>IF(N114="zákl. přenesená",J114,0)</f>
        <v>0</v>
      </c>
      <c r="BH114" s="207">
        <f>IF(N114="sníž. přenesená",J114,0)</f>
        <v>0</v>
      </c>
      <c r="BI114" s="207">
        <f>IF(N114="nulová",J114,0)</f>
        <v>0</v>
      </c>
      <c r="BJ114" s="24" t="s">
        <v>25</v>
      </c>
      <c r="BK114" s="207">
        <f>ROUND(I114*H114,2)</f>
        <v>0</v>
      </c>
      <c r="BL114" s="24" t="s">
        <v>2472</v>
      </c>
      <c r="BM114" s="24" t="s">
        <v>3386</v>
      </c>
    </row>
    <row r="115" spans="2:65" s="1" customFormat="1" ht="22.5" customHeight="1">
      <c r="B115" s="42"/>
      <c r="C115" s="196" t="s">
        <v>408</v>
      </c>
      <c r="D115" s="196" t="s">
        <v>258</v>
      </c>
      <c r="E115" s="197" t="s">
        <v>2474</v>
      </c>
      <c r="F115" s="198" t="s">
        <v>2475</v>
      </c>
      <c r="G115" s="199" t="s">
        <v>1023</v>
      </c>
      <c r="H115" s="200">
        <v>15</v>
      </c>
      <c r="I115" s="201"/>
      <c r="J115" s="202">
        <f>ROUND(I115*H115,2)</f>
        <v>0</v>
      </c>
      <c r="K115" s="198" t="s">
        <v>261</v>
      </c>
      <c r="L115" s="62"/>
      <c r="M115" s="203" t="s">
        <v>38</v>
      </c>
      <c r="N115" s="273" t="s">
        <v>52</v>
      </c>
      <c r="O115" s="274"/>
      <c r="P115" s="275">
        <f>O115*H115</f>
        <v>0</v>
      </c>
      <c r="Q115" s="275">
        <v>0</v>
      </c>
      <c r="R115" s="275">
        <f>Q115*H115</f>
        <v>0</v>
      </c>
      <c r="S115" s="275">
        <v>0</v>
      </c>
      <c r="T115" s="276">
        <f>S115*H115</f>
        <v>0</v>
      </c>
      <c r="AR115" s="24" t="s">
        <v>2472</v>
      </c>
      <c r="AT115" s="24" t="s">
        <v>258</v>
      </c>
      <c r="AU115" s="24" t="s">
        <v>25</v>
      </c>
      <c r="AY115" s="24" t="s">
        <v>256</v>
      </c>
      <c r="BE115" s="207">
        <f>IF(N115="základní",J115,0)</f>
        <v>0</v>
      </c>
      <c r="BF115" s="207">
        <f>IF(N115="snížená",J115,0)</f>
        <v>0</v>
      </c>
      <c r="BG115" s="207">
        <f>IF(N115="zákl. přenesená",J115,0)</f>
        <v>0</v>
      </c>
      <c r="BH115" s="207">
        <f>IF(N115="sníž. přenesená",J115,0)</f>
        <v>0</v>
      </c>
      <c r="BI115" s="207">
        <f>IF(N115="nulová",J115,0)</f>
        <v>0</v>
      </c>
      <c r="BJ115" s="24" t="s">
        <v>25</v>
      </c>
      <c r="BK115" s="207">
        <f>ROUND(I115*H115,2)</f>
        <v>0</v>
      </c>
      <c r="BL115" s="24" t="s">
        <v>2472</v>
      </c>
      <c r="BM115" s="24" t="s">
        <v>3387</v>
      </c>
    </row>
    <row r="116" spans="2:12" s="1" customFormat="1" ht="6.95" customHeight="1">
      <c r="B116" s="57"/>
      <c r="C116" s="58"/>
      <c r="D116" s="58"/>
      <c r="E116" s="58"/>
      <c r="F116" s="58"/>
      <c r="G116" s="58"/>
      <c r="H116" s="58"/>
      <c r="I116" s="142"/>
      <c r="J116" s="58"/>
      <c r="K116" s="58"/>
      <c r="L116" s="62"/>
    </row>
  </sheetData>
  <sheetProtection password="CC35" sheet="1" objects="1" scenarios="1" formatCells="0" formatColumns="0" formatRows="0" sort="0" autoFilter="0"/>
  <autoFilter ref="C79:K115"/>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402" t="s">
        <v>116</v>
      </c>
      <c r="H1" s="402"/>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4"/>
      <c r="M2" s="394"/>
      <c r="N2" s="394"/>
      <c r="O2" s="394"/>
      <c r="P2" s="394"/>
      <c r="Q2" s="394"/>
      <c r="R2" s="394"/>
      <c r="S2" s="394"/>
      <c r="T2" s="394"/>
      <c r="U2" s="394"/>
      <c r="V2" s="394"/>
      <c r="AT2" s="24" t="s">
        <v>111</v>
      </c>
    </row>
    <row r="3" spans="2:46" ht="6.95" customHeight="1">
      <c r="B3" s="25"/>
      <c r="C3" s="26"/>
      <c r="D3" s="26"/>
      <c r="E3" s="26"/>
      <c r="F3" s="26"/>
      <c r="G3" s="26"/>
      <c r="H3" s="26"/>
      <c r="I3" s="118"/>
      <c r="J3" s="26"/>
      <c r="K3" s="27"/>
      <c r="AT3" s="24" t="s">
        <v>90</v>
      </c>
    </row>
    <row r="4" spans="2:46" ht="36.95" customHeight="1">
      <c r="B4" s="28"/>
      <c r="C4" s="29"/>
      <c r="D4" s="30" t="s">
        <v>126</v>
      </c>
      <c r="E4" s="29"/>
      <c r="F4" s="29"/>
      <c r="G4" s="29"/>
      <c r="H4" s="29"/>
      <c r="I4" s="119"/>
      <c r="J4" s="29"/>
      <c r="K4" s="31"/>
      <c r="M4" s="32" t="s">
        <v>12</v>
      </c>
      <c r="AT4" s="24" t="s">
        <v>6</v>
      </c>
    </row>
    <row r="5" spans="2:11" ht="6.95" customHeight="1">
      <c r="B5" s="28"/>
      <c r="C5" s="29"/>
      <c r="D5" s="29"/>
      <c r="E5" s="29"/>
      <c r="F5" s="29"/>
      <c r="G5" s="29"/>
      <c r="H5" s="29"/>
      <c r="I5" s="119"/>
      <c r="J5" s="29"/>
      <c r="K5" s="31"/>
    </row>
    <row r="6" spans="2:11" ht="13.5">
      <c r="B6" s="28"/>
      <c r="C6" s="29"/>
      <c r="D6" s="37" t="s">
        <v>18</v>
      </c>
      <c r="E6" s="29"/>
      <c r="F6" s="29"/>
      <c r="G6" s="29"/>
      <c r="H6" s="29"/>
      <c r="I6" s="119"/>
      <c r="J6" s="29"/>
      <c r="K6" s="31"/>
    </row>
    <row r="7" spans="2:11" ht="22.5" customHeight="1">
      <c r="B7" s="28"/>
      <c r="C7" s="29"/>
      <c r="D7" s="29"/>
      <c r="E7" s="395" t="str">
        <f>'Rekapitulace stavby'!K6</f>
        <v>Realizace úspor energie - areál NPK, a.s. Ústí nad Orlicí</v>
      </c>
      <c r="F7" s="396"/>
      <c r="G7" s="396"/>
      <c r="H7" s="396"/>
      <c r="I7" s="119"/>
      <c r="J7" s="29"/>
      <c r="K7" s="31"/>
    </row>
    <row r="8" spans="2:11" s="1" customFormat="1" ht="13.5">
      <c r="B8" s="42"/>
      <c r="C8" s="43"/>
      <c r="D8" s="37" t="s">
        <v>141</v>
      </c>
      <c r="E8" s="43"/>
      <c r="F8" s="43"/>
      <c r="G8" s="43"/>
      <c r="H8" s="43"/>
      <c r="I8" s="120"/>
      <c r="J8" s="43"/>
      <c r="K8" s="46"/>
    </row>
    <row r="9" spans="2:11" s="1" customFormat="1" ht="36.95" customHeight="1">
      <c r="B9" s="42"/>
      <c r="C9" s="43"/>
      <c r="D9" s="43"/>
      <c r="E9" s="397" t="s">
        <v>3388</v>
      </c>
      <c r="F9" s="398"/>
      <c r="G9" s="398"/>
      <c r="H9" s="398"/>
      <c r="I9" s="120"/>
      <c r="J9" s="43"/>
      <c r="K9" s="46"/>
    </row>
    <row r="10" spans="2:11" s="1" customFormat="1" ht="13.5">
      <c r="B10" s="42"/>
      <c r="C10" s="43"/>
      <c r="D10" s="43"/>
      <c r="E10" s="43"/>
      <c r="F10" s="43"/>
      <c r="G10" s="43"/>
      <c r="H10" s="43"/>
      <c r="I10" s="120"/>
      <c r="J10" s="43"/>
      <c r="K10" s="46"/>
    </row>
    <row r="11" spans="2:11" s="1" customFormat="1" ht="14.45" customHeight="1">
      <c r="B11" s="42"/>
      <c r="C11" s="43"/>
      <c r="D11" s="37" t="s">
        <v>21</v>
      </c>
      <c r="E11" s="43"/>
      <c r="F11" s="35" t="s">
        <v>38</v>
      </c>
      <c r="G11" s="43"/>
      <c r="H11" s="43"/>
      <c r="I11" s="121" t="s">
        <v>23</v>
      </c>
      <c r="J11" s="35" t="s">
        <v>38</v>
      </c>
      <c r="K11" s="46"/>
    </row>
    <row r="12" spans="2:11" s="1" customFormat="1" ht="14.45" customHeight="1">
      <c r="B12" s="42"/>
      <c r="C12" s="43"/>
      <c r="D12" s="37" t="s">
        <v>26</v>
      </c>
      <c r="E12" s="43"/>
      <c r="F12" s="35" t="s">
        <v>27</v>
      </c>
      <c r="G12" s="43"/>
      <c r="H12" s="43"/>
      <c r="I12" s="121" t="s">
        <v>28</v>
      </c>
      <c r="J12" s="122" t="str">
        <f>'Rekapitulace stavby'!AN8</f>
        <v>18. 1. 2017</v>
      </c>
      <c r="K12" s="46"/>
    </row>
    <row r="13" spans="2:11" s="1" customFormat="1" ht="10.9" customHeight="1">
      <c r="B13" s="42"/>
      <c r="C13" s="43"/>
      <c r="D13" s="43"/>
      <c r="E13" s="43"/>
      <c r="F13" s="43"/>
      <c r="G13" s="43"/>
      <c r="H13" s="43"/>
      <c r="I13" s="120"/>
      <c r="J13" s="43"/>
      <c r="K13" s="46"/>
    </row>
    <row r="14" spans="2:11" s="1" customFormat="1" ht="14.45" customHeight="1">
      <c r="B14" s="42"/>
      <c r="C14" s="43"/>
      <c r="D14" s="37" t="s">
        <v>36</v>
      </c>
      <c r="E14" s="43"/>
      <c r="F14" s="43"/>
      <c r="G14" s="43"/>
      <c r="H14" s="43"/>
      <c r="I14" s="121" t="s">
        <v>37</v>
      </c>
      <c r="J14" s="35" t="s">
        <v>38</v>
      </c>
      <c r="K14" s="46"/>
    </row>
    <row r="15" spans="2:11" s="1" customFormat="1" ht="18" customHeight="1">
      <c r="B15" s="42"/>
      <c r="C15" s="43"/>
      <c r="D15" s="43"/>
      <c r="E15" s="35" t="s">
        <v>39</v>
      </c>
      <c r="F15" s="43"/>
      <c r="G15" s="43"/>
      <c r="H15" s="43"/>
      <c r="I15" s="121" t="s">
        <v>40</v>
      </c>
      <c r="J15" s="35" t="s">
        <v>38</v>
      </c>
      <c r="K15" s="46"/>
    </row>
    <row r="16" spans="2:11" s="1" customFormat="1" ht="6.95" customHeight="1">
      <c r="B16" s="42"/>
      <c r="C16" s="43"/>
      <c r="D16" s="43"/>
      <c r="E16" s="43"/>
      <c r="F16" s="43"/>
      <c r="G16" s="43"/>
      <c r="H16" s="43"/>
      <c r="I16" s="120"/>
      <c r="J16" s="43"/>
      <c r="K16" s="46"/>
    </row>
    <row r="17" spans="2:11" s="1" customFormat="1" ht="14.45" customHeight="1">
      <c r="B17" s="42"/>
      <c r="C17" s="43"/>
      <c r="D17" s="37" t="s">
        <v>41</v>
      </c>
      <c r="E17" s="43"/>
      <c r="F17" s="43"/>
      <c r="G17" s="43"/>
      <c r="H17" s="43"/>
      <c r="I17" s="121" t="s">
        <v>37</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row>
    <row r="19" spans="2:11" s="1" customFormat="1" ht="6.95" customHeight="1">
      <c r="B19" s="42"/>
      <c r="C19" s="43"/>
      <c r="D19" s="43"/>
      <c r="E19" s="43"/>
      <c r="F19" s="43"/>
      <c r="G19" s="43"/>
      <c r="H19" s="43"/>
      <c r="I19" s="120"/>
      <c r="J19" s="43"/>
      <c r="K19" s="46"/>
    </row>
    <row r="20" spans="2:11" s="1" customFormat="1" ht="14.45" customHeight="1">
      <c r="B20" s="42"/>
      <c r="C20" s="43"/>
      <c r="D20" s="37" t="s">
        <v>43</v>
      </c>
      <c r="E20" s="43"/>
      <c r="F20" s="43"/>
      <c r="G20" s="43"/>
      <c r="H20" s="43"/>
      <c r="I20" s="121" t="s">
        <v>37</v>
      </c>
      <c r="J20" s="35" t="s">
        <v>2397</v>
      </c>
      <c r="K20" s="46"/>
    </row>
    <row r="21" spans="2:11" s="1" customFormat="1" ht="18" customHeight="1">
      <c r="B21" s="42"/>
      <c r="C21" s="43"/>
      <c r="D21" s="43"/>
      <c r="E21" s="35" t="s">
        <v>2398</v>
      </c>
      <c r="F21" s="43"/>
      <c r="G21" s="43"/>
      <c r="H21" s="43"/>
      <c r="I21" s="121" t="s">
        <v>40</v>
      </c>
      <c r="J21" s="35" t="s">
        <v>2399</v>
      </c>
      <c r="K21" s="46"/>
    </row>
    <row r="22" spans="2:11" s="1" customFormat="1" ht="6.95" customHeight="1">
      <c r="B22" s="42"/>
      <c r="C22" s="43"/>
      <c r="D22" s="43"/>
      <c r="E22" s="43"/>
      <c r="F22" s="43"/>
      <c r="G22" s="43"/>
      <c r="H22" s="43"/>
      <c r="I22" s="120"/>
      <c r="J22" s="43"/>
      <c r="K22" s="46"/>
    </row>
    <row r="23" spans="2:11" s="1" customFormat="1" ht="14.45" customHeight="1">
      <c r="B23" s="42"/>
      <c r="C23" s="43"/>
      <c r="D23" s="37" t="s">
        <v>46</v>
      </c>
      <c r="E23" s="43"/>
      <c r="F23" s="43"/>
      <c r="G23" s="43"/>
      <c r="H23" s="43"/>
      <c r="I23" s="120"/>
      <c r="J23" s="43"/>
      <c r="K23" s="46"/>
    </row>
    <row r="24" spans="2:11" s="6" customFormat="1" ht="22.5" customHeight="1">
      <c r="B24" s="123"/>
      <c r="C24" s="124"/>
      <c r="D24" s="124"/>
      <c r="E24" s="364" t="s">
        <v>38</v>
      </c>
      <c r="F24" s="364"/>
      <c r="G24" s="364"/>
      <c r="H24" s="364"/>
      <c r="I24" s="125"/>
      <c r="J24" s="124"/>
      <c r="K24" s="126"/>
    </row>
    <row r="25" spans="2:11" s="1" customFormat="1" ht="6.95" customHeight="1">
      <c r="B25" s="42"/>
      <c r="C25" s="43"/>
      <c r="D25" s="43"/>
      <c r="E25" s="43"/>
      <c r="F25" s="43"/>
      <c r="G25" s="43"/>
      <c r="H25" s="43"/>
      <c r="I25" s="120"/>
      <c r="J25" s="43"/>
      <c r="K25" s="46"/>
    </row>
    <row r="26" spans="2:11" s="1" customFormat="1" ht="6.95" customHeight="1">
      <c r="B26" s="42"/>
      <c r="C26" s="43"/>
      <c r="D26" s="86"/>
      <c r="E26" s="86"/>
      <c r="F26" s="86"/>
      <c r="G26" s="86"/>
      <c r="H26" s="86"/>
      <c r="I26" s="128"/>
      <c r="J26" s="86"/>
      <c r="K26" s="129"/>
    </row>
    <row r="27" spans="2:11" s="1" customFormat="1" ht="25.35" customHeight="1">
      <c r="B27" s="42"/>
      <c r="C27" s="43"/>
      <c r="D27" s="130" t="s">
        <v>47</v>
      </c>
      <c r="E27" s="43"/>
      <c r="F27" s="43"/>
      <c r="G27" s="43"/>
      <c r="H27" s="43"/>
      <c r="I27" s="120"/>
      <c r="J27" s="131">
        <f>ROUND(J80,2)</f>
        <v>0</v>
      </c>
      <c r="K27" s="46"/>
    </row>
    <row r="28" spans="2:11" s="1" customFormat="1" ht="6.95" customHeight="1">
      <c r="B28" s="42"/>
      <c r="C28" s="43"/>
      <c r="D28" s="86"/>
      <c r="E28" s="86"/>
      <c r="F28" s="86"/>
      <c r="G28" s="86"/>
      <c r="H28" s="86"/>
      <c r="I28" s="128"/>
      <c r="J28" s="86"/>
      <c r="K28" s="129"/>
    </row>
    <row r="29" spans="2:11" s="1" customFormat="1" ht="14.45" customHeight="1">
      <c r="B29" s="42"/>
      <c r="C29" s="43"/>
      <c r="D29" s="43"/>
      <c r="E29" s="43"/>
      <c r="F29" s="47" t="s">
        <v>49</v>
      </c>
      <c r="G29" s="43"/>
      <c r="H29" s="43"/>
      <c r="I29" s="132" t="s">
        <v>48</v>
      </c>
      <c r="J29" s="47" t="s">
        <v>50</v>
      </c>
      <c r="K29" s="46"/>
    </row>
    <row r="30" spans="2:11" s="1" customFormat="1" ht="14.45" customHeight="1">
      <c r="B30" s="42"/>
      <c r="C30" s="43"/>
      <c r="D30" s="50" t="s">
        <v>51</v>
      </c>
      <c r="E30" s="50" t="s">
        <v>52</v>
      </c>
      <c r="F30" s="133">
        <f>ROUND(SUM(BE80:BE114),2)</f>
        <v>0</v>
      </c>
      <c r="G30" s="43"/>
      <c r="H30" s="43"/>
      <c r="I30" s="134">
        <v>0.21</v>
      </c>
      <c r="J30" s="133">
        <f>ROUND(ROUND((SUM(BE80:BE114)),2)*I30,2)</f>
        <v>0</v>
      </c>
      <c r="K30" s="46"/>
    </row>
    <row r="31" spans="2:11" s="1" customFormat="1" ht="14.45" customHeight="1">
      <c r="B31" s="42"/>
      <c r="C31" s="43"/>
      <c r="D31" s="43"/>
      <c r="E31" s="50" t="s">
        <v>53</v>
      </c>
      <c r="F31" s="133">
        <f>ROUND(SUM(BF80:BF114),2)</f>
        <v>0</v>
      </c>
      <c r="G31" s="43"/>
      <c r="H31" s="43"/>
      <c r="I31" s="134">
        <v>0.15</v>
      </c>
      <c r="J31" s="133">
        <f>ROUND(ROUND((SUM(BF80:BF114)),2)*I31,2)</f>
        <v>0</v>
      </c>
      <c r="K31" s="46"/>
    </row>
    <row r="32" spans="2:11" s="1" customFormat="1" ht="14.45" customHeight="1" hidden="1">
      <c r="B32" s="42"/>
      <c r="C32" s="43"/>
      <c r="D32" s="43"/>
      <c r="E32" s="50" t="s">
        <v>54</v>
      </c>
      <c r="F32" s="133">
        <f>ROUND(SUM(BG80:BG114),2)</f>
        <v>0</v>
      </c>
      <c r="G32" s="43"/>
      <c r="H32" s="43"/>
      <c r="I32" s="134">
        <v>0.21</v>
      </c>
      <c r="J32" s="133">
        <v>0</v>
      </c>
      <c r="K32" s="46"/>
    </row>
    <row r="33" spans="2:11" s="1" customFormat="1" ht="14.45" customHeight="1" hidden="1">
      <c r="B33" s="42"/>
      <c r="C33" s="43"/>
      <c r="D33" s="43"/>
      <c r="E33" s="50" t="s">
        <v>55</v>
      </c>
      <c r="F33" s="133">
        <f>ROUND(SUM(BH80:BH114),2)</f>
        <v>0</v>
      </c>
      <c r="G33" s="43"/>
      <c r="H33" s="43"/>
      <c r="I33" s="134">
        <v>0.15</v>
      </c>
      <c r="J33" s="133">
        <v>0</v>
      </c>
      <c r="K33" s="46"/>
    </row>
    <row r="34" spans="2:11" s="1" customFormat="1" ht="14.45" customHeight="1" hidden="1">
      <c r="B34" s="42"/>
      <c r="C34" s="43"/>
      <c r="D34" s="43"/>
      <c r="E34" s="50" t="s">
        <v>56</v>
      </c>
      <c r="F34" s="133">
        <f>ROUND(SUM(BI80:BI114),2)</f>
        <v>0</v>
      </c>
      <c r="G34" s="43"/>
      <c r="H34" s="43"/>
      <c r="I34" s="134">
        <v>0</v>
      </c>
      <c r="J34" s="133">
        <v>0</v>
      </c>
      <c r="K34" s="46"/>
    </row>
    <row r="35" spans="2:11" s="1" customFormat="1" ht="6.95"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5" customHeight="1">
      <c r="B37" s="57"/>
      <c r="C37" s="58"/>
      <c r="D37" s="58"/>
      <c r="E37" s="58"/>
      <c r="F37" s="58"/>
      <c r="G37" s="58"/>
      <c r="H37" s="58"/>
      <c r="I37" s="142"/>
      <c r="J37" s="58"/>
      <c r="K37" s="59"/>
    </row>
    <row r="41" spans="2:11" s="1" customFormat="1" ht="6.95" customHeight="1">
      <c r="B41" s="143"/>
      <c r="C41" s="144"/>
      <c r="D41" s="144"/>
      <c r="E41" s="144"/>
      <c r="F41" s="144"/>
      <c r="G41" s="144"/>
      <c r="H41" s="144"/>
      <c r="I41" s="145"/>
      <c r="J41" s="144"/>
      <c r="K41" s="146"/>
    </row>
    <row r="42" spans="2:11" s="1" customFormat="1" ht="36.95" customHeight="1">
      <c r="B42" s="42"/>
      <c r="C42" s="30" t="s">
        <v>206</v>
      </c>
      <c r="D42" s="43"/>
      <c r="E42" s="43"/>
      <c r="F42" s="43"/>
      <c r="G42" s="43"/>
      <c r="H42" s="43"/>
      <c r="I42" s="120"/>
      <c r="J42" s="43"/>
      <c r="K42" s="46"/>
    </row>
    <row r="43" spans="2:11" s="1" customFormat="1" ht="6.95" customHeight="1">
      <c r="B43" s="42"/>
      <c r="C43" s="43"/>
      <c r="D43" s="43"/>
      <c r="E43" s="43"/>
      <c r="F43" s="43"/>
      <c r="G43" s="43"/>
      <c r="H43" s="43"/>
      <c r="I43" s="120"/>
      <c r="J43" s="43"/>
      <c r="K43" s="46"/>
    </row>
    <row r="44" spans="2:11" s="1" customFormat="1" ht="14.45" customHeight="1">
      <c r="B44" s="42"/>
      <c r="C44" s="37" t="s">
        <v>18</v>
      </c>
      <c r="D44" s="43"/>
      <c r="E44" s="43"/>
      <c r="F44" s="43"/>
      <c r="G44" s="43"/>
      <c r="H44" s="43"/>
      <c r="I44" s="120"/>
      <c r="J44" s="43"/>
      <c r="K44" s="46"/>
    </row>
    <row r="45" spans="2:11" s="1" customFormat="1" ht="22.5" customHeight="1">
      <c r="B45" s="42"/>
      <c r="C45" s="43"/>
      <c r="D45" s="43"/>
      <c r="E45" s="395" t="str">
        <f>E7</f>
        <v>Realizace úspor energie - areál NPK, a.s. Ústí nad Orlicí</v>
      </c>
      <c r="F45" s="396"/>
      <c r="G45" s="396"/>
      <c r="H45" s="396"/>
      <c r="I45" s="120"/>
      <c r="J45" s="43"/>
      <c r="K45" s="46"/>
    </row>
    <row r="46" spans="2:11" s="1" customFormat="1" ht="14.45" customHeight="1">
      <c r="B46" s="42"/>
      <c r="C46" s="37" t="s">
        <v>141</v>
      </c>
      <c r="D46" s="43"/>
      <c r="E46" s="43"/>
      <c r="F46" s="43"/>
      <c r="G46" s="43"/>
      <c r="H46" s="43"/>
      <c r="I46" s="120"/>
      <c r="J46" s="43"/>
      <c r="K46" s="46"/>
    </row>
    <row r="47" spans="2:11" s="1" customFormat="1" ht="23.25" customHeight="1">
      <c r="B47" s="42"/>
      <c r="C47" s="43"/>
      <c r="D47" s="43"/>
      <c r="E47" s="397" t="str">
        <f>E9</f>
        <v>SO 04d - Pavilon F -  plynová zařízení DIalýza</v>
      </c>
      <c r="F47" s="398"/>
      <c r="G47" s="398"/>
      <c r="H47" s="398"/>
      <c r="I47" s="120"/>
      <c r="J47" s="43"/>
      <c r="K47" s="46"/>
    </row>
    <row r="48" spans="2:11" s="1" customFormat="1" ht="6.95"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5" customHeight="1">
      <c r="B50" s="42"/>
      <c r="C50" s="43"/>
      <c r="D50" s="43"/>
      <c r="E50" s="43"/>
      <c r="F50" s="43"/>
      <c r="G50" s="43"/>
      <c r="H50" s="43"/>
      <c r="I50" s="120"/>
      <c r="J50" s="43"/>
      <c r="K50" s="46"/>
    </row>
    <row r="51" spans="2:11" s="1" customFormat="1" ht="13.5">
      <c r="B51" s="42"/>
      <c r="C51" s="37" t="s">
        <v>36</v>
      </c>
      <c r="D51" s="43"/>
      <c r="E51" s="43"/>
      <c r="F51" s="35" t="str">
        <f>E15</f>
        <v xml:space="preserve">Pardubický Kraj, Komenského nám. 125, Pardubice </v>
      </c>
      <c r="G51" s="43"/>
      <c r="H51" s="43"/>
      <c r="I51" s="121" t="s">
        <v>43</v>
      </c>
      <c r="J51" s="35" t="str">
        <f>E21</f>
        <v>Jiří Vik Tepelná technika</v>
      </c>
      <c r="K51" s="46"/>
    </row>
    <row r="52" spans="2:11" s="1" customFormat="1" ht="14.45"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J80</f>
        <v>0</v>
      </c>
      <c r="K56" s="46"/>
      <c r="AU56" s="24" t="s">
        <v>210</v>
      </c>
    </row>
    <row r="57" spans="2:11" s="7" customFormat="1" ht="24.95" customHeight="1">
      <c r="B57" s="152"/>
      <c r="C57" s="153"/>
      <c r="D57" s="154" t="s">
        <v>2400</v>
      </c>
      <c r="E57" s="155"/>
      <c r="F57" s="155"/>
      <c r="G57" s="155"/>
      <c r="H57" s="155"/>
      <c r="I57" s="156"/>
      <c r="J57" s="157">
        <f>J81</f>
        <v>0</v>
      </c>
      <c r="K57" s="158"/>
    </row>
    <row r="58" spans="2:11" s="8" customFormat="1" ht="19.9" customHeight="1">
      <c r="B58" s="159"/>
      <c r="C58" s="160"/>
      <c r="D58" s="161" t="s">
        <v>2401</v>
      </c>
      <c r="E58" s="162"/>
      <c r="F58" s="162"/>
      <c r="G58" s="162"/>
      <c r="H58" s="162"/>
      <c r="I58" s="163"/>
      <c r="J58" s="164">
        <f>J82</f>
        <v>0</v>
      </c>
      <c r="K58" s="165"/>
    </row>
    <row r="59" spans="2:11" s="8" customFormat="1" ht="19.9" customHeight="1">
      <c r="B59" s="159"/>
      <c r="C59" s="160"/>
      <c r="D59" s="161" t="s">
        <v>2402</v>
      </c>
      <c r="E59" s="162"/>
      <c r="F59" s="162"/>
      <c r="G59" s="162"/>
      <c r="H59" s="162"/>
      <c r="I59" s="163"/>
      <c r="J59" s="164">
        <f>J108</f>
        <v>0</v>
      </c>
      <c r="K59" s="165"/>
    </row>
    <row r="60" spans="2:11" s="7" customFormat="1" ht="24.95" customHeight="1">
      <c r="B60" s="152"/>
      <c r="C60" s="153"/>
      <c r="D60" s="154" t="s">
        <v>2403</v>
      </c>
      <c r="E60" s="155"/>
      <c r="F60" s="155"/>
      <c r="G60" s="155"/>
      <c r="H60" s="155"/>
      <c r="I60" s="156"/>
      <c r="J60" s="157">
        <f>J111</f>
        <v>0</v>
      </c>
      <c r="K60" s="158"/>
    </row>
    <row r="61" spans="2:11" s="1" customFormat="1" ht="21.75" customHeight="1">
      <c r="B61" s="42"/>
      <c r="C61" s="43"/>
      <c r="D61" s="43"/>
      <c r="E61" s="43"/>
      <c r="F61" s="43"/>
      <c r="G61" s="43"/>
      <c r="H61" s="43"/>
      <c r="I61" s="120"/>
      <c r="J61" s="43"/>
      <c r="K61" s="46"/>
    </row>
    <row r="62" spans="2:11" s="1" customFormat="1" ht="6.95" customHeight="1">
      <c r="B62" s="57"/>
      <c r="C62" s="58"/>
      <c r="D62" s="58"/>
      <c r="E62" s="58"/>
      <c r="F62" s="58"/>
      <c r="G62" s="58"/>
      <c r="H62" s="58"/>
      <c r="I62" s="142"/>
      <c r="J62" s="58"/>
      <c r="K62" s="59"/>
    </row>
    <row r="66" spans="2:12" s="1" customFormat="1" ht="6.95" customHeight="1">
      <c r="B66" s="60"/>
      <c r="C66" s="61"/>
      <c r="D66" s="61"/>
      <c r="E66" s="61"/>
      <c r="F66" s="61"/>
      <c r="G66" s="61"/>
      <c r="H66" s="61"/>
      <c r="I66" s="145"/>
      <c r="J66" s="61"/>
      <c r="K66" s="61"/>
      <c r="L66" s="62"/>
    </row>
    <row r="67" spans="2:12" s="1" customFormat="1" ht="36.95" customHeight="1">
      <c r="B67" s="42"/>
      <c r="C67" s="63" t="s">
        <v>240</v>
      </c>
      <c r="D67" s="64"/>
      <c r="E67" s="64"/>
      <c r="F67" s="64"/>
      <c r="G67" s="64"/>
      <c r="H67" s="64"/>
      <c r="I67" s="166"/>
      <c r="J67" s="64"/>
      <c r="K67" s="64"/>
      <c r="L67" s="62"/>
    </row>
    <row r="68" spans="2:12" s="1" customFormat="1" ht="6.95" customHeight="1">
      <c r="B68" s="42"/>
      <c r="C68" s="64"/>
      <c r="D68" s="64"/>
      <c r="E68" s="64"/>
      <c r="F68" s="64"/>
      <c r="G68" s="64"/>
      <c r="H68" s="64"/>
      <c r="I68" s="166"/>
      <c r="J68" s="64"/>
      <c r="K68" s="64"/>
      <c r="L68" s="62"/>
    </row>
    <row r="69" spans="2:12" s="1" customFormat="1" ht="14.45" customHeight="1">
      <c r="B69" s="42"/>
      <c r="C69" s="66" t="s">
        <v>18</v>
      </c>
      <c r="D69" s="64"/>
      <c r="E69" s="64"/>
      <c r="F69" s="64"/>
      <c r="G69" s="64"/>
      <c r="H69" s="64"/>
      <c r="I69" s="166"/>
      <c r="J69" s="64"/>
      <c r="K69" s="64"/>
      <c r="L69" s="62"/>
    </row>
    <row r="70" spans="2:12" s="1" customFormat="1" ht="22.5" customHeight="1">
      <c r="B70" s="42"/>
      <c r="C70" s="64"/>
      <c r="D70" s="64"/>
      <c r="E70" s="399" t="str">
        <f>E7</f>
        <v>Realizace úspor energie - areál NPK, a.s. Ústí nad Orlicí</v>
      </c>
      <c r="F70" s="400"/>
      <c r="G70" s="400"/>
      <c r="H70" s="400"/>
      <c r="I70" s="166"/>
      <c r="J70" s="64"/>
      <c r="K70" s="64"/>
      <c r="L70" s="62"/>
    </row>
    <row r="71" spans="2:12" s="1" customFormat="1" ht="14.45" customHeight="1">
      <c r="B71" s="42"/>
      <c r="C71" s="66" t="s">
        <v>141</v>
      </c>
      <c r="D71" s="64"/>
      <c r="E71" s="64"/>
      <c r="F71" s="64"/>
      <c r="G71" s="64"/>
      <c r="H71" s="64"/>
      <c r="I71" s="166"/>
      <c r="J71" s="64"/>
      <c r="K71" s="64"/>
      <c r="L71" s="62"/>
    </row>
    <row r="72" spans="2:12" s="1" customFormat="1" ht="23.25" customHeight="1">
      <c r="B72" s="42"/>
      <c r="C72" s="64"/>
      <c r="D72" s="64"/>
      <c r="E72" s="375" t="str">
        <f>E9</f>
        <v>SO 04d - Pavilon F -  plynová zařízení DIalýza</v>
      </c>
      <c r="F72" s="401"/>
      <c r="G72" s="401"/>
      <c r="H72" s="401"/>
      <c r="I72" s="166"/>
      <c r="J72" s="64"/>
      <c r="K72" s="64"/>
      <c r="L72" s="62"/>
    </row>
    <row r="73" spans="2:12" s="1" customFormat="1" ht="6.95" customHeight="1">
      <c r="B73" s="42"/>
      <c r="C73" s="64"/>
      <c r="D73" s="64"/>
      <c r="E73" s="64"/>
      <c r="F73" s="64"/>
      <c r="G73" s="64"/>
      <c r="H73" s="64"/>
      <c r="I73" s="166"/>
      <c r="J73" s="64"/>
      <c r="K73" s="64"/>
      <c r="L73" s="62"/>
    </row>
    <row r="74" spans="2:12" s="1" customFormat="1" ht="18" customHeight="1">
      <c r="B74" s="42"/>
      <c r="C74" s="66" t="s">
        <v>26</v>
      </c>
      <c r="D74" s="64"/>
      <c r="E74" s="64"/>
      <c r="F74" s="167" t="str">
        <f>F12</f>
        <v>p.p.č. st. 3294, k.ú. Ústí nad Orlicí</v>
      </c>
      <c r="G74" s="64"/>
      <c r="H74" s="64"/>
      <c r="I74" s="168" t="s">
        <v>28</v>
      </c>
      <c r="J74" s="74" t="str">
        <f>IF(J12="","",J12)</f>
        <v>18. 1. 2017</v>
      </c>
      <c r="K74" s="64"/>
      <c r="L74" s="62"/>
    </row>
    <row r="75" spans="2:12" s="1" customFormat="1" ht="6.95" customHeight="1">
      <c r="B75" s="42"/>
      <c r="C75" s="64"/>
      <c r="D75" s="64"/>
      <c r="E75" s="64"/>
      <c r="F75" s="64"/>
      <c r="G75" s="64"/>
      <c r="H75" s="64"/>
      <c r="I75" s="166"/>
      <c r="J75" s="64"/>
      <c r="K75" s="64"/>
      <c r="L75" s="62"/>
    </row>
    <row r="76" spans="2:12" s="1" customFormat="1" ht="13.5">
      <c r="B76" s="42"/>
      <c r="C76" s="66" t="s">
        <v>36</v>
      </c>
      <c r="D76" s="64"/>
      <c r="E76" s="64"/>
      <c r="F76" s="167" t="str">
        <f>E15</f>
        <v xml:space="preserve">Pardubický Kraj, Komenského nám. 125, Pardubice </v>
      </c>
      <c r="G76" s="64"/>
      <c r="H76" s="64"/>
      <c r="I76" s="168" t="s">
        <v>43</v>
      </c>
      <c r="J76" s="167" t="str">
        <f>E21</f>
        <v>Jiří Vik Tepelná technika</v>
      </c>
      <c r="K76" s="64"/>
      <c r="L76" s="62"/>
    </row>
    <row r="77" spans="2:12" s="1" customFormat="1" ht="14.45" customHeight="1">
      <c r="B77" s="42"/>
      <c r="C77" s="66" t="s">
        <v>41</v>
      </c>
      <c r="D77" s="64"/>
      <c r="E77" s="64"/>
      <c r="F77" s="167" t="str">
        <f>IF(E18="","",E18)</f>
        <v/>
      </c>
      <c r="G77" s="64"/>
      <c r="H77" s="64"/>
      <c r="I77" s="166"/>
      <c r="J77" s="64"/>
      <c r="K77" s="64"/>
      <c r="L77" s="62"/>
    </row>
    <row r="78" spans="2:12" s="1" customFormat="1" ht="10.35" customHeight="1">
      <c r="B78" s="42"/>
      <c r="C78" s="64"/>
      <c r="D78" s="64"/>
      <c r="E78" s="64"/>
      <c r="F78" s="64"/>
      <c r="G78" s="64"/>
      <c r="H78" s="64"/>
      <c r="I78" s="166"/>
      <c r="J78" s="64"/>
      <c r="K78" s="64"/>
      <c r="L78" s="62"/>
    </row>
    <row r="79" spans="2:20" s="9" customFormat="1" ht="29.25" customHeight="1">
      <c r="B79" s="169"/>
      <c r="C79" s="170" t="s">
        <v>241</v>
      </c>
      <c r="D79" s="171" t="s">
        <v>66</v>
      </c>
      <c r="E79" s="171" t="s">
        <v>62</v>
      </c>
      <c r="F79" s="171" t="s">
        <v>242</v>
      </c>
      <c r="G79" s="171" t="s">
        <v>243</v>
      </c>
      <c r="H79" s="171" t="s">
        <v>244</v>
      </c>
      <c r="I79" s="172" t="s">
        <v>245</v>
      </c>
      <c r="J79" s="171" t="s">
        <v>208</v>
      </c>
      <c r="K79" s="173" t="s">
        <v>246</v>
      </c>
      <c r="L79" s="174"/>
      <c r="M79" s="82" t="s">
        <v>247</v>
      </c>
      <c r="N79" s="83" t="s">
        <v>51</v>
      </c>
      <c r="O79" s="83" t="s">
        <v>248</v>
      </c>
      <c r="P79" s="83" t="s">
        <v>249</v>
      </c>
      <c r="Q79" s="83" t="s">
        <v>250</v>
      </c>
      <c r="R79" s="83" t="s">
        <v>251</v>
      </c>
      <c r="S79" s="83" t="s">
        <v>252</v>
      </c>
      <c r="T79" s="84" t="s">
        <v>253</v>
      </c>
    </row>
    <row r="80" spans="2:63" s="1" customFormat="1" ht="29.25" customHeight="1">
      <c r="B80" s="42"/>
      <c r="C80" s="88" t="s">
        <v>209</v>
      </c>
      <c r="D80" s="64"/>
      <c r="E80" s="64"/>
      <c r="F80" s="64"/>
      <c r="G80" s="64"/>
      <c r="H80" s="64"/>
      <c r="I80" s="166"/>
      <c r="J80" s="175">
        <f>BK80</f>
        <v>0</v>
      </c>
      <c r="K80" s="64"/>
      <c r="L80" s="62"/>
      <c r="M80" s="85"/>
      <c r="N80" s="86"/>
      <c r="O80" s="86"/>
      <c r="P80" s="176">
        <f>P81+P111</f>
        <v>0</v>
      </c>
      <c r="Q80" s="86"/>
      <c r="R80" s="176">
        <f>R81+R111</f>
        <v>0.3561599999999999</v>
      </c>
      <c r="S80" s="86"/>
      <c r="T80" s="177">
        <f>T81+T111</f>
        <v>0.2212</v>
      </c>
      <c r="AT80" s="24" t="s">
        <v>80</v>
      </c>
      <c r="AU80" s="24" t="s">
        <v>210</v>
      </c>
      <c r="BK80" s="178">
        <f>BK81+BK111</f>
        <v>0</v>
      </c>
    </row>
    <row r="81" spans="2:63" s="10" customFormat="1" ht="37.35" customHeight="1">
      <c r="B81" s="179"/>
      <c r="C81" s="180"/>
      <c r="D81" s="181" t="s">
        <v>80</v>
      </c>
      <c r="E81" s="182" t="s">
        <v>1070</v>
      </c>
      <c r="F81" s="182" t="s">
        <v>1070</v>
      </c>
      <c r="G81" s="180"/>
      <c r="H81" s="180"/>
      <c r="I81" s="183"/>
      <c r="J81" s="184">
        <f>BK81</f>
        <v>0</v>
      </c>
      <c r="K81" s="180"/>
      <c r="L81" s="185"/>
      <c r="M81" s="186"/>
      <c r="N81" s="187"/>
      <c r="O81" s="187"/>
      <c r="P81" s="188">
        <f>P82+P108</f>
        <v>0</v>
      </c>
      <c r="Q81" s="187"/>
      <c r="R81" s="188">
        <f>R82+R108</f>
        <v>0.3561599999999999</v>
      </c>
      <c r="S81" s="187"/>
      <c r="T81" s="189">
        <f>T82+T108</f>
        <v>0.2212</v>
      </c>
      <c r="AR81" s="190" t="s">
        <v>90</v>
      </c>
      <c r="AT81" s="191" t="s">
        <v>80</v>
      </c>
      <c r="AU81" s="191" t="s">
        <v>81</v>
      </c>
      <c r="AY81" s="190" t="s">
        <v>256</v>
      </c>
      <c r="BK81" s="192">
        <f>BK82+BK108</f>
        <v>0</v>
      </c>
    </row>
    <row r="82" spans="2:63" s="10" customFormat="1" ht="19.9" customHeight="1">
      <c r="B82" s="179"/>
      <c r="C82" s="180"/>
      <c r="D82" s="193" t="s">
        <v>80</v>
      </c>
      <c r="E82" s="194" t="s">
        <v>2404</v>
      </c>
      <c r="F82" s="194" t="s">
        <v>2405</v>
      </c>
      <c r="G82" s="180"/>
      <c r="H82" s="180"/>
      <c r="I82" s="183"/>
      <c r="J82" s="195">
        <f>BK82</f>
        <v>0</v>
      </c>
      <c r="K82" s="180"/>
      <c r="L82" s="185"/>
      <c r="M82" s="186"/>
      <c r="N82" s="187"/>
      <c r="O82" s="187"/>
      <c r="P82" s="188">
        <f>SUM(P83:P107)</f>
        <v>0</v>
      </c>
      <c r="Q82" s="187"/>
      <c r="R82" s="188">
        <f>SUM(R83:R107)</f>
        <v>0.34146999999999994</v>
      </c>
      <c r="S82" s="187"/>
      <c r="T82" s="189">
        <f>SUM(T83:T107)</f>
        <v>0.2212</v>
      </c>
      <c r="AR82" s="190" t="s">
        <v>90</v>
      </c>
      <c r="AT82" s="191" t="s">
        <v>80</v>
      </c>
      <c r="AU82" s="191" t="s">
        <v>25</v>
      </c>
      <c r="AY82" s="190" t="s">
        <v>256</v>
      </c>
      <c r="BK82" s="192">
        <f>SUM(BK83:BK107)</f>
        <v>0</v>
      </c>
    </row>
    <row r="83" spans="2:65" s="1" customFormat="1" ht="22.5" customHeight="1">
      <c r="B83" s="42"/>
      <c r="C83" s="261" t="s">
        <v>25</v>
      </c>
      <c r="D83" s="261" t="s">
        <v>337</v>
      </c>
      <c r="E83" s="262" t="s">
        <v>2406</v>
      </c>
      <c r="F83" s="263" t="s">
        <v>2407</v>
      </c>
      <c r="G83" s="264" t="s">
        <v>453</v>
      </c>
      <c r="H83" s="265">
        <v>2</v>
      </c>
      <c r="I83" s="266"/>
      <c r="J83" s="267">
        <f>ROUND(I83*H83,2)</f>
        <v>0</v>
      </c>
      <c r="K83" s="263" t="s">
        <v>38</v>
      </c>
      <c r="L83" s="268"/>
      <c r="M83" s="269" t="s">
        <v>38</v>
      </c>
      <c r="N83" s="270" t="s">
        <v>52</v>
      </c>
      <c r="O83" s="43"/>
      <c r="P83" s="205">
        <f>O83*H83</f>
        <v>0</v>
      </c>
      <c r="Q83" s="205">
        <v>0.01</v>
      </c>
      <c r="R83" s="205">
        <f>Q83*H83</f>
        <v>0.02</v>
      </c>
      <c r="S83" s="205">
        <v>0</v>
      </c>
      <c r="T83" s="206">
        <f>S83*H83</f>
        <v>0</v>
      </c>
      <c r="AR83" s="24" t="s">
        <v>424</v>
      </c>
      <c r="AT83" s="24" t="s">
        <v>337</v>
      </c>
      <c r="AU83" s="24" t="s">
        <v>90</v>
      </c>
      <c r="AY83" s="24" t="s">
        <v>256</v>
      </c>
      <c r="BE83" s="207">
        <f>IF(N83="základní",J83,0)</f>
        <v>0</v>
      </c>
      <c r="BF83" s="207">
        <f>IF(N83="snížená",J83,0)</f>
        <v>0</v>
      </c>
      <c r="BG83" s="207">
        <f>IF(N83="zákl. přenesená",J83,0)</f>
        <v>0</v>
      </c>
      <c r="BH83" s="207">
        <f>IF(N83="sníž. přenesená",J83,0)</f>
        <v>0</v>
      </c>
      <c r="BI83" s="207">
        <f>IF(N83="nulová",J83,0)</f>
        <v>0</v>
      </c>
      <c r="BJ83" s="24" t="s">
        <v>25</v>
      </c>
      <c r="BK83" s="207">
        <f>ROUND(I83*H83,2)</f>
        <v>0</v>
      </c>
      <c r="BL83" s="24" t="s">
        <v>336</v>
      </c>
      <c r="BM83" s="24" t="s">
        <v>3389</v>
      </c>
    </row>
    <row r="84" spans="2:65" s="1" customFormat="1" ht="22.5" customHeight="1">
      <c r="B84" s="42"/>
      <c r="C84" s="261" t="s">
        <v>90</v>
      </c>
      <c r="D84" s="261" t="s">
        <v>337</v>
      </c>
      <c r="E84" s="262" t="s">
        <v>3332</v>
      </c>
      <c r="F84" s="263" t="s">
        <v>3333</v>
      </c>
      <c r="G84" s="264" t="s">
        <v>759</v>
      </c>
      <c r="H84" s="265">
        <v>1</v>
      </c>
      <c r="I84" s="266"/>
      <c r="J84" s="267">
        <f>ROUND(I84*H84,2)</f>
        <v>0</v>
      </c>
      <c r="K84" s="263" t="s">
        <v>38</v>
      </c>
      <c r="L84" s="268"/>
      <c r="M84" s="269" t="s">
        <v>38</v>
      </c>
      <c r="N84" s="270" t="s">
        <v>52</v>
      </c>
      <c r="O84" s="43"/>
      <c r="P84" s="205">
        <f>O84*H84</f>
        <v>0</v>
      </c>
      <c r="Q84" s="205">
        <v>0</v>
      </c>
      <c r="R84" s="205">
        <f>Q84*H84</f>
        <v>0</v>
      </c>
      <c r="S84" s="205">
        <v>0</v>
      </c>
      <c r="T84" s="206">
        <f>S84*H84</f>
        <v>0</v>
      </c>
      <c r="AR84" s="24" t="s">
        <v>424</v>
      </c>
      <c r="AT84" s="24" t="s">
        <v>337</v>
      </c>
      <c r="AU84" s="24" t="s">
        <v>90</v>
      </c>
      <c r="AY84" s="24" t="s">
        <v>256</v>
      </c>
      <c r="BE84" s="207">
        <f>IF(N84="základní",J84,0)</f>
        <v>0</v>
      </c>
      <c r="BF84" s="207">
        <f>IF(N84="snížená",J84,0)</f>
        <v>0</v>
      </c>
      <c r="BG84" s="207">
        <f>IF(N84="zákl. přenesená",J84,0)</f>
        <v>0</v>
      </c>
      <c r="BH84" s="207">
        <f>IF(N84="sníž. přenesená",J84,0)</f>
        <v>0</v>
      </c>
      <c r="BI84" s="207">
        <f>IF(N84="nulová",J84,0)</f>
        <v>0</v>
      </c>
      <c r="BJ84" s="24" t="s">
        <v>25</v>
      </c>
      <c r="BK84" s="207">
        <f>ROUND(I84*H84,2)</f>
        <v>0</v>
      </c>
      <c r="BL84" s="24" t="s">
        <v>336</v>
      </c>
      <c r="BM84" s="24" t="s">
        <v>3390</v>
      </c>
    </row>
    <row r="85" spans="2:65" s="1" customFormat="1" ht="22.5" customHeight="1">
      <c r="B85" s="42"/>
      <c r="C85" s="261" t="s">
        <v>131</v>
      </c>
      <c r="D85" s="261" t="s">
        <v>337</v>
      </c>
      <c r="E85" s="262" t="s">
        <v>2409</v>
      </c>
      <c r="F85" s="263" t="s">
        <v>2410</v>
      </c>
      <c r="G85" s="264" t="s">
        <v>453</v>
      </c>
      <c r="H85" s="265">
        <v>2</v>
      </c>
      <c r="I85" s="266"/>
      <c r="J85" s="267">
        <f>ROUND(I85*H85,2)</f>
        <v>0</v>
      </c>
      <c r="K85" s="263" t="s">
        <v>38</v>
      </c>
      <c r="L85" s="268"/>
      <c r="M85" s="269" t="s">
        <v>38</v>
      </c>
      <c r="N85" s="270" t="s">
        <v>52</v>
      </c>
      <c r="O85" s="43"/>
      <c r="P85" s="205">
        <f>O85*H85</f>
        <v>0</v>
      </c>
      <c r="Q85" s="205">
        <v>0.01</v>
      </c>
      <c r="R85" s="205">
        <f>Q85*H85</f>
        <v>0.02</v>
      </c>
      <c r="S85" s="205">
        <v>0</v>
      </c>
      <c r="T85" s="206">
        <f>S85*H85</f>
        <v>0</v>
      </c>
      <c r="AR85" s="24" t="s">
        <v>424</v>
      </c>
      <c r="AT85" s="24" t="s">
        <v>337</v>
      </c>
      <c r="AU85" s="24" t="s">
        <v>90</v>
      </c>
      <c r="AY85" s="24" t="s">
        <v>256</v>
      </c>
      <c r="BE85" s="207">
        <f>IF(N85="základní",J85,0)</f>
        <v>0</v>
      </c>
      <c r="BF85" s="207">
        <f>IF(N85="snížená",J85,0)</f>
        <v>0</v>
      </c>
      <c r="BG85" s="207">
        <f>IF(N85="zákl. přenesená",J85,0)</f>
        <v>0</v>
      </c>
      <c r="BH85" s="207">
        <f>IF(N85="sníž. přenesená",J85,0)</f>
        <v>0</v>
      </c>
      <c r="BI85" s="207">
        <f>IF(N85="nulová",J85,0)</f>
        <v>0</v>
      </c>
      <c r="BJ85" s="24" t="s">
        <v>25</v>
      </c>
      <c r="BK85" s="207">
        <f>ROUND(I85*H85,2)</f>
        <v>0</v>
      </c>
      <c r="BL85" s="24" t="s">
        <v>336</v>
      </c>
      <c r="BM85" s="24" t="s">
        <v>3391</v>
      </c>
    </row>
    <row r="86" spans="2:65" s="1" customFormat="1" ht="31.5" customHeight="1">
      <c r="B86" s="42"/>
      <c r="C86" s="196" t="s">
        <v>262</v>
      </c>
      <c r="D86" s="196" t="s">
        <v>258</v>
      </c>
      <c r="E86" s="197" t="s">
        <v>2412</v>
      </c>
      <c r="F86" s="198" t="s">
        <v>2413</v>
      </c>
      <c r="G86" s="199" t="s">
        <v>372</v>
      </c>
      <c r="H86" s="200">
        <v>17</v>
      </c>
      <c r="I86" s="201"/>
      <c r="J86" s="202">
        <f>ROUND(I86*H86,2)</f>
        <v>0</v>
      </c>
      <c r="K86" s="198" t="s">
        <v>261</v>
      </c>
      <c r="L86" s="62"/>
      <c r="M86" s="203" t="s">
        <v>38</v>
      </c>
      <c r="N86" s="204" t="s">
        <v>52</v>
      </c>
      <c r="O86" s="43"/>
      <c r="P86" s="205">
        <f>O86*H86</f>
        <v>0</v>
      </c>
      <c r="Q86" s="205">
        <v>0.00147</v>
      </c>
      <c r="R86" s="205">
        <f>Q86*H86</f>
        <v>0.02499</v>
      </c>
      <c r="S86" s="205">
        <v>0</v>
      </c>
      <c r="T86" s="206">
        <f>S86*H86</f>
        <v>0</v>
      </c>
      <c r="AR86" s="24" t="s">
        <v>336</v>
      </c>
      <c r="AT86" s="24" t="s">
        <v>258</v>
      </c>
      <c r="AU86" s="24" t="s">
        <v>90</v>
      </c>
      <c r="AY86" s="24" t="s">
        <v>256</v>
      </c>
      <c r="BE86" s="207">
        <f>IF(N86="základní",J86,0)</f>
        <v>0</v>
      </c>
      <c r="BF86" s="207">
        <f>IF(N86="snížená",J86,0)</f>
        <v>0</v>
      </c>
      <c r="BG86" s="207">
        <f>IF(N86="zákl. přenesená",J86,0)</f>
        <v>0</v>
      </c>
      <c r="BH86" s="207">
        <f>IF(N86="sníž. přenesená",J86,0)</f>
        <v>0</v>
      </c>
      <c r="BI86" s="207">
        <f>IF(N86="nulová",J86,0)</f>
        <v>0</v>
      </c>
      <c r="BJ86" s="24" t="s">
        <v>25</v>
      </c>
      <c r="BK86" s="207">
        <f>ROUND(I86*H86,2)</f>
        <v>0</v>
      </c>
      <c r="BL86" s="24" t="s">
        <v>336</v>
      </c>
      <c r="BM86" s="24" t="s">
        <v>3392</v>
      </c>
    </row>
    <row r="87" spans="2:51" s="11" customFormat="1" ht="13.5">
      <c r="B87" s="208"/>
      <c r="C87" s="209"/>
      <c r="D87" s="222" t="s">
        <v>264</v>
      </c>
      <c r="E87" s="271" t="s">
        <v>38</v>
      </c>
      <c r="F87" s="248" t="s">
        <v>3337</v>
      </c>
      <c r="G87" s="209"/>
      <c r="H87" s="249">
        <v>17</v>
      </c>
      <c r="I87" s="214"/>
      <c r="J87" s="209"/>
      <c r="K87" s="209"/>
      <c r="L87" s="215"/>
      <c r="M87" s="216"/>
      <c r="N87" s="217"/>
      <c r="O87" s="217"/>
      <c r="P87" s="217"/>
      <c r="Q87" s="217"/>
      <c r="R87" s="217"/>
      <c r="S87" s="217"/>
      <c r="T87" s="218"/>
      <c r="AT87" s="219" t="s">
        <v>264</v>
      </c>
      <c r="AU87" s="219" t="s">
        <v>90</v>
      </c>
      <c r="AV87" s="11" t="s">
        <v>90</v>
      </c>
      <c r="AW87" s="11" t="s">
        <v>45</v>
      </c>
      <c r="AX87" s="11" t="s">
        <v>25</v>
      </c>
      <c r="AY87" s="219" t="s">
        <v>256</v>
      </c>
    </row>
    <row r="88" spans="2:65" s="1" customFormat="1" ht="31.5" customHeight="1">
      <c r="B88" s="42"/>
      <c r="C88" s="196" t="s">
        <v>279</v>
      </c>
      <c r="D88" s="196" t="s">
        <v>258</v>
      </c>
      <c r="E88" s="197" t="s">
        <v>3338</v>
      </c>
      <c r="F88" s="198" t="s">
        <v>3339</v>
      </c>
      <c r="G88" s="199" t="s">
        <v>372</v>
      </c>
      <c r="H88" s="200">
        <v>5</v>
      </c>
      <c r="I88" s="201"/>
      <c r="J88" s="202">
        <f aca="true" t="shared" si="0" ref="J88:J107">ROUND(I88*H88,2)</f>
        <v>0</v>
      </c>
      <c r="K88" s="198" t="s">
        <v>261</v>
      </c>
      <c r="L88" s="62"/>
      <c r="M88" s="203" t="s">
        <v>38</v>
      </c>
      <c r="N88" s="204" t="s">
        <v>52</v>
      </c>
      <c r="O88" s="43"/>
      <c r="P88" s="205">
        <f aca="true" t="shared" si="1" ref="P88:P107">O88*H88</f>
        <v>0</v>
      </c>
      <c r="Q88" s="205">
        <v>0.0027</v>
      </c>
      <c r="R88" s="205">
        <f aca="true" t="shared" si="2" ref="R88:R107">Q88*H88</f>
        <v>0.013500000000000002</v>
      </c>
      <c r="S88" s="205">
        <v>0</v>
      </c>
      <c r="T88" s="206">
        <f aca="true" t="shared" si="3" ref="T88:T107">S88*H88</f>
        <v>0</v>
      </c>
      <c r="AR88" s="24" t="s">
        <v>336</v>
      </c>
      <c r="AT88" s="24" t="s">
        <v>258</v>
      </c>
      <c r="AU88" s="24" t="s">
        <v>90</v>
      </c>
      <c r="AY88" s="24" t="s">
        <v>256</v>
      </c>
      <c r="BE88" s="207">
        <f aca="true" t="shared" si="4" ref="BE88:BE107">IF(N88="základní",J88,0)</f>
        <v>0</v>
      </c>
      <c r="BF88" s="207">
        <f aca="true" t="shared" si="5" ref="BF88:BF107">IF(N88="snížená",J88,0)</f>
        <v>0</v>
      </c>
      <c r="BG88" s="207">
        <f aca="true" t="shared" si="6" ref="BG88:BG107">IF(N88="zákl. přenesená",J88,0)</f>
        <v>0</v>
      </c>
      <c r="BH88" s="207">
        <f aca="true" t="shared" si="7" ref="BH88:BH107">IF(N88="sníž. přenesená",J88,0)</f>
        <v>0</v>
      </c>
      <c r="BI88" s="207">
        <f aca="true" t="shared" si="8" ref="BI88:BI107">IF(N88="nulová",J88,0)</f>
        <v>0</v>
      </c>
      <c r="BJ88" s="24" t="s">
        <v>25</v>
      </c>
      <c r="BK88" s="207">
        <f aca="true" t="shared" si="9" ref="BK88:BK107">ROUND(I88*H88,2)</f>
        <v>0</v>
      </c>
      <c r="BL88" s="24" t="s">
        <v>336</v>
      </c>
      <c r="BM88" s="24" t="s">
        <v>3393</v>
      </c>
    </row>
    <row r="89" spans="2:65" s="1" customFormat="1" ht="31.5" customHeight="1">
      <c r="B89" s="42"/>
      <c r="C89" s="196" t="s">
        <v>286</v>
      </c>
      <c r="D89" s="196" t="s">
        <v>258</v>
      </c>
      <c r="E89" s="197" t="s">
        <v>2415</v>
      </c>
      <c r="F89" s="198" t="s">
        <v>2416</v>
      </c>
      <c r="G89" s="199" t="s">
        <v>372</v>
      </c>
      <c r="H89" s="200">
        <v>39</v>
      </c>
      <c r="I89" s="201"/>
      <c r="J89" s="202">
        <f t="shared" si="0"/>
        <v>0</v>
      </c>
      <c r="K89" s="198" t="s">
        <v>261</v>
      </c>
      <c r="L89" s="62"/>
      <c r="M89" s="203" t="s">
        <v>38</v>
      </c>
      <c r="N89" s="204" t="s">
        <v>52</v>
      </c>
      <c r="O89" s="43"/>
      <c r="P89" s="205">
        <f t="shared" si="1"/>
        <v>0</v>
      </c>
      <c r="Q89" s="205">
        <v>0.00493</v>
      </c>
      <c r="R89" s="205">
        <f t="shared" si="2"/>
        <v>0.19227000000000002</v>
      </c>
      <c r="S89" s="205">
        <v>0</v>
      </c>
      <c r="T89" s="206">
        <f t="shared" si="3"/>
        <v>0</v>
      </c>
      <c r="AR89" s="24" t="s">
        <v>336</v>
      </c>
      <c r="AT89" s="24" t="s">
        <v>258</v>
      </c>
      <c r="AU89" s="24" t="s">
        <v>90</v>
      </c>
      <c r="AY89" s="24" t="s">
        <v>256</v>
      </c>
      <c r="BE89" s="207">
        <f t="shared" si="4"/>
        <v>0</v>
      </c>
      <c r="BF89" s="207">
        <f t="shared" si="5"/>
        <v>0</v>
      </c>
      <c r="BG89" s="207">
        <f t="shared" si="6"/>
        <v>0</v>
      </c>
      <c r="BH89" s="207">
        <f t="shared" si="7"/>
        <v>0</v>
      </c>
      <c r="BI89" s="207">
        <f t="shared" si="8"/>
        <v>0</v>
      </c>
      <c r="BJ89" s="24" t="s">
        <v>25</v>
      </c>
      <c r="BK89" s="207">
        <f t="shared" si="9"/>
        <v>0</v>
      </c>
      <c r="BL89" s="24" t="s">
        <v>336</v>
      </c>
      <c r="BM89" s="24" t="s">
        <v>3394</v>
      </c>
    </row>
    <row r="90" spans="2:65" s="1" customFormat="1" ht="22.5" customHeight="1">
      <c r="B90" s="42"/>
      <c r="C90" s="196" t="s">
        <v>291</v>
      </c>
      <c r="D90" s="196" t="s">
        <v>258</v>
      </c>
      <c r="E90" s="197" t="s">
        <v>3345</v>
      </c>
      <c r="F90" s="198" t="s">
        <v>3346</v>
      </c>
      <c r="G90" s="199" t="s">
        <v>372</v>
      </c>
      <c r="H90" s="200">
        <v>2</v>
      </c>
      <c r="I90" s="201"/>
      <c r="J90" s="202">
        <f t="shared" si="0"/>
        <v>0</v>
      </c>
      <c r="K90" s="198" t="s">
        <v>261</v>
      </c>
      <c r="L90" s="62"/>
      <c r="M90" s="203" t="s">
        <v>38</v>
      </c>
      <c r="N90" s="204" t="s">
        <v>52</v>
      </c>
      <c r="O90" s="43"/>
      <c r="P90" s="205">
        <f t="shared" si="1"/>
        <v>0</v>
      </c>
      <c r="Q90" s="205">
        <v>0.00378</v>
      </c>
      <c r="R90" s="205">
        <f t="shared" si="2"/>
        <v>0.00756</v>
      </c>
      <c r="S90" s="205">
        <v>0</v>
      </c>
      <c r="T90" s="206">
        <f t="shared" si="3"/>
        <v>0</v>
      </c>
      <c r="AR90" s="24" t="s">
        <v>336</v>
      </c>
      <c r="AT90" s="24" t="s">
        <v>258</v>
      </c>
      <c r="AU90" s="24" t="s">
        <v>90</v>
      </c>
      <c r="AY90" s="24" t="s">
        <v>256</v>
      </c>
      <c r="BE90" s="207">
        <f t="shared" si="4"/>
        <v>0</v>
      </c>
      <c r="BF90" s="207">
        <f t="shared" si="5"/>
        <v>0</v>
      </c>
      <c r="BG90" s="207">
        <f t="shared" si="6"/>
        <v>0</v>
      </c>
      <c r="BH90" s="207">
        <f t="shared" si="7"/>
        <v>0</v>
      </c>
      <c r="BI90" s="207">
        <f t="shared" si="8"/>
        <v>0</v>
      </c>
      <c r="BJ90" s="24" t="s">
        <v>25</v>
      </c>
      <c r="BK90" s="207">
        <f t="shared" si="9"/>
        <v>0</v>
      </c>
      <c r="BL90" s="24" t="s">
        <v>336</v>
      </c>
      <c r="BM90" s="24" t="s">
        <v>3395</v>
      </c>
    </row>
    <row r="91" spans="2:65" s="1" customFormat="1" ht="22.5" customHeight="1">
      <c r="B91" s="42"/>
      <c r="C91" s="196" t="s">
        <v>183</v>
      </c>
      <c r="D91" s="196" t="s">
        <v>258</v>
      </c>
      <c r="E91" s="197" t="s">
        <v>3348</v>
      </c>
      <c r="F91" s="198" t="s">
        <v>3349</v>
      </c>
      <c r="G91" s="199" t="s">
        <v>372</v>
      </c>
      <c r="H91" s="200">
        <v>3</v>
      </c>
      <c r="I91" s="201"/>
      <c r="J91" s="202">
        <f t="shared" si="0"/>
        <v>0</v>
      </c>
      <c r="K91" s="198" t="s">
        <v>261</v>
      </c>
      <c r="L91" s="62"/>
      <c r="M91" s="203" t="s">
        <v>38</v>
      </c>
      <c r="N91" s="204" t="s">
        <v>52</v>
      </c>
      <c r="O91" s="43"/>
      <c r="P91" s="205">
        <f t="shared" si="1"/>
        <v>0</v>
      </c>
      <c r="Q91" s="205">
        <v>0.01171</v>
      </c>
      <c r="R91" s="205">
        <f t="shared" si="2"/>
        <v>0.03513</v>
      </c>
      <c r="S91" s="205">
        <v>0</v>
      </c>
      <c r="T91" s="206">
        <f t="shared" si="3"/>
        <v>0</v>
      </c>
      <c r="AR91" s="24" t="s">
        <v>336</v>
      </c>
      <c r="AT91" s="24" t="s">
        <v>258</v>
      </c>
      <c r="AU91" s="24" t="s">
        <v>90</v>
      </c>
      <c r="AY91" s="24" t="s">
        <v>256</v>
      </c>
      <c r="BE91" s="207">
        <f t="shared" si="4"/>
        <v>0</v>
      </c>
      <c r="BF91" s="207">
        <f t="shared" si="5"/>
        <v>0</v>
      </c>
      <c r="BG91" s="207">
        <f t="shared" si="6"/>
        <v>0</v>
      </c>
      <c r="BH91" s="207">
        <f t="shared" si="7"/>
        <v>0</v>
      </c>
      <c r="BI91" s="207">
        <f t="shared" si="8"/>
        <v>0</v>
      </c>
      <c r="BJ91" s="24" t="s">
        <v>25</v>
      </c>
      <c r="BK91" s="207">
        <f t="shared" si="9"/>
        <v>0</v>
      </c>
      <c r="BL91" s="24" t="s">
        <v>336</v>
      </c>
      <c r="BM91" s="24" t="s">
        <v>3396</v>
      </c>
    </row>
    <row r="92" spans="2:65" s="1" customFormat="1" ht="22.5" customHeight="1">
      <c r="B92" s="42"/>
      <c r="C92" s="196" t="s">
        <v>301</v>
      </c>
      <c r="D92" s="196" t="s">
        <v>258</v>
      </c>
      <c r="E92" s="197" t="s">
        <v>2421</v>
      </c>
      <c r="F92" s="198" t="s">
        <v>2422</v>
      </c>
      <c r="G92" s="199" t="s">
        <v>372</v>
      </c>
      <c r="H92" s="200">
        <v>40</v>
      </c>
      <c r="I92" s="201"/>
      <c r="J92" s="202">
        <f t="shared" si="0"/>
        <v>0</v>
      </c>
      <c r="K92" s="198" t="s">
        <v>261</v>
      </c>
      <c r="L92" s="62"/>
      <c r="M92" s="203" t="s">
        <v>38</v>
      </c>
      <c r="N92" s="204" t="s">
        <v>52</v>
      </c>
      <c r="O92" s="43"/>
      <c r="P92" s="205">
        <f t="shared" si="1"/>
        <v>0</v>
      </c>
      <c r="Q92" s="205">
        <v>0.00024</v>
      </c>
      <c r="R92" s="205">
        <f t="shared" si="2"/>
        <v>0.009600000000000001</v>
      </c>
      <c r="S92" s="205">
        <v>0.00553</v>
      </c>
      <c r="T92" s="206">
        <f t="shared" si="3"/>
        <v>0.2212</v>
      </c>
      <c r="AR92" s="24" t="s">
        <v>336</v>
      </c>
      <c r="AT92" s="24" t="s">
        <v>258</v>
      </c>
      <c r="AU92" s="24" t="s">
        <v>90</v>
      </c>
      <c r="AY92" s="24" t="s">
        <v>256</v>
      </c>
      <c r="BE92" s="207">
        <f t="shared" si="4"/>
        <v>0</v>
      </c>
      <c r="BF92" s="207">
        <f t="shared" si="5"/>
        <v>0</v>
      </c>
      <c r="BG92" s="207">
        <f t="shared" si="6"/>
        <v>0</v>
      </c>
      <c r="BH92" s="207">
        <f t="shared" si="7"/>
        <v>0</v>
      </c>
      <c r="BI92" s="207">
        <f t="shared" si="8"/>
        <v>0</v>
      </c>
      <c r="BJ92" s="24" t="s">
        <v>25</v>
      </c>
      <c r="BK92" s="207">
        <f t="shared" si="9"/>
        <v>0</v>
      </c>
      <c r="BL92" s="24" t="s">
        <v>336</v>
      </c>
      <c r="BM92" s="24" t="s">
        <v>3397</v>
      </c>
    </row>
    <row r="93" spans="2:65" s="1" customFormat="1" ht="31.5" customHeight="1">
      <c r="B93" s="42"/>
      <c r="C93" s="196" t="s">
        <v>30</v>
      </c>
      <c r="D93" s="196" t="s">
        <v>258</v>
      </c>
      <c r="E93" s="197" t="s">
        <v>3352</v>
      </c>
      <c r="F93" s="198" t="s">
        <v>3353</v>
      </c>
      <c r="G93" s="199" t="s">
        <v>1037</v>
      </c>
      <c r="H93" s="200">
        <v>2</v>
      </c>
      <c r="I93" s="201"/>
      <c r="J93" s="202">
        <f t="shared" si="0"/>
        <v>0</v>
      </c>
      <c r="K93" s="198" t="s">
        <v>261</v>
      </c>
      <c r="L93" s="62"/>
      <c r="M93" s="203" t="s">
        <v>38</v>
      </c>
      <c r="N93" s="204" t="s">
        <v>52</v>
      </c>
      <c r="O93" s="43"/>
      <c r="P93" s="205">
        <f t="shared" si="1"/>
        <v>0</v>
      </c>
      <c r="Q93" s="205">
        <v>0.00679</v>
      </c>
      <c r="R93" s="205">
        <f t="shared" si="2"/>
        <v>0.01358</v>
      </c>
      <c r="S93" s="205">
        <v>0</v>
      </c>
      <c r="T93" s="206">
        <f t="shared" si="3"/>
        <v>0</v>
      </c>
      <c r="AR93" s="24" t="s">
        <v>336</v>
      </c>
      <c r="AT93" s="24" t="s">
        <v>258</v>
      </c>
      <c r="AU93" s="24" t="s">
        <v>90</v>
      </c>
      <c r="AY93" s="24" t="s">
        <v>256</v>
      </c>
      <c r="BE93" s="207">
        <f t="shared" si="4"/>
        <v>0</v>
      </c>
      <c r="BF93" s="207">
        <f t="shared" si="5"/>
        <v>0</v>
      </c>
      <c r="BG93" s="207">
        <f t="shared" si="6"/>
        <v>0</v>
      </c>
      <c r="BH93" s="207">
        <f t="shared" si="7"/>
        <v>0</v>
      </c>
      <c r="BI93" s="207">
        <f t="shared" si="8"/>
        <v>0</v>
      </c>
      <c r="BJ93" s="24" t="s">
        <v>25</v>
      </c>
      <c r="BK93" s="207">
        <f t="shared" si="9"/>
        <v>0</v>
      </c>
      <c r="BL93" s="24" t="s">
        <v>336</v>
      </c>
      <c r="BM93" s="24" t="s">
        <v>3398</v>
      </c>
    </row>
    <row r="94" spans="2:65" s="1" customFormat="1" ht="22.5" customHeight="1">
      <c r="B94" s="42"/>
      <c r="C94" s="196" t="s">
        <v>310</v>
      </c>
      <c r="D94" s="196" t="s">
        <v>258</v>
      </c>
      <c r="E94" s="197" t="s">
        <v>2427</v>
      </c>
      <c r="F94" s="198" t="s">
        <v>2428</v>
      </c>
      <c r="G94" s="199" t="s">
        <v>453</v>
      </c>
      <c r="H94" s="200">
        <v>4</v>
      </c>
      <c r="I94" s="201"/>
      <c r="J94" s="202">
        <f t="shared" si="0"/>
        <v>0</v>
      </c>
      <c r="K94" s="198" t="s">
        <v>261</v>
      </c>
      <c r="L94" s="62"/>
      <c r="M94" s="203" t="s">
        <v>38</v>
      </c>
      <c r="N94" s="204" t="s">
        <v>52</v>
      </c>
      <c r="O94" s="43"/>
      <c r="P94" s="205">
        <f t="shared" si="1"/>
        <v>0</v>
      </c>
      <c r="Q94" s="205">
        <v>0</v>
      </c>
      <c r="R94" s="205">
        <f t="shared" si="2"/>
        <v>0</v>
      </c>
      <c r="S94" s="205">
        <v>0</v>
      </c>
      <c r="T94" s="206">
        <f t="shared" si="3"/>
        <v>0</v>
      </c>
      <c r="AR94" s="24" t="s">
        <v>336</v>
      </c>
      <c r="AT94" s="24" t="s">
        <v>258</v>
      </c>
      <c r="AU94" s="24" t="s">
        <v>90</v>
      </c>
      <c r="AY94" s="24" t="s">
        <v>256</v>
      </c>
      <c r="BE94" s="207">
        <f t="shared" si="4"/>
        <v>0</v>
      </c>
      <c r="BF94" s="207">
        <f t="shared" si="5"/>
        <v>0</v>
      </c>
      <c r="BG94" s="207">
        <f t="shared" si="6"/>
        <v>0</v>
      </c>
      <c r="BH94" s="207">
        <f t="shared" si="7"/>
        <v>0</v>
      </c>
      <c r="BI94" s="207">
        <f t="shared" si="8"/>
        <v>0</v>
      </c>
      <c r="BJ94" s="24" t="s">
        <v>25</v>
      </c>
      <c r="BK94" s="207">
        <f t="shared" si="9"/>
        <v>0</v>
      </c>
      <c r="BL94" s="24" t="s">
        <v>336</v>
      </c>
      <c r="BM94" s="24" t="s">
        <v>3399</v>
      </c>
    </row>
    <row r="95" spans="2:65" s="1" customFormat="1" ht="22.5" customHeight="1">
      <c r="B95" s="42"/>
      <c r="C95" s="196" t="s">
        <v>314</v>
      </c>
      <c r="D95" s="196" t="s">
        <v>258</v>
      </c>
      <c r="E95" s="197" t="s">
        <v>2430</v>
      </c>
      <c r="F95" s="198" t="s">
        <v>2431</v>
      </c>
      <c r="G95" s="199" t="s">
        <v>372</v>
      </c>
      <c r="H95" s="200">
        <v>61</v>
      </c>
      <c r="I95" s="201"/>
      <c r="J95" s="202">
        <f t="shared" si="0"/>
        <v>0</v>
      </c>
      <c r="K95" s="198" t="s">
        <v>261</v>
      </c>
      <c r="L95" s="62"/>
      <c r="M95" s="203" t="s">
        <v>38</v>
      </c>
      <c r="N95" s="204" t="s">
        <v>52</v>
      </c>
      <c r="O95" s="43"/>
      <c r="P95" s="205">
        <f t="shared" si="1"/>
        <v>0</v>
      </c>
      <c r="Q95" s="205">
        <v>0</v>
      </c>
      <c r="R95" s="205">
        <f t="shared" si="2"/>
        <v>0</v>
      </c>
      <c r="S95" s="205">
        <v>0</v>
      </c>
      <c r="T95" s="206">
        <f t="shared" si="3"/>
        <v>0</v>
      </c>
      <c r="AR95" s="24" t="s">
        <v>336</v>
      </c>
      <c r="AT95" s="24" t="s">
        <v>258</v>
      </c>
      <c r="AU95" s="24" t="s">
        <v>90</v>
      </c>
      <c r="AY95" s="24" t="s">
        <v>256</v>
      </c>
      <c r="BE95" s="207">
        <f t="shared" si="4"/>
        <v>0</v>
      </c>
      <c r="BF95" s="207">
        <f t="shared" si="5"/>
        <v>0</v>
      </c>
      <c r="BG95" s="207">
        <f t="shared" si="6"/>
        <v>0</v>
      </c>
      <c r="BH95" s="207">
        <f t="shared" si="7"/>
        <v>0</v>
      </c>
      <c r="BI95" s="207">
        <f t="shared" si="8"/>
        <v>0</v>
      </c>
      <c r="BJ95" s="24" t="s">
        <v>25</v>
      </c>
      <c r="BK95" s="207">
        <f t="shared" si="9"/>
        <v>0</v>
      </c>
      <c r="BL95" s="24" t="s">
        <v>336</v>
      </c>
      <c r="BM95" s="24" t="s">
        <v>3400</v>
      </c>
    </row>
    <row r="96" spans="2:65" s="1" customFormat="1" ht="22.5" customHeight="1">
      <c r="B96" s="42"/>
      <c r="C96" s="196" t="s">
        <v>319</v>
      </c>
      <c r="D96" s="196" t="s">
        <v>258</v>
      </c>
      <c r="E96" s="197" t="s">
        <v>2433</v>
      </c>
      <c r="F96" s="198" t="s">
        <v>2434</v>
      </c>
      <c r="G96" s="199" t="s">
        <v>453</v>
      </c>
      <c r="H96" s="200">
        <v>2</v>
      </c>
      <c r="I96" s="201"/>
      <c r="J96" s="202">
        <f t="shared" si="0"/>
        <v>0</v>
      </c>
      <c r="K96" s="198" t="s">
        <v>261</v>
      </c>
      <c r="L96" s="62"/>
      <c r="M96" s="203" t="s">
        <v>38</v>
      </c>
      <c r="N96" s="204" t="s">
        <v>52</v>
      </c>
      <c r="O96" s="43"/>
      <c r="P96" s="205">
        <f t="shared" si="1"/>
        <v>0</v>
      </c>
      <c r="Q96" s="205">
        <v>0</v>
      </c>
      <c r="R96" s="205">
        <f t="shared" si="2"/>
        <v>0</v>
      </c>
      <c r="S96" s="205">
        <v>0</v>
      </c>
      <c r="T96" s="206">
        <f t="shared" si="3"/>
        <v>0</v>
      </c>
      <c r="AR96" s="24" t="s">
        <v>336</v>
      </c>
      <c r="AT96" s="24" t="s">
        <v>258</v>
      </c>
      <c r="AU96" s="24" t="s">
        <v>90</v>
      </c>
      <c r="AY96" s="24" t="s">
        <v>256</v>
      </c>
      <c r="BE96" s="207">
        <f t="shared" si="4"/>
        <v>0</v>
      </c>
      <c r="BF96" s="207">
        <f t="shared" si="5"/>
        <v>0</v>
      </c>
      <c r="BG96" s="207">
        <f t="shared" si="6"/>
        <v>0</v>
      </c>
      <c r="BH96" s="207">
        <f t="shared" si="7"/>
        <v>0</v>
      </c>
      <c r="BI96" s="207">
        <f t="shared" si="8"/>
        <v>0</v>
      </c>
      <c r="BJ96" s="24" t="s">
        <v>25</v>
      </c>
      <c r="BK96" s="207">
        <f t="shared" si="9"/>
        <v>0</v>
      </c>
      <c r="BL96" s="24" t="s">
        <v>336</v>
      </c>
      <c r="BM96" s="24" t="s">
        <v>3401</v>
      </c>
    </row>
    <row r="97" spans="2:65" s="1" customFormat="1" ht="22.5" customHeight="1">
      <c r="B97" s="42"/>
      <c r="C97" s="196" t="s">
        <v>324</v>
      </c>
      <c r="D97" s="196" t="s">
        <v>258</v>
      </c>
      <c r="E97" s="197" t="s">
        <v>2436</v>
      </c>
      <c r="F97" s="198" t="s">
        <v>2437</v>
      </c>
      <c r="G97" s="199" t="s">
        <v>453</v>
      </c>
      <c r="H97" s="200">
        <v>1</v>
      </c>
      <c r="I97" s="201"/>
      <c r="J97" s="202">
        <f t="shared" si="0"/>
        <v>0</v>
      </c>
      <c r="K97" s="198" t="s">
        <v>261</v>
      </c>
      <c r="L97" s="62"/>
      <c r="M97" s="203" t="s">
        <v>38</v>
      </c>
      <c r="N97" s="204" t="s">
        <v>52</v>
      </c>
      <c r="O97" s="43"/>
      <c r="P97" s="205">
        <f t="shared" si="1"/>
        <v>0</v>
      </c>
      <c r="Q97" s="205">
        <v>0.00025</v>
      </c>
      <c r="R97" s="205">
        <f t="shared" si="2"/>
        <v>0.00025</v>
      </c>
      <c r="S97" s="205">
        <v>0</v>
      </c>
      <c r="T97" s="206">
        <f t="shared" si="3"/>
        <v>0</v>
      </c>
      <c r="AR97" s="24" t="s">
        <v>336</v>
      </c>
      <c r="AT97" s="24" t="s">
        <v>258</v>
      </c>
      <c r="AU97" s="24" t="s">
        <v>90</v>
      </c>
      <c r="AY97" s="24" t="s">
        <v>256</v>
      </c>
      <c r="BE97" s="207">
        <f t="shared" si="4"/>
        <v>0</v>
      </c>
      <c r="BF97" s="207">
        <f t="shared" si="5"/>
        <v>0</v>
      </c>
      <c r="BG97" s="207">
        <f t="shared" si="6"/>
        <v>0</v>
      </c>
      <c r="BH97" s="207">
        <f t="shared" si="7"/>
        <v>0</v>
      </c>
      <c r="BI97" s="207">
        <f t="shared" si="8"/>
        <v>0</v>
      </c>
      <c r="BJ97" s="24" t="s">
        <v>25</v>
      </c>
      <c r="BK97" s="207">
        <f t="shared" si="9"/>
        <v>0</v>
      </c>
      <c r="BL97" s="24" t="s">
        <v>336</v>
      </c>
      <c r="BM97" s="24" t="s">
        <v>3402</v>
      </c>
    </row>
    <row r="98" spans="2:65" s="1" customFormat="1" ht="22.5" customHeight="1">
      <c r="B98" s="42"/>
      <c r="C98" s="196" t="s">
        <v>10</v>
      </c>
      <c r="D98" s="196" t="s">
        <v>258</v>
      </c>
      <c r="E98" s="197" t="s">
        <v>3367</v>
      </c>
      <c r="F98" s="198" t="s">
        <v>3368</v>
      </c>
      <c r="G98" s="199" t="s">
        <v>453</v>
      </c>
      <c r="H98" s="200">
        <v>1</v>
      </c>
      <c r="I98" s="201"/>
      <c r="J98" s="202">
        <f t="shared" si="0"/>
        <v>0</v>
      </c>
      <c r="K98" s="198" t="s">
        <v>261</v>
      </c>
      <c r="L98" s="62"/>
      <c r="M98" s="203" t="s">
        <v>38</v>
      </c>
      <c r="N98" s="204" t="s">
        <v>52</v>
      </c>
      <c r="O98" s="43"/>
      <c r="P98" s="205">
        <f t="shared" si="1"/>
        <v>0</v>
      </c>
      <c r="Q98" s="205">
        <v>0.0002</v>
      </c>
      <c r="R98" s="205">
        <f t="shared" si="2"/>
        <v>0.0002</v>
      </c>
      <c r="S98" s="205">
        <v>0</v>
      </c>
      <c r="T98" s="206">
        <f t="shared" si="3"/>
        <v>0</v>
      </c>
      <c r="AR98" s="24" t="s">
        <v>336</v>
      </c>
      <c r="AT98" s="24" t="s">
        <v>258</v>
      </c>
      <c r="AU98" s="24" t="s">
        <v>90</v>
      </c>
      <c r="AY98" s="24" t="s">
        <v>256</v>
      </c>
      <c r="BE98" s="207">
        <f t="shared" si="4"/>
        <v>0</v>
      </c>
      <c r="BF98" s="207">
        <f t="shared" si="5"/>
        <v>0</v>
      </c>
      <c r="BG98" s="207">
        <f t="shared" si="6"/>
        <v>0</v>
      </c>
      <c r="BH98" s="207">
        <f t="shared" si="7"/>
        <v>0</v>
      </c>
      <c r="BI98" s="207">
        <f t="shared" si="8"/>
        <v>0</v>
      </c>
      <c r="BJ98" s="24" t="s">
        <v>25</v>
      </c>
      <c r="BK98" s="207">
        <f t="shared" si="9"/>
        <v>0</v>
      </c>
      <c r="BL98" s="24" t="s">
        <v>336</v>
      </c>
      <c r="BM98" s="24" t="s">
        <v>3403</v>
      </c>
    </row>
    <row r="99" spans="2:65" s="1" customFormat="1" ht="31.5" customHeight="1">
      <c r="B99" s="42"/>
      <c r="C99" s="196" t="s">
        <v>336</v>
      </c>
      <c r="D99" s="196" t="s">
        <v>258</v>
      </c>
      <c r="E99" s="197" t="s">
        <v>2445</v>
      </c>
      <c r="F99" s="198" t="s">
        <v>2446</v>
      </c>
      <c r="G99" s="199" t="s">
        <v>453</v>
      </c>
      <c r="H99" s="200">
        <v>2</v>
      </c>
      <c r="I99" s="201"/>
      <c r="J99" s="202">
        <f t="shared" si="0"/>
        <v>0</v>
      </c>
      <c r="K99" s="198" t="s">
        <v>261</v>
      </c>
      <c r="L99" s="62"/>
      <c r="M99" s="203" t="s">
        <v>38</v>
      </c>
      <c r="N99" s="204" t="s">
        <v>52</v>
      </c>
      <c r="O99" s="43"/>
      <c r="P99" s="205">
        <f t="shared" si="1"/>
        <v>0</v>
      </c>
      <c r="Q99" s="205">
        <v>0.00024</v>
      </c>
      <c r="R99" s="205">
        <f t="shared" si="2"/>
        <v>0.00048</v>
      </c>
      <c r="S99" s="205">
        <v>0</v>
      </c>
      <c r="T99" s="206">
        <f t="shared" si="3"/>
        <v>0</v>
      </c>
      <c r="AR99" s="24" t="s">
        <v>336</v>
      </c>
      <c r="AT99" s="24" t="s">
        <v>258</v>
      </c>
      <c r="AU99" s="24" t="s">
        <v>90</v>
      </c>
      <c r="AY99" s="24" t="s">
        <v>256</v>
      </c>
      <c r="BE99" s="207">
        <f t="shared" si="4"/>
        <v>0</v>
      </c>
      <c r="BF99" s="207">
        <f t="shared" si="5"/>
        <v>0</v>
      </c>
      <c r="BG99" s="207">
        <f t="shared" si="6"/>
        <v>0</v>
      </c>
      <c r="BH99" s="207">
        <f t="shared" si="7"/>
        <v>0</v>
      </c>
      <c r="BI99" s="207">
        <f t="shared" si="8"/>
        <v>0</v>
      </c>
      <c r="BJ99" s="24" t="s">
        <v>25</v>
      </c>
      <c r="BK99" s="207">
        <f t="shared" si="9"/>
        <v>0</v>
      </c>
      <c r="BL99" s="24" t="s">
        <v>336</v>
      </c>
      <c r="BM99" s="24" t="s">
        <v>3404</v>
      </c>
    </row>
    <row r="100" spans="2:65" s="1" customFormat="1" ht="31.5" customHeight="1">
      <c r="B100" s="42"/>
      <c r="C100" s="196" t="s">
        <v>342</v>
      </c>
      <c r="D100" s="196" t="s">
        <v>258</v>
      </c>
      <c r="E100" s="197" t="s">
        <v>3371</v>
      </c>
      <c r="F100" s="198" t="s">
        <v>3405</v>
      </c>
      <c r="G100" s="199" t="s">
        <v>453</v>
      </c>
      <c r="H100" s="200">
        <v>3</v>
      </c>
      <c r="I100" s="201"/>
      <c r="J100" s="202">
        <f t="shared" si="0"/>
        <v>0</v>
      </c>
      <c r="K100" s="198" t="s">
        <v>261</v>
      </c>
      <c r="L100" s="62"/>
      <c r="M100" s="203" t="s">
        <v>38</v>
      </c>
      <c r="N100" s="204" t="s">
        <v>52</v>
      </c>
      <c r="O100" s="43"/>
      <c r="P100" s="205">
        <f t="shared" si="1"/>
        <v>0</v>
      </c>
      <c r="Q100" s="205">
        <v>0.00061</v>
      </c>
      <c r="R100" s="205">
        <f t="shared" si="2"/>
        <v>0.00183</v>
      </c>
      <c r="S100" s="205">
        <v>0</v>
      </c>
      <c r="T100" s="206">
        <f t="shared" si="3"/>
        <v>0</v>
      </c>
      <c r="AR100" s="24" t="s">
        <v>336</v>
      </c>
      <c r="AT100" s="24" t="s">
        <v>258</v>
      </c>
      <c r="AU100" s="24" t="s">
        <v>90</v>
      </c>
      <c r="AY100" s="24" t="s">
        <v>256</v>
      </c>
      <c r="BE100" s="207">
        <f t="shared" si="4"/>
        <v>0</v>
      </c>
      <c r="BF100" s="207">
        <f t="shared" si="5"/>
        <v>0</v>
      </c>
      <c r="BG100" s="207">
        <f t="shared" si="6"/>
        <v>0</v>
      </c>
      <c r="BH100" s="207">
        <f t="shared" si="7"/>
        <v>0</v>
      </c>
      <c r="BI100" s="207">
        <f t="shared" si="8"/>
        <v>0</v>
      </c>
      <c r="BJ100" s="24" t="s">
        <v>25</v>
      </c>
      <c r="BK100" s="207">
        <f t="shared" si="9"/>
        <v>0</v>
      </c>
      <c r="BL100" s="24" t="s">
        <v>336</v>
      </c>
      <c r="BM100" s="24" t="s">
        <v>3406</v>
      </c>
    </row>
    <row r="101" spans="2:65" s="1" customFormat="1" ht="31.5" customHeight="1">
      <c r="B101" s="42"/>
      <c r="C101" s="196" t="s">
        <v>347</v>
      </c>
      <c r="D101" s="196" t="s">
        <v>258</v>
      </c>
      <c r="E101" s="197" t="s">
        <v>3407</v>
      </c>
      <c r="F101" s="198" t="s">
        <v>3408</v>
      </c>
      <c r="G101" s="199" t="s">
        <v>453</v>
      </c>
      <c r="H101" s="200">
        <v>1</v>
      </c>
      <c r="I101" s="201"/>
      <c r="J101" s="202">
        <f t="shared" si="0"/>
        <v>0</v>
      </c>
      <c r="K101" s="198" t="s">
        <v>261</v>
      </c>
      <c r="L101" s="62"/>
      <c r="M101" s="203" t="s">
        <v>38</v>
      </c>
      <c r="N101" s="204" t="s">
        <v>52</v>
      </c>
      <c r="O101" s="43"/>
      <c r="P101" s="205">
        <f t="shared" si="1"/>
        <v>0</v>
      </c>
      <c r="Q101" s="205">
        <v>0.00208</v>
      </c>
      <c r="R101" s="205">
        <f t="shared" si="2"/>
        <v>0.00208</v>
      </c>
      <c r="S101" s="205">
        <v>0</v>
      </c>
      <c r="T101" s="206">
        <f t="shared" si="3"/>
        <v>0</v>
      </c>
      <c r="AR101" s="24" t="s">
        <v>336</v>
      </c>
      <c r="AT101" s="24" t="s">
        <v>258</v>
      </c>
      <c r="AU101" s="24" t="s">
        <v>90</v>
      </c>
      <c r="AY101" s="24" t="s">
        <v>256</v>
      </c>
      <c r="BE101" s="207">
        <f t="shared" si="4"/>
        <v>0</v>
      </c>
      <c r="BF101" s="207">
        <f t="shared" si="5"/>
        <v>0</v>
      </c>
      <c r="BG101" s="207">
        <f t="shared" si="6"/>
        <v>0</v>
      </c>
      <c r="BH101" s="207">
        <f t="shared" si="7"/>
        <v>0</v>
      </c>
      <c r="BI101" s="207">
        <f t="shared" si="8"/>
        <v>0</v>
      </c>
      <c r="BJ101" s="24" t="s">
        <v>25</v>
      </c>
      <c r="BK101" s="207">
        <f t="shared" si="9"/>
        <v>0</v>
      </c>
      <c r="BL101" s="24" t="s">
        <v>336</v>
      </c>
      <c r="BM101" s="24" t="s">
        <v>3409</v>
      </c>
    </row>
    <row r="102" spans="2:65" s="1" customFormat="1" ht="22.5" customHeight="1">
      <c r="B102" s="42"/>
      <c r="C102" s="196" t="s">
        <v>353</v>
      </c>
      <c r="D102" s="196" t="s">
        <v>258</v>
      </c>
      <c r="E102" s="197" t="s">
        <v>2448</v>
      </c>
      <c r="F102" s="198" t="s">
        <v>2449</v>
      </c>
      <c r="G102" s="199" t="s">
        <v>453</v>
      </c>
      <c r="H102" s="200">
        <v>3</v>
      </c>
      <c r="I102" s="201"/>
      <c r="J102" s="202">
        <f t="shared" si="0"/>
        <v>0</v>
      </c>
      <c r="K102" s="198" t="s">
        <v>261</v>
      </c>
      <c r="L102" s="62"/>
      <c r="M102" s="203" t="s">
        <v>38</v>
      </c>
      <c r="N102" s="204" t="s">
        <v>52</v>
      </c>
      <c r="O102" s="43"/>
      <c r="P102" s="205">
        <f t="shared" si="1"/>
        <v>0</v>
      </c>
      <c r="Q102" s="205">
        <v>0</v>
      </c>
      <c r="R102" s="205">
        <f t="shared" si="2"/>
        <v>0</v>
      </c>
      <c r="S102" s="205">
        <v>0</v>
      </c>
      <c r="T102" s="206">
        <f t="shared" si="3"/>
        <v>0</v>
      </c>
      <c r="AR102" s="24" t="s">
        <v>336</v>
      </c>
      <c r="AT102" s="24" t="s">
        <v>258</v>
      </c>
      <c r="AU102" s="24" t="s">
        <v>90</v>
      </c>
      <c r="AY102" s="24" t="s">
        <v>256</v>
      </c>
      <c r="BE102" s="207">
        <f t="shared" si="4"/>
        <v>0</v>
      </c>
      <c r="BF102" s="207">
        <f t="shared" si="5"/>
        <v>0</v>
      </c>
      <c r="BG102" s="207">
        <f t="shared" si="6"/>
        <v>0</v>
      </c>
      <c r="BH102" s="207">
        <f t="shared" si="7"/>
        <v>0</v>
      </c>
      <c r="BI102" s="207">
        <f t="shared" si="8"/>
        <v>0</v>
      </c>
      <c r="BJ102" s="24" t="s">
        <v>25</v>
      </c>
      <c r="BK102" s="207">
        <f t="shared" si="9"/>
        <v>0</v>
      </c>
      <c r="BL102" s="24" t="s">
        <v>336</v>
      </c>
      <c r="BM102" s="24" t="s">
        <v>3410</v>
      </c>
    </row>
    <row r="103" spans="2:65" s="1" customFormat="1" ht="22.5" customHeight="1">
      <c r="B103" s="42"/>
      <c r="C103" s="196" t="s">
        <v>357</v>
      </c>
      <c r="D103" s="196" t="s">
        <v>258</v>
      </c>
      <c r="E103" s="197" t="s">
        <v>3375</v>
      </c>
      <c r="F103" s="198" t="s">
        <v>3376</v>
      </c>
      <c r="G103" s="199" t="s">
        <v>453</v>
      </c>
      <c r="H103" s="200">
        <v>3</v>
      </c>
      <c r="I103" s="201"/>
      <c r="J103" s="202">
        <f t="shared" si="0"/>
        <v>0</v>
      </c>
      <c r="K103" s="198" t="s">
        <v>261</v>
      </c>
      <c r="L103" s="62"/>
      <c r="M103" s="203" t="s">
        <v>38</v>
      </c>
      <c r="N103" s="204" t="s">
        <v>52</v>
      </c>
      <c r="O103" s="43"/>
      <c r="P103" s="205">
        <f t="shared" si="1"/>
        <v>0</v>
      </c>
      <c r="Q103" s="205">
        <v>0</v>
      </c>
      <c r="R103" s="205">
        <f t="shared" si="2"/>
        <v>0</v>
      </c>
      <c r="S103" s="205">
        <v>0</v>
      </c>
      <c r="T103" s="206">
        <f t="shared" si="3"/>
        <v>0</v>
      </c>
      <c r="AR103" s="24" t="s">
        <v>336</v>
      </c>
      <c r="AT103" s="24" t="s">
        <v>258</v>
      </c>
      <c r="AU103" s="24" t="s">
        <v>90</v>
      </c>
      <c r="AY103" s="24" t="s">
        <v>256</v>
      </c>
      <c r="BE103" s="207">
        <f t="shared" si="4"/>
        <v>0</v>
      </c>
      <c r="BF103" s="207">
        <f t="shared" si="5"/>
        <v>0</v>
      </c>
      <c r="BG103" s="207">
        <f t="shared" si="6"/>
        <v>0</v>
      </c>
      <c r="BH103" s="207">
        <f t="shared" si="7"/>
        <v>0</v>
      </c>
      <c r="BI103" s="207">
        <f t="shared" si="8"/>
        <v>0</v>
      </c>
      <c r="BJ103" s="24" t="s">
        <v>25</v>
      </c>
      <c r="BK103" s="207">
        <f t="shared" si="9"/>
        <v>0</v>
      </c>
      <c r="BL103" s="24" t="s">
        <v>336</v>
      </c>
      <c r="BM103" s="24" t="s">
        <v>3411</v>
      </c>
    </row>
    <row r="104" spans="2:65" s="1" customFormat="1" ht="22.5" customHeight="1">
      <c r="B104" s="42"/>
      <c r="C104" s="196" t="s">
        <v>9</v>
      </c>
      <c r="D104" s="196" t="s">
        <v>258</v>
      </c>
      <c r="E104" s="197" t="s">
        <v>3412</v>
      </c>
      <c r="F104" s="198" t="s">
        <v>3413</v>
      </c>
      <c r="G104" s="199" t="s">
        <v>453</v>
      </c>
      <c r="H104" s="200">
        <v>1</v>
      </c>
      <c r="I104" s="201"/>
      <c r="J104" s="202">
        <f t="shared" si="0"/>
        <v>0</v>
      </c>
      <c r="K104" s="198" t="s">
        <v>261</v>
      </c>
      <c r="L104" s="62"/>
      <c r="M104" s="203" t="s">
        <v>38</v>
      </c>
      <c r="N104" s="204" t="s">
        <v>52</v>
      </c>
      <c r="O104" s="43"/>
      <c r="P104" s="205">
        <f t="shared" si="1"/>
        <v>0</v>
      </c>
      <c r="Q104" s="205">
        <v>0</v>
      </c>
      <c r="R104" s="205">
        <f t="shared" si="2"/>
        <v>0</v>
      </c>
      <c r="S104" s="205">
        <v>0</v>
      </c>
      <c r="T104" s="206">
        <f t="shared" si="3"/>
        <v>0</v>
      </c>
      <c r="AR104" s="24" t="s">
        <v>336</v>
      </c>
      <c r="AT104" s="24" t="s">
        <v>258</v>
      </c>
      <c r="AU104" s="24" t="s">
        <v>90</v>
      </c>
      <c r="AY104" s="24" t="s">
        <v>256</v>
      </c>
      <c r="BE104" s="207">
        <f t="shared" si="4"/>
        <v>0</v>
      </c>
      <c r="BF104" s="207">
        <f t="shared" si="5"/>
        <v>0</v>
      </c>
      <c r="BG104" s="207">
        <f t="shared" si="6"/>
        <v>0</v>
      </c>
      <c r="BH104" s="207">
        <f t="shared" si="7"/>
        <v>0</v>
      </c>
      <c r="BI104" s="207">
        <f t="shared" si="8"/>
        <v>0</v>
      </c>
      <c r="BJ104" s="24" t="s">
        <v>25</v>
      </c>
      <c r="BK104" s="207">
        <f t="shared" si="9"/>
        <v>0</v>
      </c>
      <c r="BL104" s="24" t="s">
        <v>336</v>
      </c>
      <c r="BM104" s="24" t="s">
        <v>3414</v>
      </c>
    </row>
    <row r="105" spans="2:65" s="1" customFormat="1" ht="31.5" customHeight="1">
      <c r="B105" s="42"/>
      <c r="C105" s="196" t="s">
        <v>369</v>
      </c>
      <c r="D105" s="196" t="s">
        <v>258</v>
      </c>
      <c r="E105" s="197" t="s">
        <v>2451</v>
      </c>
      <c r="F105" s="198" t="s">
        <v>2452</v>
      </c>
      <c r="G105" s="199" t="s">
        <v>327</v>
      </c>
      <c r="H105" s="200">
        <v>0.4</v>
      </c>
      <c r="I105" s="201"/>
      <c r="J105" s="202">
        <f t="shared" si="0"/>
        <v>0</v>
      </c>
      <c r="K105" s="198" t="s">
        <v>261</v>
      </c>
      <c r="L105" s="62"/>
      <c r="M105" s="203" t="s">
        <v>38</v>
      </c>
      <c r="N105" s="204" t="s">
        <v>52</v>
      </c>
      <c r="O105" s="43"/>
      <c r="P105" s="205">
        <f t="shared" si="1"/>
        <v>0</v>
      </c>
      <c r="Q105" s="205">
        <v>0</v>
      </c>
      <c r="R105" s="205">
        <f t="shared" si="2"/>
        <v>0</v>
      </c>
      <c r="S105" s="205">
        <v>0</v>
      </c>
      <c r="T105" s="206">
        <f t="shared" si="3"/>
        <v>0</v>
      </c>
      <c r="AR105" s="24" t="s">
        <v>336</v>
      </c>
      <c r="AT105" s="24" t="s">
        <v>258</v>
      </c>
      <c r="AU105" s="24" t="s">
        <v>90</v>
      </c>
      <c r="AY105" s="24" t="s">
        <v>256</v>
      </c>
      <c r="BE105" s="207">
        <f t="shared" si="4"/>
        <v>0</v>
      </c>
      <c r="BF105" s="207">
        <f t="shared" si="5"/>
        <v>0</v>
      </c>
      <c r="BG105" s="207">
        <f t="shared" si="6"/>
        <v>0</v>
      </c>
      <c r="BH105" s="207">
        <f t="shared" si="7"/>
        <v>0</v>
      </c>
      <c r="BI105" s="207">
        <f t="shared" si="8"/>
        <v>0</v>
      </c>
      <c r="BJ105" s="24" t="s">
        <v>25</v>
      </c>
      <c r="BK105" s="207">
        <f t="shared" si="9"/>
        <v>0</v>
      </c>
      <c r="BL105" s="24" t="s">
        <v>336</v>
      </c>
      <c r="BM105" s="24" t="s">
        <v>3415</v>
      </c>
    </row>
    <row r="106" spans="2:65" s="1" customFormat="1" ht="31.5" customHeight="1">
      <c r="B106" s="42"/>
      <c r="C106" s="196" t="s">
        <v>375</v>
      </c>
      <c r="D106" s="196" t="s">
        <v>258</v>
      </c>
      <c r="E106" s="197" t="s">
        <v>2454</v>
      </c>
      <c r="F106" s="198" t="s">
        <v>2455</v>
      </c>
      <c r="G106" s="199" t="s">
        <v>327</v>
      </c>
      <c r="H106" s="200">
        <v>0.341</v>
      </c>
      <c r="I106" s="201"/>
      <c r="J106" s="202">
        <f t="shared" si="0"/>
        <v>0</v>
      </c>
      <c r="K106" s="198" t="s">
        <v>261</v>
      </c>
      <c r="L106" s="62"/>
      <c r="M106" s="203" t="s">
        <v>38</v>
      </c>
      <c r="N106" s="204" t="s">
        <v>52</v>
      </c>
      <c r="O106" s="43"/>
      <c r="P106" s="205">
        <f t="shared" si="1"/>
        <v>0</v>
      </c>
      <c r="Q106" s="205">
        <v>0</v>
      </c>
      <c r="R106" s="205">
        <f t="shared" si="2"/>
        <v>0</v>
      </c>
      <c r="S106" s="205">
        <v>0</v>
      </c>
      <c r="T106" s="206">
        <f t="shared" si="3"/>
        <v>0</v>
      </c>
      <c r="AR106" s="24" t="s">
        <v>336</v>
      </c>
      <c r="AT106" s="24" t="s">
        <v>258</v>
      </c>
      <c r="AU106" s="24" t="s">
        <v>90</v>
      </c>
      <c r="AY106" s="24" t="s">
        <v>256</v>
      </c>
      <c r="BE106" s="207">
        <f t="shared" si="4"/>
        <v>0</v>
      </c>
      <c r="BF106" s="207">
        <f t="shared" si="5"/>
        <v>0</v>
      </c>
      <c r="BG106" s="207">
        <f t="shared" si="6"/>
        <v>0</v>
      </c>
      <c r="BH106" s="207">
        <f t="shared" si="7"/>
        <v>0</v>
      </c>
      <c r="BI106" s="207">
        <f t="shared" si="8"/>
        <v>0</v>
      </c>
      <c r="BJ106" s="24" t="s">
        <v>25</v>
      </c>
      <c r="BK106" s="207">
        <f t="shared" si="9"/>
        <v>0</v>
      </c>
      <c r="BL106" s="24" t="s">
        <v>336</v>
      </c>
      <c r="BM106" s="24" t="s">
        <v>3416</v>
      </c>
    </row>
    <row r="107" spans="2:65" s="1" customFormat="1" ht="44.25" customHeight="1">
      <c r="B107" s="42"/>
      <c r="C107" s="196" t="s">
        <v>380</v>
      </c>
      <c r="D107" s="196" t="s">
        <v>258</v>
      </c>
      <c r="E107" s="197" t="s">
        <v>2457</v>
      </c>
      <c r="F107" s="198" t="s">
        <v>2458</v>
      </c>
      <c r="G107" s="199" t="s">
        <v>327</v>
      </c>
      <c r="H107" s="200">
        <v>0.341</v>
      </c>
      <c r="I107" s="201"/>
      <c r="J107" s="202">
        <f t="shared" si="0"/>
        <v>0</v>
      </c>
      <c r="K107" s="198" t="s">
        <v>261</v>
      </c>
      <c r="L107" s="62"/>
      <c r="M107" s="203" t="s">
        <v>38</v>
      </c>
      <c r="N107" s="204" t="s">
        <v>52</v>
      </c>
      <c r="O107" s="43"/>
      <c r="P107" s="205">
        <f t="shared" si="1"/>
        <v>0</v>
      </c>
      <c r="Q107" s="205">
        <v>0</v>
      </c>
      <c r="R107" s="205">
        <f t="shared" si="2"/>
        <v>0</v>
      </c>
      <c r="S107" s="205">
        <v>0</v>
      </c>
      <c r="T107" s="206">
        <f t="shared" si="3"/>
        <v>0</v>
      </c>
      <c r="AR107" s="24" t="s">
        <v>336</v>
      </c>
      <c r="AT107" s="24" t="s">
        <v>258</v>
      </c>
      <c r="AU107" s="24" t="s">
        <v>90</v>
      </c>
      <c r="AY107" s="24" t="s">
        <v>256</v>
      </c>
      <c r="BE107" s="207">
        <f t="shared" si="4"/>
        <v>0</v>
      </c>
      <c r="BF107" s="207">
        <f t="shared" si="5"/>
        <v>0</v>
      </c>
      <c r="BG107" s="207">
        <f t="shared" si="6"/>
        <v>0</v>
      </c>
      <c r="BH107" s="207">
        <f t="shared" si="7"/>
        <v>0</v>
      </c>
      <c r="BI107" s="207">
        <f t="shared" si="8"/>
        <v>0</v>
      </c>
      <c r="BJ107" s="24" t="s">
        <v>25</v>
      </c>
      <c r="BK107" s="207">
        <f t="shared" si="9"/>
        <v>0</v>
      </c>
      <c r="BL107" s="24" t="s">
        <v>336</v>
      </c>
      <c r="BM107" s="24" t="s">
        <v>3417</v>
      </c>
    </row>
    <row r="108" spans="2:63" s="10" customFormat="1" ht="29.85" customHeight="1">
      <c r="B108" s="179"/>
      <c r="C108" s="180"/>
      <c r="D108" s="193" t="s">
        <v>80</v>
      </c>
      <c r="E108" s="194" t="s">
        <v>2460</v>
      </c>
      <c r="F108" s="194" t="s">
        <v>2461</v>
      </c>
      <c r="G108" s="180"/>
      <c r="H108" s="180"/>
      <c r="I108" s="183"/>
      <c r="J108" s="195">
        <f>BK108</f>
        <v>0</v>
      </c>
      <c r="K108" s="180"/>
      <c r="L108" s="185"/>
      <c r="M108" s="186"/>
      <c r="N108" s="187"/>
      <c r="O108" s="187"/>
      <c r="P108" s="188">
        <f>SUM(P109:P110)</f>
        <v>0</v>
      </c>
      <c r="Q108" s="187"/>
      <c r="R108" s="188">
        <f>SUM(R109:R110)</f>
        <v>0.014690000000000002</v>
      </c>
      <c r="S108" s="187"/>
      <c r="T108" s="189">
        <f>SUM(T109:T110)</f>
        <v>0</v>
      </c>
      <c r="AR108" s="190" t="s">
        <v>90</v>
      </c>
      <c r="AT108" s="191" t="s">
        <v>80</v>
      </c>
      <c r="AU108" s="191" t="s">
        <v>25</v>
      </c>
      <c r="AY108" s="190" t="s">
        <v>256</v>
      </c>
      <c r="BK108" s="192">
        <f>SUM(BK109:BK110)</f>
        <v>0</v>
      </c>
    </row>
    <row r="109" spans="2:65" s="1" customFormat="1" ht="31.5" customHeight="1">
      <c r="B109" s="42"/>
      <c r="C109" s="196" t="s">
        <v>386</v>
      </c>
      <c r="D109" s="196" t="s">
        <v>258</v>
      </c>
      <c r="E109" s="197" t="s">
        <v>2462</v>
      </c>
      <c r="F109" s="198" t="s">
        <v>2463</v>
      </c>
      <c r="G109" s="199" t="s">
        <v>129</v>
      </c>
      <c r="H109" s="200">
        <v>1</v>
      </c>
      <c r="I109" s="201"/>
      <c r="J109" s="202">
        <f>ROUND(I109*H109,2)</f>
        <v>0</v>
      </c>
      <c r="K109" s="198" t="s">
        <v>38</v>
      </c>
      <c r="L109" s="62"/>
      <c r="M109" s="203" t="s">
        <v>38</v>
      </c>
      <c r="N109" s="204" t="s">
        <v>52</v>
      </c>
      <c r="O109" s="43"/>
      <c r="P109" s="205">
        <f>O109*H109</f>
        <v>0</v>
      </c>
      <c r="Q109" s="205">
        <v>0.00066</v>
      </c>
      <c r="R109" s="205">
        <f>Q109*H109</f>
        <v>0.00066</v>
      </c>
      <c r="S109" s="205">
        <v>0</v>
      </c>
      <c r="T109" s="206">
        <f>S109*H109</f>
        <v>0</v>
      </c>
      <c r="AR109" s="24" t="s">
        <v>336</v>
      </c>
      <c r="AT109" s="24" t="s">
        <v>258</v>
      </c>
      <c r="AU109" s="24" t="s">
        <v>90</v>
      </c>
      <c r="AY109" s="24" t="s">
        <v>256</v>
      </c>
      <c r="BE109" s="207">
        <f>IF(N109="základní",J109,0)</f>
        <v>0</v>
      </c>
      <c r="BF109" s="207">
        <f>IF(N109="snížená",J109,0)</f>
        <v>0</v>
      </c>
      <c r="BG109" s="207">
        <f>IF(N109="zákl. přenesená",J109,0)</f>
        <v>0</v>
      </c>
      <c r="BH109" s="207">
        <f>IF(N109="sníž. přenesená",J109,0)</f>
        <v>0</v>
      </c>
      <c r="BI109" s="207">
        <f>IF(N109="nulová",J109,0)</f>
        <v>0</v>
      </c>
      <c r="BJ109" s="24" t="s">
        <v>25</v>
      </c>
      <c r="BK109" s="207">
        <f>ROUND(I109*H109,2)</f>
        <v>0</v>
      </c>
      <c r="BL109" s="24" t="s">
        <v>336</v>
      </c>
      <c r="BM109" s="24" t="s">
        <v>3418</v>
      </c>
    </row>
    <row r="110" spans="2:65" s="1" customFormat="1" ht="31.5" customHeight="1">
      <c r="B110" s="42"/>
      <c r="C110" s="196" t="s">
        <v>391</v>
      </c>
      <c r="D110" s="196" t="s">
        <v>258</v>
      </c>
      <c r="E110" s="197" t="s">
        <v>3382</v>
      </c>
      <c r="F110" s="198" t="s">
        <v>3383</v>
      </c>
      <c r="G110" s="199" t="s">
        <v>372</v>
      </c>
      <c r="H110" s="200">
        <v>61</v>
      </c>
      <c r="I110" s="201"/>
      <c r="J110" s="202">
        <f>ROUND(I110*H110,2)</f>
        <v>0</v>
      </c>
      <c r="K110" s="198" t="s">
        <v>38</v>
      </c>
      <c r="L110" s="62"/>
      <c r="M110" s="203" t="s">
        <v>38</v>
      </c>
      <c r="N110" s="204" t="s">
        <v>52</v>
      </c>
      <c r="O110" s="43"/>
      <c r="P110" s="205">
        <f>O110*H110</f>
        <v>0</v>
      </c>
      <c r="Q110" s="205">
        <v>0.00023</v>
      </c>
      <c r="R110" s="205">
        <f>Q110*H110</f>
        <v>0.01403</v>
      </c>
      <c r="S110" s="205">
        <v>0</v>
      </c>
      <c r="T110" s="206">
        <f>S110*H110</f>
        <v>0</v>
      </c>
      <c r="AR110" s="24" t="s">
        <v>336</v>
      </c>
      <c r="AT110" s="24" t="s">
        <v>258</v>
      </c>
      <c r="AU110" s="24" t="s">
        <v>90</v>
      </c>
      <c r="AY110" s="24" t="s">
        <v>256</v>
      </c>
      <c r="BE110" s="207">
        <f>IF(N110="základní",J110,0)</f>
        <v>0</v>
      </c>
      <c r="BF110" s="207">
        <f>IF(N110="snížená",J110,0)</f>
        <v>0</v>
      </c>
      <c r="BG110" s="207">
        <f>IF(N110="zákl. přenesená",J110,0)</f>
        <v>0</v>
      </c>
      <c r="BH110" s="207">
        <f>IF(N110="sníž. přenesená",J110,0)</f>
        <v>0</v>
      </c>
      <c r="BI110" s="207">
        <f>IF(N110="nulová",J110,0)</f>
        <v>0</v>
      </c>
      <c r="BJ110" s="24" t="s">
        <v>25</v>
      </c>
      <c r="BK110" s="207">
        <f>ROUND(I110*H110,2)</f>
        <v>0</v>
      </c>
      <c r="BL110" s="24" t="s">
        <v>336</v>
      </c>
      <c r="BM110" s="24" t="s">
        <v>3419</v>
      </c>
    </row>
    <row r="111" spans="2:63" s="10" customFormat="1" ht="37.35" customHeight="1">
      <c r="B111" s="179"/>
      <c r="C111" s="180"/>
      <c r="D111" s="193" t="s">
        <v>80</v>
      </c>
      <c r="E111" s="277" t="s">
        <v>2468</v>
      </c>
      <c r="F111" s="277" t="s">
        <v>2469</v>
      </c>
      <c r="G111" s="180"/>
      <c r="H111" s="180"/>
      <c r="I111" s="183"/>
      <c r="J111" s="278">
        <f>BK111</f>
        <v>0</v>
      </c>
      <c r="K111" s="180"/>
      <c r="L111" s="185"/>
      <c r="M111" s="186"/>
      <c r="N111" s="187"/>
      <c r="O111" s="187"/>
      <c r="P111" s="188">
        <f>SUM(P112:P114)</f>
        <v>0</v>
      </c>
      <c r="Q111" s="187"/>
      <c r="R111" s="188">
        <f>SUM(R112:R114)</f>
        <v>0</v>
      </c>
      <c r="S111" s="187"/>
      <c r="T111" s="189">
        <f>SUM(T112:T114)</f>
        <v>0</v>
      </c>
      <c r="AR111" s="190" t="s">
        <v>262</v>
      </c>
      <c r="AT111" s="191" t="s">
        <v>80</v>
      </c>
      <c r="AU111" s="191" t="s">
        <v>81</v>
      </c>
      <c r="AY111" s="190" t="s">
        <v>256</v>
      </c>
      <c r="BK111" s="192">
        <f>SUM(BK112:BK114)</f>
        <v>0</v>
      </c>
    </row>
    <row r="112" spans="2:65" s="1" customFormat="1" ht="22.5" customHeight="1">
      <c r="B112" s="42"/>
      <c r="C112" s="196" t="s">
        <v>397</v>
      </c>
      <c r="D112" s="196" t="s">
        <v>258</v>
      </c>
      <c r="E112" s="197" t="s">
        <v>2865</v>
      </c>
      <c r="F112" s="198" t="s">
        <v>2866</v>
      </c>
      <c r="G112" s="199" t="s">
        <v>1023</v>
      </c>
      <c r="H112" s="200">
        <v>15</v>
      </c>
      <c r="I112" s="201"/>
      <c r="J112" s="202">
        <f>ROUND(I112*H112,2)</f>
        <v>0</v>
      </c>
      <c r="K112" s="198" t="s">
        <v>261</v>
      </c>
      <c r="L112" s="62"/>
      <c r="M112" s="203" t="s">
        <v>38</v>
      </c>
      <c r="N112" s="204" t="s">
        <v>52</v>
      </c>
      <c r="O112" s="43"/>
      <c r="P112" s="205">
        <f>O112*H112</f>
        <v>0</v>
      </c>
      <c r="Q112" s="205">
        <v>0</v>
      </c>
      <c r="R112" s="205">
        <f>Q112*H112</f>
        <v>0</v>
      </c>
      <c r="S112" s="205">
        <v>0</v>
      </c>
      <c r="T112" s="206">
        <f>S112*H112</f>
        <v>0</v>
      </c>
      <c r="AR112" s="24" t="s">
        <v>2472</v>
      </c>
      <c r="AT112" s="24" t="s">
        <v>258</v>
      </c>
      <c r="AU112" s="24" t="s">
        <v>25</v>
      </c>
      <c r="AY112" s="24" t="s">
        <v>256</v>
      </c>
      <c r="BE112" s="207">
        <f>IF(N112="základní",J112,0)</f>
        <v>0</v>
      </c>
      <c r="BF112" s="207">
        <f>IF(N112="snížená",J112,0)</f>
        <v>0</v>
      </c>
      <c r="BG112" s="207">
        <f>IF(N112="zákl. přenesená",J112,0)</f>
        <v>0</v>
      </c>
      <c r="BH112" s="207">
        <f>IF(N112="sníž. přenesená",J112,0)</f>
        <v>0</v>
      </c>
      <c r="BI112" s="207">
        <f>IF(N112="nulová",J112,0)</f>
        <v>0</v>
      </c>
      <c r="BJ112" s="24" t="s">
        <v>25</v>
      </c>
      <c r="BK112" s="207">
        <f>ROUND(I112*H112,2)</f>
        <v>0</v>
      </c>
      <c r="BL112" s="24" t="s">
        <v>2472</v>
      </c>
      <c r="BM112" s="24" t="s">
        <v>3420</v>
      </c>
    </row>
    <row r="113" spans="2:65" s="1" customFormat="1" ht="31.5" customHeight="1">
      <c r="B113" s="42"/>
      <c r="C113" s="196" t="s">
        <v>403</v>
      </c>
      <c r="D113" s="196" t="s">
        <v>258</v>
      </c>
      <c r="E113" s="197" t="s">
        <v>2470</v>
      </c>
      <c r="F113" s="198" t="s">
        <v>2471</v>
      </c>
      <c r="G113" s="199" t="s">
        <v>1023</v>
      </c>
      <c r="H113" s="200">
        <v>20</v>
      </c>
      <c r="I113" s="201"/>
      <c r="J113" s="202">
        <f>ROUND(I113*H113,2)</f>
        <v>0</v>
      </c>
      <c r="K113" s="198" t="s">
        <v>261</v>
      </c>
      <c r="L113" s="62"/>
      <c r="M113" s="203" t="s">
        <v>38</v>
      </c>
      <c r="N113" s="204" t="s">
        <v>52</v>
      </c>
      <c r="O113" s="43"/>
      <c r="P113" s="205">
        <f>O113*H113</f>
        <v>0</v>
      </c>
      <c r="Q113" s="205">
        <v>0</v>
      </c>
      <c r="R113" s="205">
        <f>Q113*H113</f>
        <v>0</v>
      </c>
      <c r="S113" s="205">
        <v>0</v>
      </c>
      <c r="T113" s="206">
        <f>S113*H113</f>
        <v>0</v>
      </c>
      <c r="AR113" s="24" t="s">
        <v>2472</v>
      </c>
      <c r="AT113" s="24" t="s">
        <v>258</v>
      </c>
      <c r="AU113" s="24" t="s">
        <v>25</v>
      </c>
      <c r="AY113" s="24" t="s">
        <v>256</v>
      </c>
      <c r="BE113" s="207">
        <f>IF(N113="základní",J113,0)</f>
        <v>0</v>
      </c>
      <c r="BF113" s="207">
        <f>IF(N113="snížená",J113,0)</f>
        <v>0</v>
      </c>
      <c r="BG113" s="207">
        <f>IF(N113="zákl. přenesená",J113,0)</f>
        <v>0</v>
      </c>
      <c r="BH113" s="207">
        <f>IF(N113="sníž. přenesená",J113,0)</f>
        <v>0</v>
      </c>
      <c r="BI113" s="207">
        <f>IF(N113="nulová",J113,0)</f>
        <v>0</v>
      </c>
      <c r="BJ113" s="24" t="s">
        <v>25</v>
      </c>
      <c r="BK113" s="207">
        <f>ROUND(I113*H113,2)</f>
        <v>0</v>
      </c>
      <c r="BL113" s="24" t="s">
        <v>2472</v>
      </c>
      <c r="BM113" s="24" t="s">
        <v>3421</v>
      </c>
    </row>
    <row r="114" spans="2:65" s="1" customFormat="1" ht="22.5" customHeight="1">
      <c r="B114" s="42"/>
      <c r="C114" s="196" t="s">
        <v>408</v>
      </c>
      <c r="D114" s="196" t="s">
        <v>258</v>
      </c>
      <c r="E114" s="197" t="s">
        <v>2474</v>
      </c>
      <c r="F114" s="198" t="s">
        <v>2475</v>
      </c>
      <c r="G114" s="199" t="s">
        <v>1023</v>
      </c>
      <c r="H114" s="200">
        <v>15</v>
      </c>
      <c r="I114" s="201"/>
      <c r="J114" s="202">
        <f>ROUND(I114*H114,2)</f>
        <v>0</v>
      </c>
      <c r="K114" s="198" t="s">
        <v>261</v>
      </c>
      <c r="L114" s="62"/>
      <c r="M114" s="203" t="s">
        <v>38</v>
      </c>
      <c r="N114" s="273" t="s">
        <v>52</v>
      </c>
      <c r="O114" s="274"/>
      <c r="P114" s="275">
        <f>O114*H114</f>
        <v>0</v>
      </c>
      <c r="Q114" s="275">
        <v>0</v>
      </c>
      <c r="R114" s="275">
        <f>Q114*H114</f>
        <v>0</v>
      </c>
      <c r="S114" s="275">
        <v>0</v>
      </c>
      <c r="T114" s="276">
        <f>S114*H114</f>
        <v>0</v>
      </c>
      <c r="AR114" s="24" t="s">
        <v>2472</v>
      </c>
      <c r="AT114" s="24" t="s">
        <v>258</v>
      </c>
      <c r="AU114" s="24" t="s">
        <v>25</v>
      </c>
      <c r="AY114" s="24" t="s">
        <v>256</v>
      </c>
      <c r="BE114" s="207">
        <f>IF(N114="základní",J114,0)</f>
        <v>0</v>
      </c>
      <c r="BF114" s="207">
        <f>IF(N114="snížená",J114,0)</f>
        <v>0</v>
      </c>
      <c r="BG114" s="207">
        <f>IF(N114="zákl. přenesená",J114,0)</f>
        <v>0</v>
      </c>
      <c r="BH114" s="207">
        <f>IF(N114="sníž. přenesená",J114,0)</f>
        <v>0</v>
      </c>
      <c r="BI114" s="207">
        <f>IF(N114="nulová",J114,0)</f>
        <v>0</v>
      </c>
      <c r="BJ114" s="24" t="s">
        <v>25</v>
      </c>
      <c r="BK114" s="207">
        <f>ROUND(I114*H114,2)</f>
        <v>0</v>
      </c>
      <c r="BL114" s="24" t="s">
        <v>2472</v>
      </c>
      <c r="BM114" s="24" t="s">
        <v>3422</v>
      </c>
    </row>
    <row r="115" spans="2:12" s="1" customFormat="1" ht="6.95" customHeight="1">
      <c r="B115" s="57"/>
      <c r="C115" s="58"/>
      <c r="D115" s="58"/>
      <c r="E115" s="58"/>
      <c r="F115" s="58"/>
      <c r="G115" s="58"/>
      <c r="H115" s="58"/>
      <c r="I115" s="142"/>
      <c r="J115" s="58"/>
      <c r="K115" s="58"/>
      <c r="L115" s="62"/>
    </row>
  </sheetData>
  <sheetProtection password="CC35" sheet="1" objects="1" scenarios="1" formatCells="0" formatColumns="0" formatRows="0" sort="0" autoFilter="0"/>
  <autoFilter ref="C79:K114"/>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Uzivatel-PC\Uživatel</dc:creator>
  <cp:keywords/>
  <dc:description/>
  <cp:lastModifiedBy>Uživatel</cp:lastModifiedBy>
  <dcterms:created xsi:type="dcterms:W3CDTF">2017-05-15T17:19:50Z</dcterms:created>
  <dcterms:modified xsi:type="dcterms:W3CDTF">2017-05-15T17:20:17Z</dcterms:modified>
  <cp:category/>
  <cp:version/>
  <cp:contentType/>
  <cp:contentStatus/>
</cp:coreProperties>
</file>