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0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práce\archiv\2025\hotovo\037 - Nemsy garáže MT ředitelství - DPS\odevzdání\2026.01.09 - oprava řezu a rozpočtu\"/>
    </mc:Choice>
  </mc:AlternateContent>
  <xr:revisionPtr revIDLastSave="0" documentId="8_{F7C504E3-3152-4032-9901-6E2816CE87C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  <sheet name="01 02 Pol" sheetId="13" r:id="rId5"/>
    <sheet name="01 03 Pol" sheetId="14" r:id="rId6"/>
    <sheet name="01 04 Pol" sheetId="15" r:id="rId7"/>
  </sheets>
  <externalReferences>
    <externalReference r:id="rId8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_xlnm.Print_Titles" localSheetId="4">'01 02 Pol'!$1:$7</definedName>
    <definedName name="_xlnm.Print_Titles" localSheetId="5">'01 03 Pol'!$1:$7</definedName>
    <definedName name="_xlnm.Print_Titles" localSheetId="6">'01 04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Pol'!$A$1:$Y$250</definedName>
    <definedName name="_xlnm.Print_Area" localSheetId="4">'01 02 Pol'!$A$1:$Y$88</definedName>
    <definedName name="_xlnm.Print_Area" localSheetId="5">'01 03 Pol'!$A$1:$Y$70</definedName>
    <definedName name="_xlnm.Print_Area" localSheetId="6">'01 04 Pol'!$A$1:$Y$33</definedName>
    <definedName name="_xlnm.Print_Area" localSheetId="1">Stavba!$A$1:$J$81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8"/>
  <customWorkbookViews>
    <customWorkbookView name="Radim" guid="{B7E7C763-C459-487D-8ABA-5CFDDFBD5A84}" maximized="1" xWindow="-8" yWindow="-8" windowWidth="1296" windowHeight="104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1" l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G44" i="1"/>
  <c r="F44" i="1"/>
  <c r="G43" i="1"/>
  <c r="F43" i="1"/>
  <c r="G42" i="1"/>
  <c r="F42" i="1"/>
  <c r="G41" i="1"/>
  <c r="F41" i="1"/>
  <c r="G40" i="1"/>
  <c r="F40" i="1"/>
  <c r="G39" i="1"/>
  <c r="F39" i="1"/>
  <c r="G23" i="15"/>
  <c r="K8" i="15"/>
  <c r="G9" i="15"/>
  <c r="I9" i="15"/>
  <c r="I8" i="15" s="1"/>
  <c r="K9" i="15"/>
  <c r="M9" i="15"/>
  <c r="O9" i="15"/>
  <c r="O8" i="15" s="1"/>
  <c r="Q9" i="15"/>
  <c r="V9" i="15"/>
  <c r="G10" i="15"/>
  <c r="G8" i="15" s="1"/>
  <c r="I10" i="15"/>
  <c r="K10" i="15"/>
  <c r="O10" i="15"/>
  <c r="Q10" i="15"/>
  <c r="Q8" i="15" s="1"/>
  <c r="V10" i="15"/>
  <c r="G11" i="15"/>
  <c r="I11" i="15"/>
  <c r="K11" i="15"/>
  <c r="M11" i="15"/>
  <c r="O11" i="15"/>
  <c r="Q11" i="15"/>
  <c r="V11" i="15"/>
  <c r="V8" i="15" s="1"/>
  <c r="G13" i="15"/>
  <c r="M13" i="15" s="1"/>
  <c r="I13" i="15"/>
  <c r="K13" i="15"/>
  <c r="O13" i="15"/>
  <c r="Q13" i="15"/>
  <c r="Q12" i="15" s="1"/>
  <c r="V13" i="15"/>
  <c r="G14" i="15"/>
  <c r="M14" i="15" s="1"/>
  <c r="I14" i="15"/>
  <c r="I12" i="15" s="1"/>
  <c r="K14" i="15"/>
  <c r="O14" i="15"/>
  <c r="O12" i="15" s="1"/>
  <c r="Q14" i="15"/>
  <c r="V14" i="15"/>
  <c r="G15" i="15"/>
  <c r="M15" i="15" s="1"/>
  <c r="I15" i="15"/>
  <c r="K15" i="15"/>
  <c r="K12" i="15" s="1"/>
  <c r="O15" i="15"/>
  <c r="Q15" i="15"/>
  <c r="V15" i="15"/>
  <c r="G16" i="15"/>
  <c r="M16" i="15" s="1"/>
  <c r="I16" i="15"/>
  <c r="K16" i="15"/>
  <c r="O16" i="15"/>
  <c r="Q16" i="15"/>
  <c r="V16" i="15"/>
  <c r="V12" i="15" s="1"/>
  <c r="G17" i="15"/>
  <c r="M17" i="15" s="1"/>
  <c r="I17" i="15"/>
  <c r="K17" i="15"/>
  <c r="O17" i="15"/>
  <c r="Q17" i="15"/>
  <c r="V17" i="15"/>
  <c r="G18" i="15"/>
  <c r="M18" i="15" s="1"/>
  <c r="I18" i="15"/>
  <c r="K18" i="15"/>
  <c r="O18" i="15"/>
  <c r="Q18" i="15"/>
  <c r="V18" i="15"/>
  <c r="G19" i="15"/>
  <c r="I19" i="15"/>
  <c r="K19" i="15"/>
  <c r="M19" i="15"/>
  <c r="O19" i="15"/>
  <c r="Q19" i="15"/>
  <c r="V19" i="15"/>
  <c r="G20" i="15"/>
  <c r="M20" i="15" s="1"/>
  <c r="I20" i="15"/>
  <c r="K20" i="15"/>
  <c r="O20" i="15"/>
  <c r="Q20" i="15"/>
  <c r="V20" i="15"/>
  <c r="G21" i="15"/>
  <c r="I21" i="15"/>
  <c r="K21" i="15"/>
  <c r="M21" i="15"/>
  <c r="O21" i="15"/>
  <c r="Q21" i="15"/>
  <c r="V21" i="15"/>
  <c r="AE23" i="15"/>
  <c r="AF23" i="15"/>
  <c r="G60" i="14"/>
  <c r="G9" i="14"/>
  <c r="G8" i="14" s="1"/>
  <c r="I9" i="14"/>
  <c r="I8" i="14" s="1"/>
  <c r="K9" i="14"/>
  <c r="K8" i="14" s="1"/>
  <c r="O9" i="14"/>
  <c r="Q9" i="14"/>
  <c r="Q8" i="14" s="1"/>
  <c r="V9" i="14"/>
  <c r="V8" i="14" s="1"/>
  <c r="G10" i="14"/>
  <c r="M10" i="14" s="1"/>
  <c r="I10" i="14"/>
  <c r="K10" i="14"/>
  <c r="O10" i="14"/>
  <c r="O8" i="14" s="1"/>
  <c r="Q10" i="14"/>
  <c r="V10" i="14"/>
  <c r="G12" i="14"/>
  <c r="I12" i="14"/>
  <c r="K12" i="14"/>
  <c r="M12" i="14"/>
  <c r="O12" i="14"/>
  <c r="Q12" i="14"/>
  <c r="V12" i="14"/>
  <c r="G14" i="14"/>
  <c r="M14" i="14" s="1"/>
  <c r="I14" i="14"/>
  <c r="K14" i="14"/>
  <c r="O14" i="14"/>
  <c r="Q14" i="14"/>
  <c r="V14" i="14"/>
  <c r="G17" i="14"/>
  <c r="M17" i="14" s="1"/>
  <c r="I17" i="14"/>
  <c r="K17" i="14"/>
  <c r="O17" i="14"/>
  <c r="Q17" i="14"/>
  <c r="V17" i="14"/>
  <c r="G19" i="14"/>
  <c r="M19" i="14" s="1"/>
  <c r="I19" i="14"/>
  <c r="K19" i="14"/>
  <c r="O19" i="14"/>
  <c r="Q19" i="14"/>
  <c r="V19" i="14"/>
  <c r="G21" i="14"/>
  <c r="I21" i="14"/>
  <c r="K21" i="14"/>
  <c r="M21" i="14"/>
  <c r="O21" i="14"/>
  <c r="Q21" i="14"/>
  <c r="V21" i="14"/>
  <c r="G23" i="14"/>
  <c r="M23" i="14" s="1"/>
  <c r="I23" i="14"/>
  <c r="K23" i="14"/>
  <c r="O23" i="14"/>
  <c r="Q23" i="14"/>
  <c r="V23" i="14"/>
  <c r="G25" i="14"/>
  <c r="I25" i="14"/>
  <c r="K25" i="14"/>
  <c r="M25" i="14"/>
  <c r="O25" i="14"/>
  <c r="Q25" i="14"/>
  <c r="V25" i="14"/>
  <c r="G26" i="14"/>
  <c r="I26" i="14"/>
  <c r="K26" i="14"/>
  <c r="M26" i="14"/>
  <c r="O26" i="14"/>
  <c r="Q26" i="14"/>
  <c r="V26" i="14"/>
  <c r="G27" i="14"/>
  <c r="M27" i="14" s="1"/>
  <c r="I27" i="14"/>
  <c r="K27" i="14"/>
  <c r="O27" i="14"/>
  <c r="Q27" i="14"/>
  <c r="V27" i="14"/>
  <c r="G30" i="14"/>
  <c r="M30" i="14" s="1"/>
  <c r="I30" i="14"/>
  <c r="K30" i="14"/>
  <c r="O30" i="14"/>
  <c r="Q30" i="14"/>
  <c r="V30" i="14"/>
  <c r="G32" i="14"/>
  <c r="I32" i="14"/>
  <c r="K32" i="14"/>
  <c r="M32" i="14"/>
  <c r="O32" i="14"/>
  <c r="Q32" i="14"/>
  <c r="V32" i="14"/>
  <c r="G34" i="14"/>
  <c r="M34" i="14" s="1"/>
  <c r="I34" i="14"/>
  <c r="K34" i="14"/>
  <c r="O34" i="14"/>
  <c r="Q34" i="14"/>
  <c r="V34" i="14"/>
  <c r="G38" i="14"/>
  <c r="M38" i="14" s="1"/>
  <c r="I38" i="14"/>
  <c r="K38" i="14"/>
  <c r="O38" i="14"/>
  <c r="Q38" i="14"/>
  <c r="V38" i="14"/>
  <c r="G40" i="14"/>
  <c r="I40" i="14"/>
  <c r="K40" i="14"/>
  <c r="M40" i="14"/>
  <c r="O40" i="14"/>
  <c r="Q40" i="14"/>
  <c r="V40" i="14"/>
  <c r="G42" i="14"/>
  <c r="I42" i="14"/>
  <c r="K42" i="14"/>
  <c r="M42" i="14"/>
  <c r="O42" i="14"/>
  <c r="Q42" i="14"/>
  <c r="V42" i="14"/>
  <c r="G44" i="14"/>
  <c r="M44" i="14" s="1"/>
  <c r="I44" i="14"/>
  <c r="K44" i="14"/>
  <c r="O44" i="14"/>
  <c r="Q44" i="14"/>
  <c r="V44" i="14"/>
  <c r="O46" i="14"/>
  <c r="G47" i="14"/>
  <c r="M47" i="14" s="1"/>
  <c r="I47" i="14"/>
  <c r="I46" i="14" s="1"/>
  <c r="K47" i="14"/>
  <c r="K46" i="14" s="1"/>
  <c r="O47" i="14"/>
  <c r="Q47" i="14"/>
  <c r="V47" i="14"/>
  <c r="V46" i="14" s="1"/>
  <c r="G48" i="14"/>
  <c r="G46" i="14" s="1"/>
  <c r="I48" i="14"/>
  <c r="K48" i="14"/>
  <c r="O48" i="14"/>
  <c r="Q48" i="14"/>
  <c r="Q46" i="14" s="1"/>
  <c r="V48" i="14"/>
  <c r="G49" i="14"/>
  <c r="M49" i="14" s="1"/>
  <c r="I49" i="14"/>
  <c r="K49" i="14"/>
  <c r="O49" i="14"/>
  <c r="Q49" i="14"/>
  <c r="V49" i="14"/>
  <c r="G50" i="14"/>
  <c r="I50" i="14"/>
  <c r="K50" i="14"/>
  <c r="M50" i="14"/>
  <c r="O50" i="14"/>
  <c r="Q50" i="14"/>
  <c r="V50" i="14"/>
  <c r="G51" i="14"/>
  <c r="I51" i="14"/>
  <c r="G52" i="14"/>
  <c r="I52" i="14"/>
  <c r="K52" i="14"/>
  <c r="M52" i="14"/>
  <c r="O52" i="14"/>
  <c r="O51" i="14" s="1"/>
  <c r="Q52" i="14"/>
  <c r="V52" i="14"/>
  <c r="G53" i="14"/>
  <c r="I53" i="14"/>
  <c r="K53" i="14"/>
  <c r="K51" i="14" s="1"/>
  <c r="M53" i="14"/>
  <c r="O53" i="14"/>
  <c r="Q53" i="14"/>
  <c r="V53" i="14"/>
  <c r="G54" i="14"/>
  <c r="M54" i="14" s="1"/>
  <c r="I54" i="14"/>
  <c r="K54" i="14"/>
  <c r="O54" i="14"/>
  <c r="Q54" i="14"/>
  <c r="Q51" i="14" s="1"/>
  <c r="V54" i="14"/>
  <c r="V51" i="14" s="1"/>
  <c r="O56" i="14"/>
  <c r="Q56" i="14"/>
  <c r="G57" i="14"/>
  <c r="I57" i="14"/>
  <c r="K57" i="14"/>
  <c r="K56" i="14" s="1"/>
  <c r="M57" i="14"/>
  <c r="M56" i="14" s="1"/>
  <c r="O57" i="14"/>
  <c r="Q57" i="14"/>
  <c r="V57" i="14"/>
  <c r="G58" i="14"/>
  <c r="G56" i="14" s="1"/>
  <c r="I58" i="14"/>
  <c r="I56" i="14" s="1"/>
  <c r="K58" i="14"/>
  <c r="M58" i="14"/>
  <c r="O58" i="14"/>
  <c r="Q58" i="14"/>
  <c r="V58" i="14"/>
  <c r="V56" i="14" s="1"/>
  <c r="AE60" i="14"/>
  <c r="G78" i="13"/>
  <c r="K8" i="13"/>
  <c r="G9" i="13"/>
  <c r="G8" i="13" s="1"/>
  <c r="I9" i="13"/>
  <c r="K9" i="13"/>
  <c r="O9" i="13"/>
  <c r="O8" i="13" s="1"/>
  <c r="Q9" i="13"/>
  <c r="V9" i="13"/>
  <c r="V8" i="13" s="1"/>
  <c r="G12" i="13"/>
  <c r="I12" i="13"/>
  <c r="K12" i="13"/>
  <c r="M12" i="13"/>
  <c r="O12" i="13"/>
  <c r="Q12" i="13"/>
  <c r="Q8" i="13" s="1"/>
  <c r="V12" i="13"/>
  <c r="G15" i="13"/>
  <c r="M15" i="13" s="1"/>
  <c r="I15" i="13"/>
  <c r="K15" i="13"/>
  <c r="O15" i="13"/>
  <c r="Q15" i="13"/>
  <c r="V15" i="13"/>
  <c r="G17" i="13"/>
  <c r="I17" i="13"/>
  <c r="I8" i="13" s="1"/>
  <c r="K17" i="13"/>
  <c r="M17" i="13"/>
  <c r="O17" i="13"/>
  <c r="Q17" i="13"/>
  <c r="V17" i="13"/>
  <c r="G20" i="13"/>
  <c r="M20" i="13" s="1"/>
  <c r="I20" i="13"/>
  <c r="K20" i="13"/>
  <c r="O20" i="13"/>
  <c r="Q20" i="13"/>
  <c r="V20" i="13"/>
  <c r="G23" i="13"/>
  <c r="I23" i="13"/>
  <c r="K23" i="13"/>
  <c r="M23" i="13"/>
  <c r="O23" i="13"/>
  <c r="Q23" i="13"/>
  <c r="V23" i="13"/>
  <c r="G25" i="13"/>
  <c r="M25" i="13" s="1"/>
  <c r="I25" i="13"/>
  <c r="K25" i="13"/>
  <c r="O25" i="13"/>
  <c r="Q25" i="13"/>
  <c r="V25" i="13"/>
  <c r="I26" i="13"/>
  <c r="Q26" i="13"/>
  <c r="G27" i="13"/>
  <c r="G26" i="13" s="1"/>
  <c r="I27" i="13"/>
  <c r="K27" i="13"/>
  <c r="K26" i="13" s="1"/>
  <c r="M27" i="13"/>
  <c r="M26" i="13" s="1"/>
  <c r="O27" i="13"/>
  <c r="O26" i="13" s="1"/>
  <c r="Q27" i="13"/>
  <c r="V27" i="13"/>
  <c r="V26" i="13" s="1"/>
  <c r="G30" i="13"/>
  <c r="M30" i="13" s="1"/>
  <c r="M29" i="13" s="1"/>
  <c r="I30" i="13"/>
  <c r="K30" i="13"/>
  <c r="K29" i="13" s="1"/>
  <c r="O30" i="13"/>
  <c r="O29" i="13" s="1"/>
  <c r="Q30" i="13"/>
  <c r="Q29" i="13" s="1"/>
  <c r="V30" i="13"/>
  <c r="V29" i="13" s="1"/>
  <c r="G31" i="13"/>
  <c r="I31" i="13"/>
  <c r="I29" i="13" s="1"/>
  <c r="K31" i="13"/>
  <c r="M31" i="13"/>
  <c r="O31" i="13"/>
  <c r="Q31" i="13"/>
  <c r="V31" i="13"/>
  <c r="K32" i="13"/>
  <c r="O32" i="13"/>
  <c r="V32" i="13"/>
  <c r="G33" i="13"/>
  <c r="M33" i="13" s="1"/>
  <c r="M32" i="13" s="1"/>
  <c r="I33" i="13"/>
  <c r="I32" i="13" s="1"/>
  <c r="K33" i="13"/>
  <c r="O33" i="13"/>
  <c r="Q33" i="13"/>
  <c r="Q32" i="13" s="1"/>
  <c r="V33" i="13"/>
  <c r="G34" i="13"/>
  <c r="G35" i="13"/>
  <c r="I35" i="13"/>
  <c r="I34" i="13" s="1"/>
  <c r="K35" i="13"/>
  <c r="K34" i="13" s="1"/>
  <c r="M35" i="13"/>
  <c r="O35" i="13"/>
  <c r="Q35" i="13"/>
  <c r="Q34" i="13" s="1"/>
  <c r="V35" i="13"/>
  <c r="G36" i="13"/>
  <c r="M36" i="13" s="1"/>
  <c r="I36" i="13"/>
  <c r="K36" i="13"/>
  <c r="O36" i="13"/>
  <c r="Q36" i="13"/>
  <c r="V36" i="13"/>
  <c r="V34" i="13" s="1"/>
  <c r="G39" i="13"/>
  <c r="I39" i="13"/>
  <c r="K39" i="13"/>
  <c r="M39" i="13"/>
  <c r="O39" i="13"/>
  <c r="O34" i="13" s="1"/>
  <c r="Q39" i="13"/>
  <c r="V39" i="13"/>
  <c r="G40" i="13"/>
  <c r="I40" i="13"/>
  <c r="K40" i="13"/>
  <c r="M40" i="13"/>
  <c r="O40" i="13"/>
  <c r="Q40" i="13"/>
  <c r="V40" i="13"/>
  <c r="G41" i="13"/>
  <c r="I41" i="13"/>
  <c r="K41" i="13"/>
  <c r="M41" i="13"/>
  <c r="O41" i="13"/>
  <c r="Q41" i="13"/>
  <c r="V41" i="13"/>
  <c r="G42" i="13"/>
  <c r="M42" i="13" s="1"/>
  <c r="I42" i="13"/>
  <c r="K42" i="13"/>
  <c r="O42" i="13"/>
  <c r="Q42" i="13"/>
  <c r="V42" i="13"/>
  <c r="G43" i="13"/>
  <c r="I43" i="13"/>
  <c r="K43" i="13"/>
  <c r="M43" i="13"/>
  <c r="O43" i="13"/>
  <c r="Q43" i="13"/>
  <c r="V43" i="13"/>
  <c r="G44" i="13"/>
  <c r="M44" i="13" s="1"/>
  <c r="I44" i="13"/>
  <c r="K44" i="13"/>
  <c r="O44" i="13"/>
  <c r="Q44" i="13"/>
  <c r="V44" i="13"/>
  <c r="I45" i="13"/>
  <c r="G46" i="13"/>
  <c r="G45" i="13" s="1"/>
  <c r="I46" i="13"/>
  <c r="K46" i="13"/>
  <c r="K45" i="13" s="1"/>
  <c r="M46" i="13"/>
  <c r="O46" i="13"/>
  <c r="O45" i="13" s="1"/>
  <c r="Q46" i="13"/>
  <c r="V46" i="13"/>
  <c r="V45" i="13" s="1"/>
  <c r="G49" i="13"/>
  <c r="I49" i="13"/>
  <c r="K49" i="13"/>
  <c r="M49" i="13"/>
  <c r="O49" i="13"/>
  <c r="Q49" i="13"/>
  <c r="V49" i="13"/>
  <c r="G51" i="13"/>
  <c r="M51" i="13" s="1"/>
  <c r="I51" i="13"/>
  <c r="K51" i="13"/>
  <c r="O51" i="13"/>
  <c r="Q51" i="13"/>
  <c r="Q45" i="13" s="1"/>
  <c r="V51" i="13"/>
  <c r="G52" i="13"/>
  <c r="I52" i="13"/>
  <c r="K52" i="13"/>
  <c r="M52" i="13"/>
  <c r="O52" i="13"/>
  <c r="Q52" i="13"/>
  <c r="V52" i="13"/>
  <c r="G53" i="13"/>
  <c r="M53" i="13" s="1"/>
  <c r="I53" i="13"/>
  <c r="K53" i="13"/>
  <c r="O53" i="13"/>
  <c r="Q53" i="13"/>
  <c r="V53" i="13"/>
  <c r="G54" i="13"/>
  <c r="M54" i="13" s="1"/>
  <c r="I54" i="13"/>
  <c r="K54" i="13"/>
  <c r="O54" i="13"/>
  <c r="Q54" i="13"/>
  <c r="V54" i="13"/>
  <c r="G55" i="13"/>
  <c r="O55" i="13"/>
  <c r="G56" i="13"/>
  <c r="I56" i="13"/>
  <c r="I55" i="13" s="1"/>
  <c r="K56" i="13"/>
  <c r="K55" i="13" s="1"/>
  <c r="M56" i="13"/>
  <c r="O56" i="13"/>
  <c r="Q56" i="13"/>
  <c r="Q55" i="13" s="1"/>
  <c r="V56" i="13"/>
  <c r="G57" i="13"/>
  <c r="M57" i="13" s="1"/>
  <c r="I57" i="13"/>
  <c r="K57" i="13"/>
  <c r="O57" i="13"/>
  <c r="Q57" i="13"/>
  <c r="V57" i="13"/>
  <c r="V55" i="13" s="1"/>
  <c r="O58" i="13"/>
  <c r="G59" i="13"/>
  <c r="G58" i="13" s="1"/>
  <c r="I59" i="13"/>
  <c r="K59" i="13"/>
  <c r="K58" i="13" s="1"/>
  <c r="M59" i="13"/>
  <c r="O59" i="13"/>
  <c r="Q59" i="13"/>
  <c r="V59" i="13"/>
  <c r="V58" i="13" s="1"/>
  <c r="G60" i="13"/>
  <c r="I60" i="13"/>
  <c r="I58" i="13" s="1"/>
  <c r="K60" i="13"/>
  <c r="M60" i="13"/>
  <c r="O60" i="13"/>
  <c r="Q60" i="13"/>
  <c r="Q58" i="13" s="1"/>
  <c r="V60" i="13"/>
  <c r="G61" i="13"/>
  <c r="M61" i="13" s="1"/>
  <c r="I61" i="13"/>
  <c r="K61" i="13"/>
  <c r="O61" i="13"/>
  <c r="Q61" i="13"/>
  <c r="V61" i="13"/>
  <c r="G62" i="13"/>
  <c r="I62" i="13"/>
  <c r="K62" i="13"/>
  <c r="M62" i="13"/>
  <c r="O62" i="13"/>
  <c r="Q62" i="13"/>
  <c r="V62" i="13"/>
  <c r="G63" i="13"/>
  <c r="M63" i="13" s="1"/>
  <c r="I63" i="13"/>
  <c r="K63" i="13"/>
  <c r="O63" i="13"/>
  <c r="Q63" i="13"/>
  <c r="V63" i="13"/>
  <c r="G64" i="13"/>
  <c r="M64" i="13" s="1"/>
  <c r="I64" i="13"/>
  <c r="K64" i="13"/>
  <c r="O64" i="13"/>
  <c r="Q64" i="13"/>
  <c r="V64" i="13"/>
  <c r="G65" i="13"/>
  <c r="I65" i="13"/>
  <c r="K65" i="13"/>
  <c r="M65" i="13"/>
  <c r="O65" i="13"/>
  <c r="Q65" i="13"/>
  <c r="V65" i="13"/>
  <c r="G66" i="13"/>
  <c r="I66" i="13"/>
  <c r="K66" i="13"/>
  <c r="M66" i="13"/>
  <c r="O66" i="13"/>
  <c r="Q66" i="13"/>
  <c r="V66" i="13"/>
  <c r="G67" i="13"/>
  <c r="M67" i="13" s="1"/>
  <c r="I67" i="13"/>
  <c r="K67" i="13"/>
  <c r="O67" i="13"/>
  <c r="Q67" i="13"/>
  <c r="V67" i="13"/>
  <c r="G68" i="13"/>
  <c r="I68" i="13"/>
  <c r="K68" i="13"/>
  <c r="M68" i="13"/>
  <c r="O68" i="13"/>
  <c r="Q68" i="13"/>
  <c r="V68" i="13"/>
  <c r="G69" i="13"/>
  <c r="M69" i="13" s="1"/>
  <c r="I69" i="13"/>
  <c r="K69" i="13"/>
  <c r="O69" i="13"/>
  <c r="Q69" i="13"/>
  <c r="V69" i="13"/>
  <c r="G70" i="13"/>
  <c r="M70" i="13" s="1"/>
  <c r="I70" i="13"/>
  <c r="K70" i="13"/>
  <c r="O70" i="13"/>
  <c r="Q70" i="13"/>
  <c r="V70" i="13"/>
  <c r="G71" i="13"/>
  <c r="O71" i="13"/>
  <c r="V71" i="13"/>
  <c r="G72" i="13"/>
  <c r="I72" i="13"/>
  <c r="I71" i="13" s="1"/>
  <c r="K72" i="13"/>
  <c r="K71" i="13" s="1"/>
  <c r="M72" i="13"/>
  <c r="M71" i="13" s="1"/>
  <c r="O72" i="13"/>
  <c r="Q72" i="13"/>
  <c r="Q71" i="13" s="1"/>
  <c r="V72" i="13"/>
  <c r="G73" i="13"/>
  <c r="K73" i="13"/>
  <c r="G74" i="13"/>
  <c r="I74" i="13"/>
  <c r="I73" i="13" s="1"/>
  <c r="K74" i="13"/>
  <c r="M74" i="13"/>
  <c r="M73" i="13" s="1"/>
  <c r="O74" i="13"/>
  <c r="O73" i="13" s="1"/>
  <c r="Q74" i="13"/>
  <c r="Q73" i="13" s="1"/>
  <c r="V74" i="13"/>
  <c r="G75" i="13"/>
  <c r="I75" i="13"/>
  <c r="K75" i="13"/>
  <c r="M75" i="13"/>
  <c r="O75" i="13"/>
  <c r="Q75" i="13"/>
  <c r="V75" i="13"/>
  <c r="G76" i="13"/>
  <c r="I76" i="13"/>
  <c r="K76" i="13"/>
  <c r="M76" i="13"/>
  <c r="O76" i="13"/>
  <c r="Q76" i="13"/>
  <c r="V76" i="13"/>
  <c r="V73" i="13" s="1"/>
  <c r="AE78" i="13"/>
  <c r="G240" i="12"/>
  <c r="G8" i="12"/>
  <c r="G9" i="12"/>
  <c r="M9" i="12" s="1"/>
  <c r="I9" i="12"/>
  <c r="K9" i="12"/>
  <c r="K8" i="12" s="1"/>
  <c r="O9" i="12"/>
  <c r="O8" i="12" s="1"/>
  <c r="Q9" i="12"/>
  <c r="Q8" i="12" s="1"/>
  <c r="V9" i="12"/>
  <c r="G11" i="12"/>
  <c r="I11" i="12"/>
  <c r="K11" i="12"/>
  <c r="M11" i="12"/>
  <c r="O11" i="12"/>
  <c r="Q11" i="12"/>
  <c r="V11" i="12"/>
  <c r="V8" i="12" s="1"/>
  <c r="G15" i="12"/>
  <c r="I15" i="12"/>
  <c r="K15" i="12"/>
  <c r="M15" i="12"/>
  <c r="O15" i="12"/>
  <c r="Q15" i="12"/>
  <c r="V15" i="12"/>
  <c r="G17" i="12"/>
  <c r="M17" i="12" s="1"/>
  <c r="I17" i="12"/>
  <c r="K17" i="12"/>
  <c r="O17" i="12"/>
  <c r="Q17" i="12"/>
  <c r="V17" i="12"/>
  <c r="G21" i="12"/>
  <c r="M21" i="12" s="1"/>
  <c r="I21" i="12"/>
  <c r="K21" i="12"/>
  <c r="O21" i="12"/>
  <c r="Q21" i="12"/>
  <c r="V21" i="12"/>
  <c r="G22" i="12"/>
  <c r="M22" i="12" s="1"/>
  <c r="I22" i="12"/>
  <c r="K22" i="12"/>
  <c r="O22" i="12"/>
  <c r="Q22" i="12"/>
  <c r="V22" i="12"/>
  <c r="G24" i="12"/>
  <c r="M24" i="12" s="1"/>
  <c r="I24" i="12"/>
  <c r="K24" i="12"/>
  <c r="O24" i="12"/>
  <c r="Q24" i="12"/>
  <c r="V24" i="12"/>
  <c r="G28" i="12"/>
  <c r="I28" i="12"/>
  <c r="K28" i="12"/>
  <c r="M28" i="12"/>
  <c r="O28" i="12"/>
  <c r="Q28" i="12"/>
  <c r="V28" i="12"/>
  <c r="G30" i="12"/>
  <c r="I30" i="12"/>
  <c r="I8" i="12" s="1"/>
  <c r="K30" i="12"/>
  <c r="M30" i="12"/>
  <c r="O30" i="12"/>
  <c r="Q30" i="12"/>
  <c r="V30" i="12"/>
  <c r="G33" i="12"/>
  <c r="I33" i="12"/>
  <c r="K33" i="12"/>
  <c r="M33" i="12"/>
  <c r="O33" i="12"/>
  <c r="Q33" i="12"/>
  <c r="V33" i="12"/>
  <c r="O35" i="12"/>
  <c r="G36" i="12"/>
  <c r="I36" i="12"/>
  <c r="K36" i="12"/>
  <c r="K35" i="12" s="1"/>
  <c r="M36" i="12"/>
  <c r="O36" i="12"/>
  <c r="Q36" i="12"/>
  <c r="Q35" i="12" s="1"/>
  <c r="V36" i="12"/>
  <c r="V35" i="12" s="1"/>
  <c r="G38" i="12"/>
  <c r="I38" i="12"/>
  <c r="K38" i="12"/>
  <c r="M38" i="12"/>
  <c r="O38" i="12"/>
  <c r="Q38" i="12"/>
  <c r="V38" i="12"/>
  <c r="G42" i="12"/>
  <c r="M42" i="12" s="1"/>
  <c r="I42" i="12"/>
  <c r="K42" i="12"/>
  <c r="O42" i="12"/>
  <c r="Q42" i="12"/>
  <c r="V42" i="12"/>
  <c r="G46" i="12"/>
  <c r="M46" i="12" s="1"/>
  <c r="I46" i="12"/>
  <c r="K46" i="12"/>
  <c r="O46" i="12"/>
  <c r="Q46" i="12"/>
  <c r="V46" i="12"/>
  <c r="G50" i="12"/>
  <c r="M50" i="12" s="1"/>
  <c r="I50" i="12"/>
  <c r="I35" i="12" s="1"/>
  <c r="K50" i="12"/>
  <c r="O50" i="12"/>
  <c r="Q50" i="12"/>
  <c r="V50" i="12"/>
  <c r="G54" i="12"/>
  <c r="M54" i="12" s="1"/>
  <c r="I54" i="12"/>
  <c r="K54" i="12"/>
  <c r="O54" i="12"/>
  <c r="Q54" i="12"/>
  <c r="V54" i="12"/>
  <c r="G58" i="12"/>
  <c r="I58" i="12"/>
  <c r="K58" i="12"/>
  <c r="M58" i="12"/>
  <c r="O58" i="12"/>
  <c r="Q58" i="12"/>
  <c r="V58" i="12"/>
  <c r="G59" i="12"/>
  <c r="I59" i="12"/>
  <c r="K59" i="12"/>
  <c r="M59" i="12"/>
  <c r="O59" i="12"/>
  <c r="Q59" i="12"/>
  <c r="V59" i="12"/>
  <c r="O63" i="12"/>
  <c r="Q63" i="12"/>
  <c r="G64" i="12"/>
  <c r="I64" i="12"/>
  <c r="K64" i="12"/>
  <c r="M64" i="12"/>
  <c r="M63" i="12" s="1"/>
  <c r="O64" i="12"/>
  <c r="Q64" i="12"/>
  <c r="V64" i="12"/>
  <c r="V63" i="12" s="1"/>
  <c r="G68" i="12"/>
  <c r="I68" i="12"/>
  <c r="K68" i="12"/>
  <c r="K63" i="12" s="1"/>
  <c r="M68" i="12"/>
  <c r="O68" i="12"/>
  <c r="Q68" i="12"/>
  <c r="V68" i="12"/>
  <c r="G73" i="12"/>
  <c r="M73" i="12" s="1"/>
  <c r="I73" i="12"/>
  <c r="K73" i="12"/>
  <c r="O73" i="12"/>
  <c r="Q73" i="12"/>
  <c r="V73" i="12"/>
  <c r="G77" i="12"/>
  <c r="I77" i="12"/>
  <c r="K77" i="12"/>
  <c r="M77" i="12"/>
  <c r="O77" i="12"/>
  <c r="Q77" i="12"/>
  <c r="V77" i="12"/>
  <c r="G81" i="12"/>
  <c r="I81" i="12"/>
  <c r="I63" i="12" s="1"/>
  <c r="K81" i="12"/>
  <c r="M81" i="12"/>
  <c r="O81" i="12"/>
  <c r="Q81" i="12"/>
  <c r="V81" i="12"/>
  <c r="G82" i="12"/>
  <c r="I82" i="12"/>
  <c r="K82" i="12"/>
  <c r="M82" i="12"/>
  <c r="O82" i="12"/>
  <c r="Q82" i="12"/>
  <c r="V82" i="12"/>
  <c r="O84" i="12"/>
  <c r="G85" i="12"/>
  <c r="I85" i="12"/>
  <c r="K85" i="12"/>
  <c r="K84" i="12" s="1"/>
  <c r="M85" i="12"/>
  <c r="O85" i="12"/>
  <c r="Q85" i="12"/>
  <c r="Q84" i="12" s="1"/>
  <c r="V85" i="12"/>
  <c r="V84" i="12" s="1"/>
  <c r="G87" i="12"/>
  <c r="I87" i="12"/>
  <c r="I84" i="12" s="1"/>
  <c r="K87" i="12"/>
  <c r="M87" i="12"/>
  <c r="O87" i="12"/>
  <c r="Q87" i="12"/>
  <c r="V87" i="12"/>
  <c r="G91" i="12"/>
  <c r="I91" i="12"/>
  <c r="K91" i="12"/>
  <c r="M91" i="12"/>
  <c r="O91" i="12"/>
  <c r="Q91" i="12"/>
  <c r="V91" i="12"/>
  <c r="G95" i="12"/>
  <c r="I95" i="12"/>
  <c r="K95" i="12"/>
  <c r="M95" i="12"/>
  <c r="O95" i="12"/>
  <c r="Q95" i="12"/>
  <c r="V95" i="12"/>
  <c r="G99" i="12"/>
  <c r="M99" i="12" s="1"/>
  <c r="M84" i="12" s="1"/>
  <c r="I99" i="12"/>
  <c r="K99" i="12"/>
  <c r="O99" i="12"/>
  <c r="Q99" i="12"/>
  <c r="V99" i="12"/>
  <c r="G102" i="12"/>
  <c r="I102" i="12"/>
  <c r="K102" i="12"/>
  <c r="K101" i="12" s="1"/>
  <c r="M102" i="12"/>
  <c r="O102" i="12"/>
  <c r="Q102" i="12"/>
  <c r="V102" i="12"/>
  <c r="G104" i="12"/>
  <c r="I104" i="12"/>
  <c r="I101" i="12" s="1"/>
  <c r="K104" i="12"/>
  <c r="M104" i="12"/>
  <c r="O104" i="12"/>
  <c r="O101" i="12" s="1"/>
  <c r="Q104" i="12"/>
  <c r="V104" i="12"/>
  <c r="G108" i="12"/>
  <c r="G101" i="12" s="1"/>
  <c r="I108" i="12"/>
  <c r="K108" i="12"/>
  <c r="O108" i="12"/>
  <c r="Q108" i="12"/>
  <c r="Q101" i="12" s="1"/>
  <c r="V108" i="12"/>
  <c r="G110" i="12"/>
  <c r="I110" i="12"/>
  <c r="K110" i="12"/>
  <c r="M110" i="12"/>
  <c r="O110" i="12"/>
  <c r="Q110" i="12"/>
  <c r="V110" i="12"/>
  <c r="G114" i="12"/>
  <c r="I114" i="12"/>
  <c r="K114" i="12"/>
  <c r="M114" i="12"/>
  <c r="O114" i="12"/>
  <c r="Q114" i="12"/>
  <c r="V114" i="12"/>
  <c r="V101" i="12" s="1"/>
  <c r="G115" i="12"/>
  <c r="M115" i="12" s="1"/>
  <c r="I115" i="12"/>
  <c r="K115" i="12"/>
  <c r="O115" i="12"/>
  <c r="Q115" i="12"/>
  <c r="V115" i="12"/>
  <c r="Q117" i="12"/>
  <c r="G118" i="12"/>
  <c r="I118" i="12"/>
  <c r="I117" i="12" s="1"/>
  <c r="K118" i="12"/>
  <c r="K117" i="12" s="1"/>
  <c r="M118" i="12"/>
  <c r="O118" i="12"/>
  <c r="Q118" i="12"/>
  <c r="V118" i="12"/>
  <c r="G122" i="12"/>
  <c r="I122" i="12"/>
  <c r="K122" i="12"/>
  <c r="M122" i="12"/>
  <c r="M117" i="12" s="1"/>
  <c r="O122" i="12"/>
  <c r="Q122" i="12"/>
  <c r="V122" i="12"/>
  <c r="V117" i="12" s="1"/>
  <c r="G124" i="12"/>
  <c r="G117" i="12" s="1"/>
  <c r="I124" i="12"/>
  <c r="K124" i="12"/>
  <c r="M124" i="12"/>
  <c r="O124" i="12"/>
  <c r="O117" i="12" s="1"/>
  <c r="Q124" i="12"/>
  <c r="V124" i="12"/>
  <c r="G126" i="12"/>
  <c r="I126" i="12"/>
  <c r="K126" i="12"/>
  <c r="M126" i="12"/>
  <c r="O126" i="12"/>
  <c r="Q126" i="12"/>
  <c r="V126" i="12"/>
  <c r="V130" i="12"/>
  <c r="G131" i="12"/>
  <c r="M131" i="12" s="1"/>
  <c r="M130" i="12" s="1"/>
  <c r="I131" i="12"/>
  <c r="K131" i="12"/>
  <c r="O131" i="12"/>
  <c r="O130" i="12" s="1"/>
  <c r="Q131" i="12"/>
  <c r="V131" i="12"/>
  <c r="G135" i="12"/>
  <c r="I135" i="12"/>
  <c r="K135" i="12"/>
  <c r="M135" i="12"/>
  <c r="O135" i="12"/>
  <c r="Q135" i="12"/>
  <c r="V135" i="12"/>
  <c r="G137" i="12"/>
  <c r="M137" i="12" s="1"/>
  <c r="I137" i="12"/>
  <c r="I130" i="12" s="1"/>
  <c r="K137" i="12"/>
  <c r="O137" i="12"/>
  <c r="Q137" i="12"/>
  <c r="V137" i="12"/>
  <c r="G139" i="12"/>
  <c r="M139" i="12" s="1"/>
  <c r="I139" i="12"/>
  <c r="K139" i="12"/>
  <c r="O139" i="12"/>
  <c r="Q139" i="12"/>
  <c r="V139" i="12"/>
  <c r="G141" i="12"/>
  <c r="I141" i="12"/>
  <c r="K141" i="12"/>
  <c r="K130" i="12" s="1"/>
  <c r="M141" i="12"/>
  <c r="O141" i="12"/>
  <c r="Q141" i="12"/>
  <c r="V141" i="12"/>
  <c r="G143" i="12"/>
  <c r="I143" i="12"/>
  <c r="K143" i="12"/>
  <c r="M143" i="12"/>
  <c r="O143" i="12"/>
  <c r="Q143" i="12"/>
  <c r="V143" i="12"/>
  <c r="G145" i="12"/>
  <c r="M145" i="12" s="1"/>
  <c r="I145" i="12"/>
  <c r="K145" i="12"/>
  <c r="O145" i="12"/>
  <c r="Q145" i="12"/>
  <c r="Q130" i="12" s="1"/>
  <c r="V145" i="12"/>
  <c r="G147" i="12"/>
  <c r="I147" i="12"/>
  <c r="I146" i="12" s="1"/>
  <c r="K147" i="12"/>
  <c r="K146" i="12" s="1"/>
  <c r="M147" i="12"/>
  <c r="O147" i="12"/>
  <c r="Q147" i="12"/>
  <c r="V147" i="12"/>
  <c r="V146" i="12" s="1"/>
  <c r="G149" i="12"/>
  <c r="G146" i="12" s="1"/>
  <c r="I149" i="12"/>
  <c r="K149" i="12"/>
  <c r="O149" i="12"/>
  <c r="Q149" i="12"/>
  <c r="V149" i="12"/>
  <c r="G150" i="12"/>
  <c r="I150" i="12"/>
  <c r="K150" i="12"/>
  <c r="M150" i="12"/>
  <c r="O150" i="12"/>
  <c r="O146" i="12" s="1"/>
  <c r="Q150" i="12"/>
  <c r="Q146" i="12" s="1"/>
  <c r="V150" i="12"/>
  <c r="I152" i="12"/>
  <c r="K152" i="12"/>
  <c r="G153" i="12"/>
  <c r="G152" i="12" s="1"/>
  <c r="I153" i="12"/>
  <c r="K153" i="12"/>
  <c r="M153" i="12"/>
  <c r="O153" i="12"/>
  <c r="Q153" i="12"/>
  <c r="Q152" i="12" s="1"/>
  <c r="V153" i="12"/>
  <c r="V152" i="12" s="1"/>
  <c r="G155" i="12"/>
  <c r="I155" i="12"/>
  <c r="K155" i="12"/>
  <c r="M155" i="12"/>
  <c r="O155" i="12"/>
  <c r="O152" i="12" s="1"/>
  <c r="Q155" i="12"/>
  <c r="V155" i="12"/>
  <c r="G157" i="12"/>
  <c r="I157" i="12"/>
  <c r="K157" i="12"/>
  <c r="M157" i="12"/>
  <c r="O157" i="12"/>
  <c r="Q157" i="12"/>
  <c r="V157" i="12"/>
  <c r="G158" i="12"/>
  <c r="M158" i="12" s="1"/>
  <c r="I158" i="12"/>
  <c r="K158" i="12"/>
  <c r="O158" i="12"/>
  <c r="Q158" i="12"/>
  <c r="V158" i="12"/>
  <c r="G160" i="12"/>
  <c r="I160" i="12"/>
  <c r="K160" i="12"/>
  <c r="K159" i="12" s="1"/>
  <c r="M160" i="12"/>
  <c r="O160" i="12"/>
  <c r="O159" i="12" s="1"/>
  <c r="Q160" i="12"/>
  <c r="V160" i="12"/>
  <c r="G161" i="12"/>
  <c r="G159" i="12" s="1"/>
  <c r="I161" i="12"/>
  <c r="I159" i="12" s="1"/>
  <c r="K161" i="12"/>
  <c r="O161" i="12"/>
  <c r="Q161" i="12"/>
  <c r="V161" i="12"/>
  <c r="G162" i="12"/>
  <c r="M162" i="12" s="1"/>
  <c r="I162" i="12"/>
  <c r="K162" i="12"/>
  <c r="O162" i="12"/>
  <c r="Q162" i="12"/>
  <c r="Q159" i="12" s="1"/>
  <c r="V162" i="12"/>
  <c r="V159" i="12" s="1"/>
  <c r="G163" i="12"/>
  <c r="I163" i="12"/>
  <c r="K163" i="12"/>
  <c r="M163" i="12"/>
  <c r="O163" i="12"/>
  <c r="Q163" i="12"/>
  <c r="V163" i="12"/>
  <c r="G166" i="12"/>
  <c r="G165" i="12" s="1"/>
  <c r="I166" i="12"/>
  <c r="I165" i="12" s="1"/>
  <c r="K166" i="12"/>
  <c r="O166" i="12"/>
  <c r="O165" i="12" s="1"/>
  <c r="Q166" i="12"/>
  <c r="Q165" i="12" s="1"/>
  <c r="V166" i="12"/>
  <c r="G168" i="12"/>
  <c r="M168" i="12" s="1"/>
  <c r="I168" i="12"/>
  <c r="K168" i="12"/>
  <c r="O168" i="12"/>
  <c r="Q168" i="12"/>
  <c r="V168" i="12"/>
  <c r="G170" i="12"/>
  <c r="I170" i="12"/>
  <c r="K170" i="12"/>
  <c r="K165" i="12" s="1"/>
  <c r="M170" i="12"/>
  <c r="O170" i="12"/>
  <c r="Q170" i="12"/>
  <c r="V170" i="12"/>
  <c r="V165" i="12" s="1"/>
  <c r="G171" i="12"/>
  <c r="M171" i="12" s="1"/>
  <c r="I171" i="12"/>
  <c r="K171" i="12"/>
  <c r="O171" i="12"/>
  <c r="Q171" i="12"/>
  <c r="V171" i="12"/>
  <c r="G172" i="12"/>
  <c r="I172" i="12"/>
  <c r="K172" i="12"/>
  <c r="M172" i="12"/>
  <c r="O172" i="12"/>
  <c r="Q172" i="12"/>
  <c r="V172" i="12"/>
  <c r="G174" i="12"/>
  <c r="I174" i="12"/>
  <c r="K174" i="12"/>
  <c r="M174" i="12"/>
  <c r="O174" i="12"/>
  <c r="Q174" i="12"/>
  <c r="V174" i="12"/>
  <c r="G176" i="12"/>
  <c r="M176" i="12" s="1"/>
  <c r="I176" i="12"/>
  <c r="K176" i="12"/>
  <c r="O176" i="12"/>
  <c r="Q176" i="12"/>
  <c r="V176" i="12"/>
  <c r="G177" i="12"/>
  <c r="I177" i="12"/>
  <c r="K177" i="12"/>
  <c r="M177" i="12"/>
  <c r="O177" i="12"/>
  <c r="Q177" i="12"/>
  <c r="V177" i="12"/>
  <c r="O179" i="12"/>
  <c r="G180" i="12"/>
  <c r="G179" i="12" s="1"/>
  <c r="I180" i="12"/>
  <c r="I179" i="12" s="1"/>
  <c r="K180" i="12"/>
  <c r="K179" i="12" s="1"/>
  <c r="O180" i="12"/>
  <c r="Q180" i="12"/>
  <c r="Q179" i="12" s="1"/>
  <c r="V180" i="12"/>
  <c r="V179" i="12" s="1"/>
  <c r="G182" i="12"/>
  <c r="I182" i="12"/>
  <c r="K182" i="12"/>
  <c r="K181" i="12" s="1"/>
  <c r="M182" i="12"/>
  <c r="O182" i="12"/>
  <c r="O181" i="12" s="1"/>
  <c r="Q182" i="12"/>
  <c r="V182" i="12"/>
  <c r="G185" i="12"/>
  <c r="G181" i="12" s="1"/>
  <c r="I185" i="12"/>
  <c r="I181" i="12" s="1"/>
  <c r="K185" i="12"/>
  <c r="O185" i="12"/>
  <c r="Q185" i="12"/>
  <c r="V185" i="12"/>
  <c r="G187" i="12"/>
  <c r="M187" i="12" s="1"/>
  <c r="I187" i="12"/>
  <c r="K187" i="12"/>
  <c r="O187" i="12"/>
  <c r="Q187" i="12"/>
  <c r="Q181" i="12" s="1"/>
  <c r="V187" i="12"/>
  <c r="V181" i="12" s="1"/>
  <c r="G190" i="12"/>
  <c r="I190" i="12"/>
  <c r="K190" i="12"/>
  <c r="M190" i="12"/>
  <c r="O190" i="12"/>
  <c r="Q190" i="12"/>
  <c r="V190" i="12"/>
  <c r="G192" i="12"/>
  <c r="I192" i="12"/>
  <c r="K192" i="12"/>
  <c r="M192" i="12"/>
  <c r="O192" i="12"/>
  <c r="Q192" i="12"/>
  <c r="V192" i="12"/>
  <c r="G193" i="12"/>
  <c r="O193" i="12"/>
  <c r="Q193" i="12"/>
  <c r="G194" i="12"/>
  <c r="M194" i="12" s="1"/>
  <c r="M193" i="12" s="1"/>
  <c r="I194" i="12"/>
  <c r="K194" i="12"/>
  <c r="K193" i="12" s="1"/>
  <c r="O194" i="12"/>
  <c r="Q194" i="12"/>
  <c r="V194" i="12"/>
  <c r="G196" i="12"/>
  <c r="I196" i="12"/>
  <c r="I193" i="12" s="1"/>
  <c r="K196" i="12"/>
  <c r="M196" i="12"/>
  <c r="O196" i="12"/>
  <c r="Q196" i="12"/>
  <c r="V196" i="12"/>
  <c r="V193" i="12" s="1"/>
  <c r="G199" i="12"/>
  <c r="G200" i="12"/>
  <c r="I200" i="12"/>
  <c r="K200" i="12"/>
  <c r="M200" i="12"/>
  <c r="O200" i="12"/>
  <c r="O199" i="12" s="1"/>
  <c r="Q200" i="12"/>
  <c r="Q199" i="12" s="1"/>
  <c r="V200" i="12"/>
  <c r="G203" i="12"/>
  <c r="I203" i="12"/>
  <c r="I199" i="12" s="1"/>
  <c r="K203" i="12"/>
  <c r="K199" i="12" s="1"/>
  <c r="M203" i="12"/>
  <c r="O203" i="12"/>
  <c r="Q203" i="12"/>
  <c r="V203" i="12"/>
  <c r="G206" i="12"/>
  <c r="M206" i="12" s="1"/>
  <c r="I206" i="12"/>
  <c r="K206" i="12"/>
  <c r="O206" i="12"/>
  <c r="Q206" i="12"/>
  <c r="V206" i="12"/>
  <c r="V199" i="12" s="1"/>
  <c r="G207" i="12"/>
  <c r="I207" i="12"/>
  <c r="K207" i="12"/>
  <c r="M207" i="12"/>
  <c r="O207" i="12"/>
  <c r="Q207" i="12"/>
  <c r="V207" i="12"/>
  <c r="O208" i="12"/>
  <c r="G209" i="12"/>
  <c r="G208" i="12" s="1"/>
  <c r="I209" i="12"/>
  <c r="I208" i="12" s="1"/>
  <c r="K209" i="12"/>
  <c r="K208" i="12" s="1"/>
  <c r="O209" i="12"/>
  <c r="Q209" i="12"/>
  <c r="Q208" i="12" s="1"/>
  <c r="V209" i="12"/>
  <c r="V208" i="12" s="1"/>
  <c r="Q210" i="12"/>
  <c r="V210" i="12"/>
  <c r="G211" i="12"/>
  <c r="I211" i="12"/>
  <c r="K211" i="12"/>
  <c r="K210" i="12" s="1"/>
  <c r="M211" i="12"/>
  <c r="O211" i="12"/>
  <c r="O210" i="12" s="1"/>
  <c r="Q211" i="12"/>
  <c r="V211" i="12"/>
  <c r="G212" i="12"/>
  <c r="G210" i="12" s="1"/>
  <c r="I212" i="12"/>
  <c r="I210" i="12" s="1"/>
  <c r="K212" i="12"/>
  <c r="O212" i="12"/>
  <c r="Q212" i="12"/>
  <c r="V212" i="12"/>
  <c r="G214" i="12"/>
  <c r="I214" i="12"/>
  <c r="K214" i="12"/>
  <c r="K213" i="12" s="1"/>
  <c r="M214" i="12"/>
  <c r="O214" i="12"/>
  <c r="Q214" i="12"/>
  <c r="V214" i="12"/>
  <c r="G216" i="12"/>
  <c r="I216" i="12"/>
  <c r="K216" i="12"/>
  <c r="M216" i="12"/>
  <c r="O216" i="12"/>
  <c r="Q216" i="12"/>
  <c r="V216" i="12"/>
  <c r="V213" i="12" s="1"/>
  <c r="G218" i="12"/>
  <c r="M218" i="12" s="1"/>
  <c r="I218" i="12"/>
  <c r="I213" i="12" s="1"/>
  <c r="K218" i="12"/>
  <c r="O218" i="12"/>
  <c r="O213" i="12" s="1"/>
  <c r="Q218" i="12"/>
  <c r="Q213" i="12" s="1"/>
  <c r="V218" i="12"/>
  <c r="G220" i="12"/>
  <c r="M220" i="12" s="1"/>
  <c r="I220" i="12"/>
  <c r="K220" i="12"/>
  <c r="O220" i="12"/>
  <c r="Q220" i="12"/>
  <c r="V220" i="12"/>
  <c r="G222" i="12"/>
  <c r="I222" i="12"/>
  <c r="K222" i="12"/>
  <c r="M222" i="12"/>
  <c r="O222" i="12"/>
  <c r="Q222" i="12"/>
  <c r="V222" i="12"/>
  <c r="G224" i="12"/>
  <c r="M224" i="12" s="1"/>
  <c r="I224" i="12"/>
  <c r="K224" i="12"/>
  <c r="O224" i="12"/>
  <c r="Q224" i="12"/>
  <c r="V224" i="12"/>
  <c r="G225" i="12"/>
  <c r="M225" i="12"/>
  <c r="O225" i="12"/>
  <c r="Q225" i="12"/>
  <c r="G226" i="12"/>
  <c r="I226" i="12"/>
  <c r="I225" i="12" s="1"/>
  <c r="K226" i="12"/>
  <c r="K225" i="12" s="1"/>
  <c r="M226" i="12"/>
  <c r="O226" i="12"/>
  <c r="Q226" i="12"/>
  <c r="V226" i="12"/>
  <c r="V225" i="12" s="1"/>
  <c r="G228" i="12"/>
  <c r="G227" i="12" s="1"/>
  <c r="I228" i="12"/>
  <c r="K228" i="12"/>
  <c r="M228" i="12"/>
  <c r="O228" i="12"/>
  <c r="O227" i="12" s="1"/>
  <c r="Q228" i="12"/>
  <c r="V228" i="12"/>
  <c r="G229" i="12"/>
  <c r="I229" i="12"/>
  <c r="K229" i="12"/>
  <c r="M229" i="12"/>
  <c r="O229" i="12"/>
  <c r="Q229" i="12"/>
  <c r="V229" i="12"/>
  <c r="G230" i="12"/>
  <c r="M230" i="12" s="1"/>
  <c r="I230" i="12"/>
  <c r="I227" i="12" s="1"/>
  <c r="K230" i="12"/>
  <c r="K227" i="12" s="1"/>
  <c r="O230" i="12"/>
  <c r="Q230" i="12"/>
  <c r="Q227" i="12" s="1"/>
  <c r="V230" i="12"/>
  <c r="V227" i="12" s="1"/>
  <c r="G231" i="12"/>
  <c r="M231" i="12" s="1"/>
  <c r="I231" i="12"/>
  <c r="K231" i="12"/>
  <c r="O231" i="12"/>
  <c r="Q231" i="12"/>
  <c r="V231" i="12"/>
  <c r="G232" i="12"/>
  <c r="I232" i="12"/>
  <c r="K232" i="12"/>
  <c r="M232" i="12"/>
  <c r="O232" i="12"/>
  <c r="Q232" i="12"/>
  <c r="V232" i="12"/>
  <c r="G233" i="12"/>
  <c r="M233" i="12" s="1"/>
  <c r="I233" i="12"/>
  <c r="K233" i="12"/>
  <c r="O233" i="12"/>
  <c r="Q233" i="12"/>
  <c r="V233" i="12"/>
  <c r="G234" i="12"/>
  <c r="M234" i="12" s="1"/>
  <c r="I234" i="12"/>
  <c r="K234" i="12"/>
  <c r="O234" i="12"/>
  <c r="Q234" i="12"/>
  <c r="V234" i="12"/>
  <c r="K235" i="12"/>
  <c r="G236" i="12"/>
  <c r="I236" i="12"/>
  <c r="I235" i="12" s="1"/>
  <c r="K236" i="12"/>
  <c r="M236" i="12"/>
  <c r="O236" i="12"/>
  <c r="Q236" i="12"/>
  <c r="V236" i="12"/>
  <c r="V235" i="12" s="1"/>
  <c r="G237" i="12"/>
  <c r="G235" i="12" s="1"/>
  <c r="I237" i="12"/>
  <c r="K237" i="12"/>
  <c r="O237" i="12"/>
  <c r="O235" i="12" s="1"/>
  <c r="Q237" i="12"/>
  <c r="Q235" i="12" s="1"/>
  <c r="V237" i="12"/>
  <c r="G238" i="12"/>
  <c r="I238" i="12"/>
  <c r="K238" i="12"/>
  <c r="M238" i="12"/>
  <c r="O238" i="12"/>
  <c r="Q238" i="12"/>
  <c r="V238" i="12"/>
  <c r="AE240" i="12"/>
  <c r="I20" i="1"/>
  <c r="I19" i="1"/>
  <c r="I18" i="1"/>
  <c r="I17" i="1"/>
  <c r="I16" i="1"/>
  <c r="I81" i="1"/>
  <c r="J77" i="1" s="1"/>
  <c r="F45" i="1"/>
  <c r="G23" i="1" s="1"/>
  <c r="G45" i="1"/>
  <c r="G25" i="1" s="1"/>
  <c r="A25" i="1" s="1"/>
  <c r="G26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I45" i="1" s="1"/>
  <c r="J28" i="1"/>
  <c r="J26" i="1"/>
  <c r="G38" i="1"/>
  <c r="F38" i="1"/>
  <c r="J23" i="1"/>
  <c r="J24" i="1"/>
  <c r="J25" i="1"/>
  <c r="J27" i="1"/>
  <c r="E24" i="1"/>
  <c r="E26" i="1"/>
  <c r="J55" i="1" l="1"/>
  <c r="J71" i="1"/>
  <c r="J80" i="1"/>
  <c r="J72" i="1"/>
  <c r="J73" i="1"/>
  <c r="J74" i="1"/>
  <c r="J52" i="1"/>
  <c r="J64" i="1"/>
  <c r="J63" i="1"/>
  <c r="J60" i="1"/>
  <c r="J66" i="1"/>
  <c r="J79" i="1"/>
  <c r="J57" i="1"/>
  <c r="J70" i="1"/>
  <c r="J56" i="1"/>
  <c r="J65" i="1"/>
  <c r="J58" i="1"/>
  <c r="J68" i="1"/>
  <c r="J75" i="1"/>
  <c r="J67" i="1"/>
  <c r="J76" i="1"/>
  <c r="J59" i="1"/>
  <c r="J54" i="1"/>
  <c r="J62" i="1"/>
  <c r="J78" i="1"/>
  <c r="J53" i="1"/>
  <c r="J61" i="1"/>
  <c r="J69" i="1"/>
  <c r="G28" i="1"/>
  <c r="A26" i="1"/>
  <c r="A23" i="1"/>
  <c r="M12" i="15"/>
  <c r="G12" i="15"/>
  <c r="M10" i="15"/>
  <c r="M8" i="15" s="1"/>
  <c r="M51" i="14"/>
  <c r="AF60" i="14"/>
  <c r="M9" i="14"/>
  <c r="M8" i="14" s="1"/>
  <c r="M48" i="14"/>
  <c r="M46" i="14" s="1"/>
  <c r="M45" i="13"/>
  <c r="M58" i="13"/>
  <c r="M34" i="13"/>
  <c r="M55" i="13"/>
  <c r="G32" i="13"/>
  <c r="M9" i="13"/>
  <c r="M8" i="13" s="1"/>
  <c r="G29" i="13"/>
  <c r="AF78" i="13"/>
  <c r="M227" i="12"/>
  <c r="M213" i="12"/>
  <c r="M199" i="12"/>
  <c r="M152" i="12"/>
  <c r="M35" i="12"/>
  <c r="M8" i="12"/>
  <c r="M237" i="12"/>
  <c r="M235" i="12" s="1"/>
  <c r="M166" i="12"/>
  <c r="M165" i="12" s="1"/>
  <c r="M108" i="12"/>
  <c r="M101" i="12" s="1"/>
  <c r="M209" i="12"/>
  <c r="M208" i="12" s="1"/>
  <c r="M180" i="12"/>
  <c r="M179" i="12" s="1"/>
  <c r="G84" i="12"/>
  <c r="G35" i="12"/>
  <c r="G63" i="12"/>
  <c r="G130" i="12"/>
  <c r="AF240" i="12"/>
  <c r="G213" i="12"/>
  <c r="M149" i="12"/>
  <c r="M146" i="12" s="1"/>
  <c r="M212" i="12"/>
  <c r="M210" i="12" s="1"/>
  <c r="M185" i="12"/>
  <c r="M181" i="12" s="1"/>
  <c r="M161" i="12"/>
  <c r="M159" i="12" s="1"/>
  <c r="I21" i="1"/>
  <c r="H45" i="1"/>
  <c r="J44" i="1"/>
  <c r="J43" i="1"/>
  <c r="J42" i="1"/>
  <c r="J40" i="1"/>
  <c r="J39" i="1"/>
  <c r="J45" i="1" s="1"/>
  <c r="J41" i="1"/>
  <c r="J81" i="1" l="1"/>
  <c r="G24" i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S6" authorId="0" shapeId="0" xr:uid="{99369CB3-EE30-4EF1-B41F-2A6CD822208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E8F17993-AC43-4F4E-B6D3-5372D42482C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S6" authorId="0" shapeId="0" xr:uid="{9CCFF52D-47FA-4F65-852D-01AA4AEEEA0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EF01662-22CA-4012-AABB-17A6E03D304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S6" authorId="0" shapeId="0" xr:uid="{ACC86B8A-F2D1-488B-85F1-1B27025BFD2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A80C6DF-C171-4B43-AD93-63A917021E4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S6" authorId="0" shapeId="0" xr:uid="{9E21374D-C670-4D56-AF43-51151269187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30489346-D977-4D1D-92B0-E071437E68A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<sst xmlns="http://schemas.openxmlformats.org/spreadsheetml/2006/main" count="2242" uniqueCount="639">
  <si>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</si>
  <si>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</si>
  <si>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#RTSROZP#</t>
  </si>
  <si>
    <t>Položkový rozpočet stavby</t>
  </si>
  <si>
    <t>Stavba:</t>
  </si>
  <si>
    <t>24-001</t>
  </si>
  <si>
    <t>Garáž řediteltví - Etapa I</t>
  </si>
  <si>
    <t>Objednatel:</t>
  </si>
  <si>
    <t>Nemocnice následné péče Moravská Třebová</t>
  </si>
  <si>
    <t>IČO:</t>
  </si>
  <si>
    <t>00193895</t>
  </si>
  <si>
    <t>Svitavská 480/25</t>
  </si>
  <si>
    <t>DIČ:</t>
  </si>
  <si>
    <t>CZ00193895</t>
  </si>
  <si>
    <t>57101</t>
  </si>
  <si>
    <t>Moravská Třebová-Předměstí</t>
  </si>
  <si>
    <t>Projektant:</t>
  </si>
  <si>
    <t>Zhotovitel:</t>
  </si>
  <si>
    <t>Vypracoval:</t>
  </si>
  <si>
    <t>Rozpis ceny</t>
  </si>
  <si>
    <t>Celkem</t>
  </si>
  <si>
    <t>HSV</t>
  </si>
  <si>
    <t>PSV</t>
  </si>
  <si>
    <t>MON</t>
  </si>
  <si>
    <t>VN</t>
  </si>
  <si>
    <t>Vedlejší náklady</t>
  </si>
  <si>
    <t>ON</t>
  </si>
  <si>
    <t>Ostatní náklady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</si>
  <si>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</si>
  <si>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</si>
  <si>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</si>
  <si>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</si>
  <si>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</si>
  <si>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</si>
  <si>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</si>
  <si>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</si>
  <si>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</si>
  <si>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</si>
  <si>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</si>
  <si>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</si>
  <si>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</si>
  <si>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</si>
  <si>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</si>
  <si>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</si>
  <si>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</si>
  <si>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</si>
  <si>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</si>
  <si>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</si>
  <si>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Stavba</t>
  </si>
  <si>
    <t>01</t>
  </si>
  <si>
    <t>Stavební práce</t>
  </si>
  <si>
    <t>garáže - novostavba</t>
  </si>
  <si>
    <t>02</t>
  </si>
  <si>
    <t>elektroinstalace a uzemnění</t>
  </si>
  <si>
    <t>03</t>
  </si>
  <si>
    <t>venkovní úpravy</t>
  </si>
  <si>
    <t>04</t>
  </si>
  <si>
    <t>Vedlejší a ostatní náklady</t>
  </si>
  <si>
    <t>Celkem za stavbu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</si>
  <si>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</si>
  <si>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</si>
  <si>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</si>
  <si>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</si>
  <si>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</si>
  <si>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</si>
  <si>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</si>
  <si>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</si>
  <si>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</si>
  <si>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</si>
  <si>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</si>
  <si>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</si>
  <si>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61</t>
  </si>
  <si>
    <t>Úpravy povrchů vnitřní</t>
  </si>
  <si>
    <t>62</t>
  </si>
  <si>
    <t>Úpravy povrchů vnější</t>
  </si>
  <si>
    <t>63</t>
  </si>
  <si>
    <t>Podlahy a podlahové konstrukce</t>
  </si>
  <si>
    <t>8</t>
  </si>
  <si>
    <t>Trubní vedení</t>
  </si>
  <si>
    <t>93</t>
  </si>
  <si>
    <t>Dokončovací práce inženýrských staveb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</si>
  <si>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</si>
  <si>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</si>
  <si>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</si>
  <si>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</si>
  <si>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</si>
  <si>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</si>
  <si>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</si>
  <si>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</si>
  <si>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</si>
  <si>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</si>
  <si>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712</t>
  </si>
  <si>
    <t>Povlakové krytiny</t>
  </si>
  <si>
    <t>713</t>
  </si>
  <si>
    <t>Izolace tepelné</t>
  </si>
  <si>
    <t>721</t>
  </si>
  <si>
    <t>Vnitřní kanalizace</t>
  </si>
  <si>
    <t>728</t>
  </si>
  <si>
    <t>Vzduchotechnika</t>
  </si>
  <si>
    <t>762</t>
  </si>
  <si>
    <t>Konstrukce tesařské</t>
  </si>
  <si>
    <t>764</t>
  </si>
  <si>
    <t>Konstrukce klempířské</t>
  </si>
  <si>
    <t>765</t>
  </si>
  <si>
    <t>Krytiny tvrdé</t>
  </si>
  <si>
    <t>767</t>
  </si>
  <si>
    <t>Konstrukce zámečnické</t>
  </si>
  <si>
    <t>M21</t>
  </si>
  <si>
    <t>Elektromontáže</t>
  </si>
  <si>
    <t>M65</t>
  </si>
  <si>
    <t>Elektroinstalace - rozvaděče</t>
  </si>
  <si>
    <t>M99</t>
  </si>
  <si>
    <t>Ostatní práce "M"</t>
  </si>
  <si>
    <t>D96</t>
  </si>
  <si>
    <t>Přesuny suti a vybouraných hmot</t>
  </si>
  <si>
    <t>PSU</t>
  </si>
  <si>
    <t xml:space="preserve">Položkový rozpočet </t>
  </si>
  <si>
    <t>S:</t>
  </si>
  <si>
    <t>O:</t>
  </si>
  <si>
    <t>R: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</si>
  <si>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</si>
  <si>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</si>
  <si>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</si>
  <si>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</si>
  <si>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</si>
  <si>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</si>
  <si>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</si>
  <si>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</si>
  <si>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</si>
  <si>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</si>
  <si>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</si>
  <si>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</si>
  <si>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</si>
  <si>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</si>
  <si>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</si>
  <si>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</si>
  <si>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</si>
  <si>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</si>
  <si>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</si>
  <si>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</si>
  <si>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</si>
  <si>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</si>
  <si>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</si>
  <si>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</si>
  <si>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</si>
  <si>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</si>
  <si>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</si>
  <si>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</si>
  <si>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</si>
  <si>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</si>
  <si>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174101101</t>
  </si>
  <si>
    <t>Zásyp jam, rýh, šachet se zhutněním</t>
  </si>
  <si>
    <t>m3</t>
  </si>
  <si>
    <t>RTS 25/ II</t>
  </si>
  <si>
    <t>RTS 25/ I</t>
  </si>
  <si>
    <t>Práce</t>
  </si>
  <si>
    <t>Běžná</t>
  </si>
  <si>
    <t>POL1_</t>
  </si>
  <si>
    <t>10</t>
  </si>
  <si>
    <t>VV</t>
  </si>
  <si>
    <t>122201101</t>
  </si>
  <si>
    <t>Odkopávky nezapažené v hor. 3 do 100 m3</t>
  </si>
  <si>
    <t>V : 0,3*6,6*6,925</t>
  </si>
  <si>
    <t>Z : 0,3*6,6*6,925</t>
  </si>
  <si>
    <t>S : 0,3*3,6*6,925</t>
  </si>
  <si>
    <t>122201109</t>
  </si>
  <si>
    <t>Příplatek za lepivost - odkopávky v hor. 3</t>
  </si>
  <si>
    <t>34,902*0,3</t>
  </si>
  <si>
    <t>132201110</t>
  </si>
  <si>
    <t>Hloubení rýh š.do 60 cm v hor.3 do 50 m3, STROJNĚ</t>
  </si>
  <si>
    <t>V : 0,6*1*(2*6,6+2*6,925)</t>
  </si>
  <si>
    <t>Z : 0,6*1*(2*6,6+2*6,925)</t>
  </si>
  <si>
    <t>S : 0,6*1*(2*3,6+2*6,925)</t>
  </si>
  <si>
    <t>132201119</t>
  </si>
  <si>
    <t>Přípl.za lepivost,hloubení rýh 60 cm,hor.3,STROJNĚ</t>
  </si>
  <si>
    <t>171101105</t>
  </si>
  <si>
    <t>Uložení sypaniny do násypů zhutněných</t>
  </si>
  <si>
    <t>10*1</t>
  </si>
  <si>
    <t>175101201</t>
  </si>
  <si>
    <t>Obsyp objektu bez prohození sypaniny</t>
  </si>
  <si>
    <t>V : 0,2*(2*6,6+2*6,925)</t>
  </si>
  <si>
    <t>Z : 0,2*(2*6,6+2*6,925)</t>
  </si>
  <si>
    <t>S : 0,2*(2*3,6+2*6,925)</t>
  </si>
  <si>
    <t>162201102</t>
  </si>
  <si>
    <t>Vodorovné přemístění výkopku z hor.1-4 do 50 m - na deponii a zpět</t>
  </si>
  <si>
    <t>zásyp : (10+10+15,03)</t>
  </si>
  <si>
    <t>162701105</t>
  </si>
  <si>
    <t>Vodorovné přemístění výkopku z hor.1-4 do 10000 m</t>
  </si>
  <si>
    <t>výkop : 34,902+45,09</t>
  </si>
  <si>
    <t>zásyp : -(10+10+15,03)</t>
  </si>
  <si>
    <t>199000002</t>
  </si>
  <si>
    <t>Poplatek za skládku horniny 1- 4, č. dle katal. odpadů 17 05 04</t>
  </si>
  <si>
    <t>44,962</t>
  </si>
  <si>
    <t>271531113</t>
  </si>
  <si>
    <t>Polštář základu z kameniva hr. drceného 16-32 mm</t>
  </si>
  <si>
    <t>0,15*(37,9+37,9+18,9)</t>
  </si>
  <si>
    <t>274313611</t>
  </si>
  <si>
    <t>Beton základových pasů prostý C 16/20</t>
  </si>
  <si>
    <t>V : 0,6*0,75*(2*6,6+2*6,925)</t>
  </si>
  <si>
    <t>Z : 0,6*0,75*(2*6,6+2*6,925)</t>
  </si>
  <si>
    <t>S : 0,6*0,75*(2*3,6+2*6,925)</t>
  </si>
  <si>
    <t>274272140</t>
  </si>
  <si>
    <t>Zdivo základové z bednicích tvárnic, tl. 300 mm výplň tvárnic betonem C 16/20</t>
  </si>
  <si>
    <t>m2</t>
  </si>
  <si>
    <t>V : 0,25*(2*6,6+2*6,925)</t>
  </si>
  <si>
    <t>Z : 0,25*(2*6,6+2*6,925)</t>
  </si>
  <si>
    <t>S : 0,25*(2*3,6+2*6,925)</t>
  </si>
  <si>
    <t>274361022</t>
  </si>
  <si>
    <t>Výztuž zdiva základových pasů z tvárnic ztraceného bednění 12 prutů/m2, průměr 12 mm</t>
  </si>
  <si>
    <t>273321311</t>
  </si>
  <si>
    <t>Železobeton základových desek C 16/20</t>
  </si>
  <si>
    <t>V : 0,1*6,6*6,925</t>
  </si>
  <si>
    <t>Z : 0,1*6,6*6,925</t>
  </si>
  <si>
    <t>S : 0,1*3,6*6,925</t>
  </si>
  <si>
    <t>273351215</t>
  </si>
  <si>
    <t>Bednění stěn základových desek - zřízení bednicí materiál prkna</t>
  </si>
  <si>
    <t>V : 0,3*(2*6,6+2*6,925)</t>
  </si>
  <si>
    <t>Z : 0,3*(2*6,6+2*6,925)</t>
  </si>
  <si>
    <t>S : 0,3*(2*3,6+2*6,925)</t>
  </si>
  <si>
    <t>273351216</t>
  </si>
  <si>
    <t>Bednění stěn základových desek - odstranění</t>
  </si>
  <si>
    <t>273361921</t>
  </si>
  <si>
    <t>Výztuž základových desek ze svařovaných sítí KH 20, drát d 6,0 mm, oko 150 x 150 mm</t>
  </si>
  <si>
    <t>t</t>
  </si>
  <si>
    <t>V : 6,6*6,925*0,00333*1,15</t>
  </si>
  <si>
    <t>2* : 6,6*6,925*0,00333*1,15</t>
  </si>
  <si>
    <t>S : 2*3,6*6,925*0,00333*1,15</t>
  </si>
  <si>
    <t>311270044</t>
  </si>
  <si>
    <t>Zdivo z tvárnic pórobet. hladkých, tloušťka 30 cm tvárnice 600 x 250 x 300 mm, P 2 - 400</t>
  </si>
  <si>
    <t>Agregovaná položka</t>
  </si>
  <si>
    <t>POL2_</t>
  </si>
  <si>
    <t>V : (3*(2*6,925+2*6)-5,6*2,24)*0,3</t>
  </si>
  <si>
    <t>Z : (3*(2*6,925+2*6)-5,6*2,24)*0,3</t>
  </si>
  <si>
    <t>S : (3*(2*6,925+2*3)-5,6*2,24)*0,3</t>
  </si>
  <si>
    <t>311271176</t>
  </si>
  <si>
    <t>Zdivo z tvárnic pórobet. hladkých tl. 250 mm</t>
  </si>
  <si>
    <t>V : 0,25*(6,925+6,6)</t>
  </si>
  <si>
    <t>Z : 0,25*(6,925+6,6)</t>
  </si>
  <si>
    <t>S : 0,25*(3,6*2)</t>
  </si>
  <si>
    <t>původní : 0,25*38</t>
  </si>
  <si>
    <t>317941123</t>
  </si>
  <si>
    <t>Osazení ocelových válcovaných nosníků  č. 14 - 22 včetně dodávky profilu I</t>
  </si>
  <si>
    <t>V : 6*2*1,05*0,0262</t>
  </si>
  <si>
    <t>Z : 6*2*1,05*0,0262</t>
  </si>
  <si>
    <t>S : 3*2*1,05*0,0262</t>
  </si>
  <si>
    <t>346244382</t>
  </si>
  <si>
    <t>Plentování ocelových nosníků výšky 20 - 30 cm s použitím suché maltové směsi</t>
  </si>
  <si>
    <t>V : 6*(0,3+2*0,25)</t>
  </si>
  <si>
    <t>Z : 6*(0,3+2*0,25)</t>
  </si>
  <si>
    <t>S : 3*(0,3+2*0,25)</t>
  </si>
  <si>
    <t>310236241</t>
  </si>
  <si>
    <t>Zazdívka otvorů pl. 0,09 m2 cihlami, tl. zdi 30 cm s použitím suché maltové směsi</t>
  </si>
  <si>
    <t>kus</t>
  </si>
  <si>
    <t>331231129</t>
  </si>
  <si>
    <t>Zdivo pilířů cihelné z cihel pálených 290 mm P25 na maltu cementovou 15 MPa</t>
  </si>
  <si>
    <t>2*2,24*0,3*0,5</t>
  </si>
  <si>
    <t>411120031</t>
  </si>
  <si>
    <t>Strop montovaný z panelů tl. 25 cm, D+M vč. výplně spár</t>
  </si>
  <si>
    <t>2*(6,4*6,8)+3,3*6,8</t>
  </si>
  <si>
    <t>417321315</t>
  </si>
  <si>
    <t>Ztužující pásy a věnce z betonu železového C 20/25</t>
  </si>
  <si>
    <t>V : 0,25*0,25*(2*6,925+2*6)</t>
  </si>
  <si>
    <t>Z : 0,25*0,25*(2*6,925+2*6)</t>
  </si>
  <si>
    <t>S : 0,25*0,25*(2*6,925+2*3)</t>
  </si>
  <si>
    <t>417351115</t>
  </si>
  <si>
    <t>Bednění ztužujících pásů a věnců - zřízení</t>
  </si>
  <si>
    <t>V : 0,5*(6,925+2*6,6)</t>
  </si>
  <si>
    <t>Z : 0,5*(6,925+2*6,6)</t>
  </si>
  <si>
    <t>S : 0,5*(6,925+2*3,6)</t>
  </si>
  <si>
    <t>417351116</t>
  </si>
  <si>
    <t>Bednění ztužujících pásů a věnců - odstranění</t>
  </si>
  <si>
    <t>417361221</t>
  </si>
  <si>
    <t>Výztuž ztužujících pásů a věnců z oceli 10216(E)</t>
  </si>
  <si>
    <t>4,47188*0,08</t>
  </si>
  <si>
    <t>611481211</t>
  </si>
  <si>
    <t>Montáž výztužné sítě (perlinky) do stěrky-stropy včetně výztužné sítě a stěrkového tmelu</t>
  </si>
  <si>
    <t>strop : 37,9+37,9+18,9</t>
  </si>
  <si>
    <t>612481211</t>
  </si>
  <si>
    <t>Montáž výztužné sítě(perlinky)do stěrky-vnit.stěny včetně výztužné sítě a stěrkového tmelu</t>
  </si>
  <si>
    <t>V : 2,8*(2*6+2*6,325)-5,6*2,24+0,1*(2,24*2+5,6)</t>
  </si>
  <si>
    <t>Z : 2,8*(2*6+2*6,325)-5,6*2,24+0,1*(2,24*2+5,6)</t>
  </si>
  <si>
    <t>S : 2,8*(2*3+2*6,325)-5,7*2,24+0,1*(2,24*2+2,7)</t>
  </si>
  <si>
    <t>602014144</t>
  </si>
  <si>
    <t>Štuk vnitřní i vnější Salith MHF PII ručně 2x nanášený, celková tloušťka vrstvy 4 mm</t>
  </si>
  <si>
    <t>94,7+155,138</t>
  </si>
  <si>
    <t>612473186</t>
  </si>
  <si>
    <t>Příplatek za zabudované rohovníky, stěny</t>
  </si>
  <si>
    <t>m</t>
  </si>
  <si>
    <t>V : (2,24*2+5,6)</t>
  </si>
  <si>
    <t>Z : (2,24*2+5,6)</t>
  </si>
  <si>
    <t>S : (2,24*2+2,7)</t>
  </si>
  <si>
    <t>612401191</t>
  </si>
  <si>
    <t>Omítka malých ploch vnitřních stěn do 0,09 m2 vápennou štukovou omítkou</t>
  </si>
  <si>
    <t>612409991</t>
  </si>
  <si>
    <t>Začištění omítek kolem oken,dveří apod. s použitím suché maltové směsi</t>
  </si>
  <si>
    <t>2*(2*2,24+2,485)+2*(2*2,24+2,525)</t>
  </si>
  <si>
    <t>622489131</t>
  </si>
  <si>
    <t>Omítka tenkovrstvá silikonová s výztužnou stěrkou, vč. penetr. a lišt</t>
  </si>
  <si>
    <t>plocha : 3,5*55-(2*5,6*2,24-3*2,24)</t>
  </si>
  <si>
    <t>přípočet špalet : 0,2*(2*2,24+5,6+2*2,24+5,6+2*2,24+3)</t>
  </si>
  <si>
    <t>původní objekt : 210</t>
  </si>
  <si>
    <t>622300156</t>
  </si>
  <si>
    <t>Montáž napojovací lišty na oplechování zdí</t>
  </si>
  <si>
    <t>55</t>
  </si>
  <si>
    <t>283502144</t>
  </si>
  <si>
    <t>Profil napojení na oplechování délka 2,0 m</t>
  </si>
  <si>
    <t>SPCM</t>
  </si>
  <si>
    <t>Specifikace</t>
  </si>
  <si>
    <t>POL3_</t>
  </si>
  <si>
    <t>622473186</t>
  </si>
  <si>
    <t>Příplatek za rohovník pro vnější omítky</t>
  </si>
  <si>
    <t>931961115</t>
  </si>
  <si>
    <t>Vložky do dilatačních spár, polystyren, tl 30 mm</t>
  </si>
  <si>
    <t>V : 0,1*(2*6,325+2*6)</t>
  </si>
  <si>
    <t>Z : 0,1*(2*6,325+2*3)</t>
  </si>
  <si>
    <t>S : 0,1*(2*6,325+2*6)</t>
  </si>
  <si>
    <t>631313621</t>
  </si>
  <si>
    <t>Mazanina betonová tl. 8 - 12 cm C 20/25 z betonu prostého</t>
  </si>
  <si>
    <t>0,1*(37,9+37,9+18,9)</t>
  </si>
  <si>
    <t>631361921</t>
  </si>
  <si>
    <t>Výztuž mazanin svařovanou sítí KH 20, drát d 6,0 mm, oko 150 x 150 mm</t>
  </si>
  <si>
    <t>(37,9+37,9+18,9)*0,00333*1,2</t>
  </si>
  <si>
    <t>631319163</t>
  </si>
  <si>
    <t>Příplatek za konečnou úpravu mazanin tl. 12 cm</t>
  </si>
  <si>
    <t>631319133</t>
  </si>
  <si>
    <t>Příplatek-snížení obrusu přísadou korundu,do 12 cm</t>
  </si>
  <si>
    <t>631351101</t>
  </si>
  <si>
    <t>Bednění stěn, rýh a otvorů v podlahách - zřízení</t>
  </si>
  <si>
    <t>(2*5,6+2,7)*0,1</t>
  </si>
  <si>
    <t>631351102</t>
  </si>
  <si>
    <t>Bednění stěn, rýh a otvorů v podlahách -odstranění</t>
  </si>
  <si>
    <t>632478129</t>
  </si>
  <si>
    <t>Reprofilace horního líce stávajícího stropu pro izolaci, odbroušení do 3cm, bet. potěr do 5cm</t>
  </si>
  <si>
    <t>54,2+39,8+55,4</t>
  </si>
  <si>
    <t>931961115R.R</t>
  </si>
  <si>
    <t>Úprava nájezdu vrat do původních garáží D+M</t>
  </si>
  <si>
    <t>Vlastní</t>
  </si>
  <si>
    <t>Indiv</t>
  </si>
  <si>
    <t>3,3*7*2+9*3,3</t>
  </si>
  <si>
    <t>941941031</t>
  </si>
  <si>
    <t>Montáž lešení leh.řad.s podlahami,š.do 1 m, H 10 m</t>
  </si>
  <si>
    <t>90*3</t>
  </si>
  <si>
    <t>941941111</t>
  </si>
  <si>
    <t>Pronájem lešení za den</t>
  </si>
  <si>
    <t>270*30</t>
  </si>
  <si>
    <t>941941831</t>
  </si>
  <si>
    <t>Demontáž lešení leh.řad.s podlahami,š.1 m, H 10 m</t>
  </si>
  <si>
    <t>941955002</t>
  </si>
  <si>
    <t>Lešení lehké pomocné, výška podlahy do 1,9 m</t>
  </si>
  <si>
    <t>952901111.R</t>
  </si>
  <si>
    <t>Požární ucpávky</t>
  </si>
  <si>
    <t>soubor</t>
  </si>
  <si>
    <t>728415112</t>
  </si>
  <si>
    <t>Montáž mřížky větrací nebo ventilační do 0,10 m2</t>
  </si>
  <si>
    <t>42972815</t>
  </si>
  <si>
    <t>Mřížka čtyřhranná 300 x 160 mm</t>
  </si>
  <si>
    <t>952901111</t>
  </si>
  <si>
    <t>Vyčištění budov o výšce podlaží do 4 m</t>
  </si>
  <si>
    <t>37,9+37,9+18,9</t>
  </si>
  <si>
    <t>961055111</t>
  </si>
  <si>
    <t>Bourání základů železobetonových</t>
  </si>
  <si>
    <t>0,6*0,5*(3+6+3)</t>
  </si>
  <si>
    <t>961031411</t>
  </si>
  <si>
    <t>Bourání základů cihelných na MC</t>
  </si>
  <si>
    <t>966015121</t>
  </si>
  <si>
    <t>Bourání říms ze ŽB prefabrikovaných desek</t>
  </si>
  <si>
    <t>971033361</t>
  </si>
  <si>
    <t>Vybourání otv. zeď cihel. pl.0,09 m2, tl.60cm, MVC</t>
  </si>
  <si>
    <t>975043121</t>
  </si>
  <si>
    <t>Jednořad.podchycení stropů do 3,5 m,do 1000 kg/m</t>
  </si>
  <si>
    <t>2*(2+2+2)</t>
  </si>
  <si>
    <t>962032314</t>
  </si>
  <si>
    <t>Bourání pilířů cihelných</t>
  </si>
  <si>
    <t>2,24*(0,65*0,5+0,57*0,5)</t>
  </si>
  <si>
    <t>968071136</t>
  </si>
  <si>
    <t>Vyvěšení, zavěšení kovových křídel vrat do 4 m2</t>
  </si>
  <si>
    <t>968072559</t>
  </si>
  <si>
    <t>Vybourání kovových vrat plochy nad 5 m2</t>
  </si>
  <si>
    <t>4*5,3</t>
  </si>
  <si>
    <t>998011001</t>
  </si>
  <si>
    <t>Přesun hmot pro budovy zděné výšky do 6 m</t>
  </si>
  <si>
    <t>Přesun hmot</t>
  </si>
  <si>
    <t>POL7_</t>
  </si>
  <si>
    <t>711111001</t>
  </si>
  <si>
    <t>Provedení izolace proti vlhkosti na ploše vodorovné, 1x asfaltovým penetračním nátěrem včetně dodávky asfaltového penetračního laku</t>
  </si>
  <si>
    <t>2*6,6*6,925+3,6*6,925</t>
  </si>
  <si>
    <t>původní : 149,4</t>
  </si>
  <si>
    <t>711112001</t>
  </si>
  <si>
    <t>Provedení izolace proti vlhkosti na ploše svislé, 1x asfaltovým penetračním nátěr včetně dodávky asfaltového laku</t>
  </si>
  <si>
    <t>0,6*(2*6,6+2*6,925+2*6,6+2*6,925+2*3,6+2*6,925)</t>
  </si>
  <si>
    <t>711141559</t>
  </si>
  <si>
    <t xml:space="preserve">Izolace proti vlhk. vodorovná pásy přitavením 1 vrstva - včetně dod. </t>
  </si>
  <si>
    <t>711142559</t>
  </si>
  <si>
    <t xml:space="preserve">Izolace proti vlhkosti svislá pásy přitavením 1 vrstva - včetně dod. </t>
  </si>
  <si>
    <t>998711101</t>
  </si>
  <si>
    <t>Přesun hmot pro izolace proti vodě, výšky do 6 m</t>
  </si>
  <si>
    <t>71.r</t>
  </si>
  <si>
    <t>Dilatace střechy na přechodu staré a nové část, D+M</t>
  </si>
  <si>
    <t>712370010</t>
  </si>
  <si>
    <t>Povlaková krytina střech do 10°, termoplasty fólie tl. 2,0 mm vč. napojení klemp.kce</t>
  </si>
  <si>
    <t>nové : 6,6*6,925+6,6*6,925+3,6*6,925</t>
  </si>
  <si>
    <t>původní : 53+35+54</t>
  </si>
  <si>
    <t>713141714</t>
  </si>
  <si>
    <t>Montáž spádových klínů plochých střech, na pruhy lepidla, 1 vrstva</t>
  </si>
  <si>
    <t>nové : 116,34</t>
  </si>
  <si>
    <t>28375971</t>
  </si>
  <si>
    <t>Deska spádová EPS</t>
  </si>
  <si>
    <t>nové : 116,34*0,09*1,1</t>
  </si>
  <si>
    <t>původní : (53+35+54)*0,09*1,1</t>
  </si>
  <si>
    <t>713190813</t>
  </si>
  <si>
    <t>Odstranění tepelné izolace ze sypkých hmot, lože ze škváry, tl. do 150 mm</t>
  </si>
  <si>
    <t>998713101</t>
  </si>
  <si>
    <t>Přesun hmot pro izolace tepelné, výšky do 6 m</t>
  </si>
  <si>
    <t>728415812</t>
  </si>
  <si>
    <t>Demontáž mřížky větrací nebo ventilační do 0,10 m2</t>
  </si>
  <si>
    <t>762631802</t>
  </si>
  <si>
    <t>Demontáž vrat včetně kování  do 8 m2</t>
  </si>
  <si>
    <t>762900030</t>
  </si>
  <si>
    <t>Demontáž dřevěného krovu s bedněním</t>
  </si>
  <si>
    <t>Součtová</t>
  </si>
  <si>
    <t>764421250</t>
  </si>
  <si>
    <t>Oplechování říms z Pz plechu, rš 330 mm</t>
  </si>
  <si>
    <t>40</t>
  </si>
  <si>
    <t>764330010</t>
  </si>
  <si>
    <t>Lemování zdí z Pz plechu rš 330 mm</t>
  </si>
  <si>
    <t>25</t>
  </si>
  <si>
    <t>764352010</t>
  </si>
  <si>
    <t>Žlab z Pz plechu podokapní půlkruhový rš 330 mm</t>
  </si>
  <si>
    <t>764454010</t>
  </si>
  <si>
    <t>Odpadní trouby z Pz plechu kruhové průměru 120 mm</t>
  </si>
  <si>
    <t>4*4+5</t>
  </si>
  <si>
    <t>764430010</t>
  </si>
  <si>
    <t>Oplechování zdí z Pz plechu rš 500 mm</t>
  </si>
  <si>
    <t>72</t>
  </si>
  <si>
    <t>998764101</t>
  </si>
  <si>
    <t>Přesun hmot pro klempířské konstr., výšky do 6 m</t>
  </si>
  <si>
    <t>765900010</t>
  </si>
  <si>
    <t>Demontáž pálené krytiny drážková</t>
  </si>
  <si>
    <t>553445131.R</t>
  </si>
  <si>
    <t>Vrata 2,7x2,24 sekční garážová, ovládání - elektropohon vč. zárubně - O3</t>
  </si>
  <si>
    <t>767996803</t>
  </si>
  <si>
    <t>Demontáž atypických konstr. do 250 kg - nájezd a přístřešek</t>
  </si>
  <si>
    <t>kg</t>
  </si>
  <si>
    <t>767657210</t>
  </si>
  <si>
    <t>Montáž vrat zvedacích do oc.zárubně do 6 m2</t>
  </si>
  <si>
    <t>5534451300</t>
  </si>
  <si>
    <t>Vrata š 2485, h 2240 mm sekční garážová, ovládání - elektropohon vč. zárubně, původní objekt - O2</t>
  </si>
  <si>
    <t>767657220</t>
  </si>
  <si>
    <t>Montáž vrat do oc.zárubně přes 6 do 9 m2</t>
  </si>
  <si>
    <t>5534451310</t>
  </si>
  <si>
    <t>Vrata 5,6x2,24 sekční garážová, ovládání - elektropohon, zárubně - O1</t>
  </si>
  <si>
    <t>998767101</t>
  </si>
  <si>
    <t>Přesun hmot pro zámečnické konstr., výšky do 6 m</t>
  </si>
  <si>
    <t>979990107</t>
  </si>
  <si>
    <t>Poplatek za uložení suti - směs betonu, cihel, dřeva, skupina odpadu 170904</t>
  </si>
  <si>
    <t>Přesun suti</t>
  </si>
  <si>
    <t>POL8_</t>
  </si>
  <si>
    <t>979081111</t>
  </si>
  <si>
    <t>Odvoz suti a vybour. hmot na skládku do 1 km</t>
  </si>
  <si>
    <t>979081121</t>
  </si>
  <si>
    <t>Příplatek k odvozu za každý další 1 km</t>
  </si>
  <si>
    <t>SUM</t>
  </si>
  <si>
    <t>Poznámky uchazeče k zadání</t>
  </si>
  <si>
    <t>POPUZIV</t>
  </si>
  <si>
    <t>END</t>
  </si>
  <si>
    <t>132201111</t>
  </si>
  <si>
    <t>Hloubení rýh š.do 60 cm v hor.3 do 100 m3, STROJNĚ</t>
  </si>
  <si>
    <t>zemění : 0,4*0,7*100</t>
  </si>
  <si>
    <t>propojení budov : 0,4*0,7*12</t>
  </si>
  <si>
    <t>zemění : 0,4*0,7*100*0,3</t>
  </si>
  <si>
    <t>propojení budov : 0,4*0,7*12*0,3</t>
  </si>
  <si>
    <t>175101101</t>
  </si>
  <si>
    <t>Obsyp potrubí bez prohození sypaniny s dodáním štěrkopísku frakce 0 - 22 mm</t>
  </si>
  <si>
    <t>propojení budov : 0,4*0,3*12</t>
  </si>
  <si>
    <t>výkopy : 31,36</t>
  </si>
  <si>
    <t>zásyp : -29,44</t>
  </si>
  <si>
    <t>162701109</t>
  </si>
  <si>
    <t>Příplatek k vod. přemístění hor.1-4 za další 1 km</t>
  </si>
  <si>
    <t>1,92*10</t>
  </si>
  <si>
    <t>451572111</t>
  </si>
  <si>
    <t>Lože pod potrubí z kameniva těženého 0 - 4 mm</t>
  </si>
  <si>
    <t>propojení budov : 0,4*0,1*12</t>
  </si>
  <si>
    <t>971033123</t>
  </si>
  <si>
    <t>Stavební přípomoce vč. likvidace</t>
  </si>
  <si>
    <t>96-001.R</t>
  </si>
  <si>
    <t>Odpojení a likvidace původní elektroinstalace</t>
  </si>
  <si>
    <t>650125725</t>
  </si>
  <si>
    <t>Uložení kabelu Cu 4 x 35 mm2 včetně dodávky kabelu 1-CYKY 4 x 35 mm2</t>
  </si>
  <si>
    <t>210220001</t>
  </si>
  <si>
    <t>Vedení uzemňovací na povrchu FeZn do 120 mm2 včetně pásku FeZn 30 x 4 mm</t>
  </si>
  <si>
    <t>210220002</t>
  </si>
  <si>
    <t>Vedení uzemňovací na povrchu FeZn D 10 mm včetně drátu FeZn 8 mm</t>
  </si>
  <si>
    <t>střecha : 110</t>
  </si>
  <si>
    <t>svody : 4,5*2+3,5*5</t>
  </si>
  <si>
    <t>210220010</t>
  </si>
  <si>
    <t>Nátěr zemnicího pásku do 120 mm2</t>
  </si>
  <si>
    <t>210220301</t>
  </si>
  <si>
    <t>Svorka hromosvodová včetně dodávky svorky univerzální</t>
  </si>
  <si>
    <t>Svorka hromosvodová včetně dodávky svorky plech/drát</t>
  </si>
  <si>
    <t>Svorka hromosvodová do 2 šroubů /SS, SZ, SO/ včetně dodávky svorky SZ zkušební</t>
  </si>
  <si>
    <t>210220801</t>
  </si>
  <si>
    <t>Změření zemního odporu, vč. měřicího protokolu</t>
  </si>
  <si>
    <t>210220801.R</t>
  </si>
  <si>
    <t>Zemnění a pomocné pospojení, MET, D+M</t>
  </si>
  <si>
    <t>210810046</t>
  </si>
  <si>
    <t>Kabel CYKY 3 x 2,5 mm2 pevně uložený včetně dodávky kabelu</t>
  </si>
  <si>
    <t>vrata : 150</t>
  </si>
  <si>
    <t>zásuvky : 250</t>
  </si>
  <si>
    <t>210810045</t>
  </si>
  <si>
    <t>Kabel CYKY 3 x 1,5 mm2 pevně uložený včetně dodávky kabelu</t>
  </si>
  <si>
    <t>světla : 250</t>
  </si>
  <si>
    <t>210010012</t>
  </si>
  <si>
    <t>Trubka tuhá z PVC volně + kolena 23 mm včetně dodávky trubky a kotvení</t>
  </si>
  <si>
    <t>210020304</t>
  </si>
  <si>
    <t>Žlab kabelový s příslušenstvím, 125/50 mm bez víka</t>
  </si>
  <si>
    <t>5531300002</t>
  </si>
  <si>
    <t>Žlab kabelový drátěný 60 x 100 l = 3 m</t>
  </si>
  <si>
    <t>210020308</t>
  </si>
  <si>
    <t>Žlab kabelový s přísluš., 250/50 mm bez víka</t>
  </si>
  <si>
    <t>210220302</t>
  </si>
  <si>
    <t>Svorka hromosvodová včetně kotvy do fasády D+M</t>
  </si>
  <si>
    <t>210220212</t>
  </si>
  <si>
    <t>Tyč jímací s upev. na stř. 1m včetně dodávky jímací tyče a upevnění</t>
  </si>
  <si>
    <t>5531300004</t>
  </si>
  <si>
    <t>Žlab kabelový drátěný 60 x 200 l = 3 m</t>
  </si>
  <si>
    <t>222260549</t>
  </si>
  <si>
    <t>Trubka průměr 110 mm, montáž</t>
  </si>
  <si>
    <t>3457114705</t>
  </si>
  <si>
    <t>Trubka kabelová HDPE, chránička 09110</t>
  </si>
  <si>
    <t>210111137</t>
  </si>
  <si>
    <t>Zásuvka průmyslová IP 44 32 A - montáž</t>
  </si>
  <si>
    <t>210111021</t>
  </si>
  <si>
    <t>Zásuvka nástěnná - provedení 2P+PE včetně dodávky zásuvky</t>
  </si>
  <si>
    <t>35811073</t>
  </si>
  <si>
    <t>Zásuvka nástěnná 32 A 400 - materiál</t>
  </si>
  <si>
    <t>650101511</t>
  </si>
  <si>
    <t>Montáž svítidla</t>
  </si>
  <si>
    <t>210200271</t>
  </si>
  <si>
    <t>Svítidlo stěnové přisazené venkovní se snímačem</t>
  </si>
  <si>
    <t>210200211</t>
  </si>
  <si>
    <t>Svítidlo stěnové přisazené</t>
  </si>
  <si>
    <t>210110001</t>
  </si>
  <si>
    <t>Spínač nástěnný jednopól.- řaz. 1, obyč.prostředí včetně dodávky spínače 3553-01929</t>
  </si>
  <si>
    <t>M21-101.R</t>
  </si>
  <si>
    <t>Přípojky k vratům</t>
  </si>
  <si>
    <t>M21-102.R</t>
  </si>
  <si>
    <t>Materiál jinde neuvedený</t>
  </si>
  <si>
    <t>M65-001.R</t>
  </si>
  <si>
    <t>Rozvaděč hlavní - 96 modulů, 590x820x140mm</t>
  </si>
  <si>
    <t>ON-014.R</t>
  </si>
  <si>
    <t>Dokumentace skutečného stavu silnoproudu</t>
  </si>
  <si>
    <t>Soubor</t>
  </si>
  <si>
    <t>ON-015.R</t>
  </si>
  <si>
    <t xml:space="preserve">Výchozí revize skutečného stavu </t>
  </si>
  <si>
    <t>ON-016.R</t>
  </si>
  <si>
    <t>Zaškolení obsluhy, zkoušky a testy provozu</t>
  </si>
  <si>
    <t>113107220</t>
  </si>
  <si>
    <t>Odstranění asfaltobetonové vozovky, pl. do 50 m2 včetně naložení a odvozu na skládku do 10 km</t>
  </si>
  <si>
    <t>60*0,4</t>
  </si>
  <si>
    <t>24*0,3</t>
  </si>
  <si>
    <t>131201201</t>
  </si>
  <si>
    <t>Hloubení zapažených jam v hor.3 do 100 m3</t>
  </si>
  <si>
    <t>nádrže : 2*(16*2,5)</t>
  </si>
  <si>
    <t>vsak : 2*(1*1,5*8)</t>
  </si>
  <si>
    <t>131201209</t>
  </si>
  <si>
    <t>Příplatek za lepivost - hloubení zapaž.jam v hor.3</t>
  </si>
  <si>
    <t>104*0,3</t>
  </si>
  <si>
    <t>40*0,6*1,5</t>
  </si>
  <si>
    <t>132201192</t>
  </si>
  <si>
    <t>Přípl.za hloub.rýh š.60cm,ve vodě,hor3,do 100m3,ST</t>
  </si>
  <si>
    <t>(42+30+11)*0,6*1,5*0,3</t>
  </si>
  <si>
    <t>151101201</t>
  </si>
  <si>
    <t>Pažení stěn výkopu - příložné - hloubky do 4 m</t>
  </si>
  <si>
    <t>2*2*(16)</t>
  </si>
  <si>
    <t>151101211</t>
  </si>
  <si>
    <t>Odstranění pažení stěn - příložné - hl. do 4 m</t>
  </si>
  <si>
    <t>výkop : 24+104+36</t>
  </si>
  <si>
    <t>zásyp : -(60,8)</t>
  </si>
  <si>
    <t>40*0,6*0,1</t>
  </si>
  <si>
    <t>40*0,6*0,4</t>
  </si>
  <si>
    <t>nad vsakem : 2*1*8</t>
  </si>
  <si>
    <t>nad nádrží : 2*0,5*16</t>
  </si>
  <si>
    <t>nad potrubé : 40*0,6*1,2</t>
  </si>
  <si>
    <t>14,94</t>
  </si>
  <si>
    <t>457541111</t>
  </si>
  <si>
    <t>Filtrační vrstvy z nezhutněné štěrkodrti 32/63</t>
  </si>
  <si>
    <t>2*8</t>
  </si>
  <si>
    <t>213151121</t>
  </si>
  <si>
    <t>Obalení vsakovacích objektů geotextílií</t>
  </si>
  <si>
    <t>2*(1*1*8)</t>
  </si>
  <si>
    <t>67313116.A</t>
  </si>
  <si>
    <t xml:space="preserve">Tkanina 500g/m2 </t>
  </si>
  <si>
    <t>2*(1*1*8)*1,2</t>
  </si>
  <si>
    <t>564732111</t>
  </si>
  <si>
    <t>Podklad z kam.drceného 32-63 s výplň.kamen. 10 cm</t>
  </si>
  <si>
    <t>564762111</t>
  </si>
  <si>
    <t>Podklad z kam.drceného 32-63 s výplň.kamen. 20 cm</t>
  </si>
  <si>
    <t>577131111</t>
  </si>
  <si>
    <t>Beton asfalt. ACO 11+ obrusný tl. 4 cm</t>
  </si>
  <si>
    <t>577141122</t>
  </si>
  <si>
    <t>Beton asfalt. ACL 16+ ložný tl. 5 cm</t>
  </si>
  <si>
    <t>871313121</t>
  </si>
  <si>
    <t>Montáž trub kanaliz. z plastu, hrdlových, DN 150 včetně dodávky trub KG D160</t>
  </si>
  <si>
    <t>894431423</t>
  </si>
  <si>
    <t>Šachta D 600 mm, dl.šach.roury 2,00 m, sběrná dno KG D 160 mm, poklop litina 12,5 t</t>
  </si>
  <si>
    <t>899000002</t>
  </si>
  <si>
    <t>Jímka dešťová D+M vč. otvorů, poklopů a dopojení</t>
  </si>
  <si>
    <t>m3 OP</t>
  </si>
  <si>
    <t>24</t>
  </si>
  <si>
    <t>721242110</t>
  </si>
  <si>
    <t>Lapač střešních splavenin PP HL600, kloub zápachová klapka, koš na listí, DN 125 mm</t>
  </si>
  <si>
    <t>721242804</t>
  </si>
  <si>
    <t>Demontáž lapače střešních splavenin, DN 125 mm</t>
  </si>
  <si>
    <t>005121011R</t>
  </si>
  <si>
    <t>Vybudování zařízení staveniště pro JKSO 801 až 803</t>
  </si>
  <si>
    <t>VRN</t>
  </si>
  <si>
    <t>POL99_8</t>
  </si>
  <si>
    <t>005121021R</t>
  </si>
  <si>
    <t>Provoz zařízení staveniště pro JKSO 801 až 803</t>
  </si>
  <si>
    <t>005121031R</t>
  </si>
  <si>
    <t>Odstranění zařízení staveniště pro JKSO 801 až 803</t>
  </si>
  <si>
    <t>005211010R</t>
  </si>
  <si>
    <t>Předání a převzetí staveniště</t>
  </si>
  <si>
    <t>005211020R</t>
  </si>
  <si>
    <t>Vytýčení a ochrana stávajících inženýrských sítí na staveništi</t>
  </si>
  <si>
    <t>005211080R</t>
  </si>
  <si>
    <t>Bezpečnostní a hygienická opatření na staveništi</t>
  </si>
  <si>
    <t>00524 R</t>
  </si>
  <si>
    <t>Předání a převzetí díla</t>
  </si>
  <si>
    <t>005241010R</t>
  </si>
  <si>
    <t>Dokumentace skutečného provedení</t>
  </si>
  <si>
    <t>005261010R</t>
  </si>
  <si>
    <t>Pojištění dodavatele a pojištění díla</t>
  </si>
  <si>
    <t>005261021R</t>
  </si>
  <si>
    <t>Bankovní záruky za řádné provedení díla</t>
  </si>
  <si>
    <t>005261022R</t>
  </si>
  <si>
    <t>Bankovní záruky za splnění záručních podmínek</t>
  </si>
  <si>
    <t>005281010R</t>
  </si>
  <si>
    <t>Propagace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</si>
</sst>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3" xfId="0" applyBorder="1" applyAlignment="1">
      <alignment horizontal="left" vertical="center" indent="1"/>
    </xf>
    <xf numFmtId="49" fontId="0" fillId="0" borderId="14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3" xfId="0" applyBorder="1" applyAlignment="1">
      <alignment horizontal="left" indent="1"/>
    </xf>
    <xf numFmtId="0" fontId="0" fillId="0" borderId="15" xfId="0" applyBorder="1" applyAlignment="1">
      <alignment horizontal="left" vertical="top" indent="1"/>
    </xf>
    <xf numFmtId="0" fontId="8" fillId="0" borderId="16" xfId="0" applyFont="1" applyBorder="1" applyAlignment="1">
      <alignment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/>
    <xf numFmtId="0" fontId="0" fillId="0" borderId="18" xfId="0" applyBorder="1"/>
    <xf numFmtId="0" fontId="8" fillId="0" borderId="13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6" xfId="0" applyBorder="1" applyAlignment="1">
      <alignment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16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2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0" fillId="3" borderId="29" xfId="0" applyNumberFormat="1" applyFill="1" applyBorder="1" applyAlignment="1">
      <alignment vertical="center" wrapText="1" shrinkToFit="1"/>
    </xf>
    <xf numFmtId="4" fontId="0" fillId="3" borderId="29" xfId="0" applyNumberFormat="1" applyFill="1" applyBorder="1" applyAlignment="1">
      <alignment vertical="center" shrinkToFit="1"/>
    </xf>
    <xf numFmtId="3" fontId="0" fillId="3" borderId="2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2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2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vertical="center"/>
    </xf>
    <xf numFmtId="0" fontId="7" fillId="0" borderId="22" xfId="0" applyFont="1" applyBorder="1"/>
    <xf numFmtId="0" fontId="7" fillId="3" borderId="26" xfId="0" applyFont="1" applyFill="1" applyBorder="1" applyAlignment="1">
      <alignment vertical="center"/>
    </xf>
    <xf numFmtId="0" fontId="7" fillId="3" borderId="26" xfId="0" applyFont="1" applyFill="1" applyBorder="1" applyAlignment="1">
      <alignment vertical="center" wrapText="1"/>
    </xf>
    <xf numFmtId="0" fontId="7" fillId="3" borderId="27" xfId="0" applyFont="1" applyFill="1" applyBorder="1" applyAlignment="1">
      <alignment vertical="center" wrapText="1"/>
    </xf>
    <xf numFmtId="164" fontId="7" fillId="3" borderId="29" xfId="0" applyNumberFormat="1" applyFont="1" applyFill="1" applyBorder="1" applyAlignment="1">
      <alignment vertical="center"/>
    </xf>
    <xf numFmtId="164" fontId="0" fillId="0" borderId="0" xfId="0" applyNumberFormat="1"/>
    <xf numFmtId="4" fontId="7" fillId="3" borderId="29" xfId="0" applyNumberFormat="1" applyFont="1" applyFill="1" applyBorder="1" applyAlignment="1">
      <alignment horizontal="center" vertical="center"/>
    </xf>
    <xf numFmtId="4" fontId="7" fillId="3" borderId="2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5" xfId="0" applyFont="1" applyFill="1" applyBorder="1" applyAlignment="1">
      <alignment vertical="top"/>
    </xf>
    <xf numFmtId="49" fontId="8" fillId="3" borderId="16" xfId="0" applyNumberFormat="1" applyFont="1" applyFill="1" applyBorder="1" applyAlignment="1">
      <alignment vertical="top"/>
    </xf>
    <xf numFmtId="0" fontId="8" fillId="3" borderId="16" xfId="0" applyFont="1" applyFill="1" applyBorder="1" applyAlignment="1">
      <alignment horizontal="center" vertical="top" shrinkToFit="1"/>
    </xf>
    <xf numFmtId="165" fontId="8" fillId="3" borderId="16" xfId="0" applyNumberFormat="1" applyFont="1" applyFill="1" applyBorder="1" applyAlignment="1">
      <alignment vertical="top" shrinkToFit="1"/>
    </xf>
    <xf numFmtId="4" fontId="8" fillId="3" borderId="16" xfId="0" applyNumberFormat="1" applyFont="1" applyFill="1" applyBorder="1" applyAlignment="1">
      <alignment vertical="top" shrinkToFit="1"/>
    </xf>
    <xf numFmtId="4" fontId="8" fillId="3" borderId="30" xfId="0" applyNumberFormat="1" applyFont="1" applyFill="1" applyBorder="1" applyAlignment="1">
      <alignment vertical="top" shrinkToFit="1"/>
    </xf>
    <xf numFmtId="0" fontId="16" fillId="0" borderId="31" xfId="0" applyFont="1" applyBorder="1" applyAlignment="1">
      <alignment vertical="top"/>
    </xf>
    <xf numFmtId="49" fontId="16" fillId="0" borderId="32" xfId="0" applyNumberFormat="1" applyFont="1" applyBorder="1" applyAlignment="1">
      <alignment vertical="top"/>
    </xf>
    <xf numFmtId="0" fontId="16" fillId="0" borderId="32" xfId="0" applyFont="1" applyBorder="1" applyAlignment="1">
      <alignment horizontal="center" vertical="top" shrinkToFit="1"/>
    </xf>
    <xf numFmtId="165" fontId="16" fillId="0" borderId="32" xfId="0" applyNumberFormat="1" applyFont="1" applyBorder="1" applyAlignment="1">
      <alignment vertical="top" shrinkToFit="1"/>
    </xf>
    <xf numFmtId="4" fontId="16" fillId="4" borderId="32" xfId="0" applyNumberFormat="1" applyFont="1" applyFill="1" applyBorder="1" applyAlignment="1" applyProtection="1">
      <alignment vertical="top" shrinkToFit="1"/>
      <protection locked="0"/>
    </xf>
    <xf numFmtId="4" fontId="16" fillId="0" borderId="32" xfId="0" applyNumberFormat="1" applyFont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0" fontId="16" fillId="0" borderId="34" xfId="0" applyFont="1" applyBorder="1" applyAlignment="1">
      <alignment vertical="top"/>
    </xf>
    <xf numFmtId="49" fontId="16" fillId="0" borderId="35" xfId="0" applyNumberFormat="1" applyFont="1" applyBorder="1" applyAlignment="1">
      <alignment vertical="top"/>
    </xf>
    <xf numFmtId="0" fontId="16" fillId="0" borderId="35" xfId="0" applyFont="1" applyBorder="1" applyAlignment="1">
      <alignment horizontal="center" vertical="top" shrinkToFit="1"/>
    </xf>
    <xf numFmtId="165" fontId="16" fillId="0" borderId="35" xfId="0" applyNumberFormat="1" applyFont="1" applyBorder="1" applyAlignment="1">
      <alignment vertical="top" shrinkToFit="1"/>
    </xf>
    <xf numFmtId="4" fontId="16" fillId="4" borderId="35" xfId="0" applyNumberFormat="1" applyFont="1" applyFill="1" applyBorder="1" applyAlignment="1" applyProtection="1">
      <alignment vertical="top" shrinkToFit="1"/>
      <protection locked="0"/>
    </xf>
    <xf numFmtId="4" fontId="16" fillId="0" borderId="35" xfId="0" applyNumberFormat="1" applyFont="1" applyBorder="1" applyAlignment="1">
      <alignment vertical="top" shrinkToFit="1"/>
    </xf>
    <xf numFmtId="4" fontId="16" fillId="0" borderId="36" xfId="0" applyNumberFormat="1" applyFont="1" applyBorder="1" applyAlignment="1">
      <alignment vertical="top" shrinkToFit="1"/>
    </xf>
    <xf numFmtId="49" fontId="8" fillId="3" borderId="16" xfId="0" applyNumberFormat="1" applyFont="1" applyFill="1" applyBorder="1" applyAlignment="1">
      <alignment horizontal="left" vertical="top" wrapText="1"/>
    </xf>
    <xf numFmtId="49" fontId="16" fillId="0" borderId="3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3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0" fillId="3" borderId="26" xfId="0" applyNumberFormat="1" applyFill="1" applyBorder="1" applyAlignment="1">
      <alignment vertical="center"/>
    </xf>
    <xf numFmtId="4" fontId="0" fillId="3" borderId="27" xfId="0" applyNumberFormat="1" applyFill="1" applyBorder="1" applyAlignment="1">
      <alignment vertical="center"/>
    </xf>
    <xf numFmtId="4" fontId="0" fillId="3" borderId="28" xfId="0" applyNumberFormat="1" applyFill="1" applyBorder="1" applyAlignment="1">
      <alignment vertical="center"/>
    </xf>
    <xf numFmtId="0" fontId="0" fillId="0" borderId="16" xfId="0" applyBorder="1" applyAlignment="1">
      <alignment horizontal="center" wrapText="1"/>
    </xf>
    <xf numFmtId="4" fontId="13" fillId="0" borderId="14" xfId="0" applyNumberFormat="1" applyFont="1" applyBorder="1" applyAlignment="1">
      <alignment horizontal="right" vertical="center" indent="1"/>
    </xf>
    <xf numFmtId="4" fontId="11" fillId="0" borderId="14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6" xfId="0" applyNumberFormat="1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/>
    </xf>
    <xf numFmtId="49" fontId="6" fillId="3" borderId="16" xfId="0" applyNumberFormat="1" applyFont="1" applyFill="1" applyBorder="1" applyAlignment="1">
      <alignment horizontal="left" vertical="center" wrapText="1"/>
    </xf>
    <xf numFmtId="0" fontId="0" fillId="3" borderId="16" xfId="0" applyFill="1" applyBorder="1" applyAlignment="1">
      <alignment wrapText="1"/>
    </xf>
    <xf numFmtId="0" fontId="0" fillId="3" borderId="17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6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5" xfId="0" applyFill="1" applyBorder="1" applyAlignment="1" applyProtection="1">
      <alignment vertical="top" wrapText="1"/>
      <protection locked="0"/>
    </xf>
    <xf numFmtId="0" fontId="0" fillId="4" borderId="16" xfId="0" applyFill="1" applyBorder="1" applyAlignment="1" applyProtection="1">
      <alignment vertical="top" wrapText="1"/>
      <protection locked="0"/>
    </xf>
    <xf numFmtId="0" fontId="0" fillId="4" borderId="16" xfId="0" applyFill="1" applyBorder="1" applyAlignment="1" applyProtection="1">
      <alignment horizontal="left" vertical="top" wrapText="1"/>
      <protection locked="0"/>
    </xf>
    <xf numFmtId="0" fontId="0" fillId="4" borderId="30" xfId="0" applyFill="1" applyBorder="1" applyAlignment="1" applyProtection="1">
      <alignment vertical="top" wrapText="1"/>
      <protection locked="0"/>
    </xf>
    <xf numFmtId="0" fontId="0" fillId="4" borderId="22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3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4" xfId="0" applyFill="1" applyBorder="1" applyAlignment="1" applyProtection="1">
      <alignment vertical="top" wrapText="1"/>
      <protection locked="0"/>
    </xf>
    <xf numFmtId="0" fontId="0" fillId="0" borderId="27" xfId="0" applyBorder="1" applyAlignment="1">
      <alignment horizontal="left" vertical="center" wrapText="1"/>
    </xf>
    <xf numFmtId="0" fontId="0" fillId="0" borderId="27" xfId="0" applyBorder="1" applyAlignment="1">
      <alignment wrapText="1"/>
    </xf>
    <xf numFmtId="4" fontId="13" fillId="0" borderId="26" xfId="0" applyNumberFormat="1" applyFont="1" applyBorder="1" applyAlignment="1">
      <alignment horizontal="right" vertical="center" indent="1"/>
    </xf>
    <xf numFmtId="4" fontId="13" fillId="0" borderId="28" xfId="0" applyNumberFormat="1" applyFont="1" applyBorder="1" applyAlignment="1">
      <alignment horizontal="right" vertical="center" indent="1"/>
    </xf>
    <xf numFmtId="0" fontId="8" fillId="0" borderId="27" xfId="0" applyFont="1" applyBorder="1" applyAlignment="1">
      <alignment horizontal="left" vertical="center" wrapText="1"/>
    </xf>
    <xf numFmtId="0" fontId="8" fillId="0" borderId="27" xfId="0" applyFont="1" applyBorder="1" applyAlignment="1">
      <alignment wrapText="1"/>
    </xf>
    <xf numFmtId="4" fontId="11" fillId="0" borderId="26" xfId="0" applyNumberFormat="1" applyFont="1" applyBorder="1" applyAlignment="1">
      <alignment horizontal="right" vertical="center" indent="1"/>
    </xf>
    <xf numFmtId="4" fontId="11" fillId="0" borderId="28" xfId="0" applyNumberFormat="1" applyFont="1" applyBorder="1" applyAlignment="1">
      <alignment horizontal="right" vertical="center" indent="1"/>
    </xf>
    <xf numFmtId="1" fontId="8" fillId="0" borderId="27" xfId="0" applyNumberFormat="1" applyFont="1" applyBorder="1" applyAlignment="1">
      <alignment horizontal="right" vertical="center" wrapText="1"/>
    </xf>
    <xf numFmtId="0" fontId="0" fillId="0" borderId="27" xfId="0" applyBorder="1" applyAlignment="1">
      <alignment horizontal="left" vertical="center" indent="1"/>
    </xf>
    <xf numFmtId="0" fontId="8" fillId="0" borderId="27" xfId="0" applyFont="1" applyBorder="1" applyAlignment="1">
      <alignment vertical="center"/>
    </xf>
    <xf numFmtId="1" fontId="8" fillId="0" borderId="26" xfId="0" applyNumberFormat="1" applyFont="1" applyBorder="1" applyAlignment="1">
      <alignment horizontal="right" vertical="center" wrapText="1"/>
    </xf>
    <xf numFmtId="4" fontId="11" fillId="0" borderId="26" xfId="0" applyNumberFormat="1" applyFont="1" applyBorder="1" applyAlignment="1">
      <alignment vertical="center"/>
    </xf>
    <xf numFmtId="4" fontId="11" fillId="0" borderId="27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horizontal="right" vertical="center"/>
    </xf>
    <xf numFmtId="4" fontId="11" fillId="0" borderId="27" xfId="0" applyNumberFormat="1" applyFont="1" applyBorder="1" applyAlignment="1">
      <alignment horizontal="right" vertical="center"/>
    </xf>
    <xf numFmtId="4" fontId="7" fillId="5" borderId="26" xfId="0" applyNumberFormat="1" applyFont="1" applyFill="1" applyBorder="1" applyAlignment="1">
      <alignment vertical="center"/>
    </xf>
    <xf numFmtId="4" fontId="7" fillId="5" borderId="27" xfId="0" applyNumberFormat="1" applyFont="1" applyFill="1" applyBorder="1" applyAlignment="1">
      <alignment vertical="center" wrapText="1"/>
    </xf>
    <xf numFmtId="4" fontId="10" fillId="5" borderId="29" xfId="0" applyNumberFormat="1" applyFont="1" applyFill="1" applyBorder="1" applyAlignment="1">
      <alignment horizontal="center" vertical="center" wrapText="1" shrinkToFit="1"/>
    </xf>
    <xf numFmtId="4" fontId="7" fillId="5" borderId="29" xfId="0" applyNumberFormat="1" applyFont="1" applyFill="1" applyBorder="1" applyAlignment="1">
      <alignment horizontal="center" vertical="center" wrapText="1" shrinkToFit="1"/>
    </xf>
    <xf numFmtId="3" fontId="7" fillId="5" borderId="29" xfId="0" applyNumberFormat="1" applyFont="1" applyFill="1" applyBorder="1" applyAlignment="1">
      <alignment horizontal="center" vertical="center" wrapText="1"/>
    </xf>
    <xf numFmtId="4" fontId="0" fillId="0" borderId="26" xfId="0" applyNumberFormat="1" applyBorder="1" applyAlignment="1">
      <alignment vertical="center"/>
    </xf>
    <xf numFmtId="4" fontId="0" fillId="0" borderId="27" xfId="0" applyNumberFormat="1" applyBorder="1" applyAlignment="1">
      <alignment vertical="center" wrapText="1"/>
    </xf>
    <xf numFmtId="4" fontId="3" fillId="0" borderId="29" xfId="0" applyNumberFormat="1" applyFont="1" applyBorder="1" applyAlignment="1">
      <alignment horizontal="right" vertical="center" wrapText="1" shrinkToFit="1"/>
    </xf>
    <xf numFmtId="4" fontId="3" fillId="0" borderId="29" xfId="0" applyNumberFormat="1" applyFont="1" applyBorder="1" applyAlignment="1">
      <alignment horizontal="right" vertical="center" shrinkToFit="1"/>
    </xf>
    <xf numFmtId="4" fontId="0" fillId="0" borderId="29" xfId="0" applyNumberFormat="1" applyBorder="1" applyAlignment="1">
      <alignment vertical="center" shrinkToFit="1"/>
    </xf>
    <xf numFmtId="3" fontId="0" fillId="0" borderId="29" xfId="0" applyNumberFormat="1" applyBorder="1" applyAlignment="1">
      <alignment vertical="center"/>
    </xf>
    <xf numFmtId="4" fontId="8" fillId="0" borderId="26" xfId="0" applyNumberFormat="1" applyFont="1" applyBorder="1" applyAlignment="1">
      <alignment vertical="center"/>
    </xf>
    <xf numFmtId="4" fontId="8" fillId="0" borderId="27" xfId="0" applyNumberFormat="1" applyFont="1" applyBorder="1" applyAlignment="1">
      <alignment vertical="center" wrapText="1"/>
    </xf>
    <xf numFmtId="4" fontId="8" fillId="0" borderId="29" xfId="0" applyNumberFormat="1" applyFont="1" applyBorder="1" applyAlignment="1">
      <alignment vertical="center" wrapText="1" shrinkToFit="1"/>
    </xf>
    <xf numFmtId="4" fontId="8" fillId="0" borderId="29" xfId="0" applyNumberFormat="1" applyFont="1" applyBorder="1" applyAlignment="1">
      <alignment vertical="center" shrinkToFit="1"/>
    </xf>
    <xf numFmtId="3" fontId="8" fillId="0" borderId="29" xfId="0" applyNumberFormat="1" applyFont="1" applyBorder="1" applyAlignment="1">
      <alignment vertical="center"/>
    </xf>
    <xf numFmtId="4" fontId="0" fillId="0" borderId="26" xfId="0" applyNumberFormat="1" applyBorder="1" applyAlignment="1">
      <alignment horizontal="left" vertical="center"/>
    </xf>
    <xf numFmtId="4" fontId="0" fillId="0" borderId="29" xfId="0" applyNumberFormat="1" applyBorder="1" applyAlignment="1">
      <alignment vertical="center" wrapText="1" shrinkToFit="1"/>
    </xf>
    <xf numFmtId="0" fontId="15" fillId="5" borderId="26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27" xfId="0" applyNumberFormat="1" applyFont="1" applyBorder="1" applyAlignment="1">
      <alignment vertical="center" wrapText="1"/>
    </xf>
    <xf numFmtId="4" fontId="7" fillId="0" borderId="29" xfId="0" applyNumberFormat="1" applyFont="1" applyBorder="1" applyAlignment="1">
      <alignment horizontal="center" vertical="center"/>
    </xf>
    <xf numFmtId="4" fontId="7" fillId="0" borderId="29" xfId="0" applyNumberFormat="1" applyFont="1" applyBorder="1" applyAlignment="1">
      <alignment vertical="center"/>
    </xf>
    <xf numFmtId="164" fontId="7" fillId="0" borderId="29" xfId="0" applyNumberFormat="1" applyFont="1" applyBorder="1" applyAlignment="1">
      <alignment vertical="center"/>
    </xf>
    <xf numFmtId="0" fontId="0" fillId="0" borderId="29" xfId="0" applyBorder="1" applyAlignment="1">
      <alignment vertical="center"/>
    </xf>
    <xf numFmtId="49" fontId="0" fillId="0" borderId="27" xfId="0" applyNumberFormat="1" applyBorder="1" applyAlignment="1">
      <alignment vertical="center"/>
    </xf>
    <xf numFmtId="49" fontId="0" fillId="0" borderId="27" xfId="0" applyNumberFormat="1" applyBorder="1" applyAlignment="1">
      <alignment vertical="center" shrinkToFit="1"/>
    </xf>
    <xf numFmtId="49" fontId="0" fillId="0" borderId="28" xfId="0" applyNumberFormat="1" applyBorder="1" applyAlignment="1">
      <alignment vertical="center" shrinkToFit="1"/>
    </xf>
    <xf numFmtId="49" fontId="0" fillId="0" borderId="27" xfId="0" applyNumberForma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3" borderId="29" xfId="0" applyFill="1" applyBorder="1" applyAlignment="1">
      <alignment vertical="center"/>
    </xf>
    <xf numFmtId="49" fontId="0" fillId="3" borderId="27" xfId="0" applyNumberFormat="1" applyFill="1" applyBorder="1" applyAlignment="1">
      <alignment vertical="center"/>
    </xf>
    <xf numFmtId="49" fontId="0" fillId="3" borderId="27" xfId="0" applyNumberForma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28" xfId="0" applyFill="1" applyBorder="1" applyAlignment="1">
      <alignment vertical="center"/>
    </xf>
    <xf numFmtId="0" fontId="0" fillId="5" borderId="29" xfId="0" applyFill="1" applyBorder="1"/>
    <xf numFmtId="49" fontId="0" fillId="5" borderId="29" xfId="0" applyNumberFormat="1" applyFill="1" applyBorder="1"/>
    <xf numFmtId="0" fontId="0" fillId="5" borderId="29" xfId="0" applyFill="1" applyBorder="1" applyAlignment="1">
      <alignment horizontal="center"/>
    </xf>
    <xf numFmtId="0" fontId="0" fillId="5" borderId="26" xfId="0" applyFill="1" applyBorder="1"/>
    <xf numFmtId="0" fontId="0" fillId="5" borderId="29" xfId="0" applyFill="1" applyBorder="1" applyAlignment="1">
      <alignment wrapText="1"/>
    </xf>
    <xf numFmtId="0" fontId="8" fillId="3" borderId="26" xfId="0" applyFont="1" applyFill="1" applyBorder="1" applyAlignment="1">
      <alignment vertical="top"/>
    </xf>
    <xf numFmtId="49" fontId="8" fillId="3" borderId="27" xfId="0" applyNumberFormat="1" applyFont="1" applyFill="1" applyBorder="1" applyAlignment="1">
      <alignment vertical="top"/>
    </xf>
    <xf numFmtId="49" fontId="8" fillId="3" borderId="27" xfId="0" applyNumberFormat="1" applyFont="1" applyFill="1" applyBorder="1" applyAlignment="1">
      <alignment horizontal="left" vertical="top" wrapText="1"/>
    </xf>
    <xf numFmtId="0" fontId="8" fillId="3" borderId="27" xfId="0" applyFont="1" applyFill="1" applyBorder="1" applyAlignment="1">
      <alignment horizontal="center" vertical="top"/>
    </xf>
    <xf numFmtId="0" fontId="8" fillId="3" borderId="27" xfId="0" applyFont="1" applyFill="1" applyBorder="1" applyAlignment="1">
      <alignment vertical="top"/>
    </xf>
    <xf numFmtId="4" fontId="8" fillId="3" borderId="28" xfId="0" applyNumberFormat="1" applyFont="1" applyFill="1" applyBorder="1" applyAlignment="1">
      <alignment vertical="top" shrinkToFi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/>
  <sheetData>
    <row r="1" spans="1:7">
      <c r="A1" s="21" t="s">
        <v>0</v>
      </c>
    </row>
    <row r="2" spans="1:7" ht="57.75" customHeight="1">
      <c r="A2" s="144" t="s">
        <v>1</v>
      </c>
      <c r="B2" s="144"/>
      <c r="C2" s="144"/>
      <c r="D2" s="144"/>
      <c r="E2" s="144"/>
      <c r="F2" s="144"/>
      <c r="G2" s="14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4"/>
  <sheetViews>
    <sheetView showGridLines="0" tabSelected="1" topLeftCell="B25" zoomScaleNormal="100" zoomScaleSheetLayoutView="75" workbookViewId="0">
      <selection activeCell="A28" sqref="A28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48" customWidth="1"/>
    <col min="4" max="4" width="13" style="48" customWidth="1"/>
    <col min="5" max="5" width="9.7109375" style="48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5" t="s">
        <v>2</v>
      </c>
      <c r="B1" s="168" t="s">
        <v>3</v>
      </c>
      <c r="C1" s="169"/>
      <c r="D1" s="169"/>
      <c r="E1" s="169"/>
      <c r="F1" s="169"/>
      <c r="G1" s="169"/>
      <c r="H1" s="169"/>
      <c r="I1" s="169"/>
      <c r="J1" s="170"/>
    </row>
    <row r="2" spans="1:15" ht="36" customHeight="1">
      <c r="A2" s="2"/>
      <c r="B2" s="66" t="s">
        <v>4</v>
      </c>
      <c r="C2" s="67"/>
      <c r="D2" s="68" t="s">
        <v>5</v>
      </c>
      <c r="E2" s="174" t="s">
        <v>6</v>
      </c>
      <c r="F2" s="175"/>
      <c r="G2" s="175"/>
      <c r="H2" s="175"/>
      <c r="I2" s="175"/>
      <c r="J2" s="176"/>
      <c r="O2" s="1"/>
    </row>
    <row r="3" spans="1:15" ht="27" hidden="1" customHeight="1">
      <c r="A3" s="2"/>
      <c r="B3" s="69"/>
      <c r="C3" s="67"/>
      <c r="D3" s="70"/>
      <c r="E3" s="177"/>
      <c r="F3" s="178"/>
      <c r="G3" s="178"/>
      <c r="H3" s="178"/>
      <c r="I3" s="178"/>
      <c r="J3" s="179"/>
    </row>
    <row r="4" spans="1:15" ht="23.25" customHeight="1">
      <c r="A4" s="2"/>
      <c r="B4" s="71"/>
      <c r="C4" s="72"/>
      <c r="D4" s="73"/>
      <c r="E4" s="158"/>
      <c r="F4" s="158"/>
      <c r="G4" s="158"/>
      <c r="H4" s="158"/>
      <c r="I4" s="158"/>
      <c r="J4" s="159"/>
    </row>
    <row r="5" spans="1:15" ht="24" customHeight="1">
      <c r="A5" s="2"/>
      <c r="B5" s="31" t="s">
        <v>7</v>
      </c>
      <c r="D5" s="162" t="s">
        <v>8</v>
      </c>
      <c r="E5" s="163"/>
      <c r="F5" s="163"/>
      <c r="G5" s="163"/>
      <c r="H5" s="18" t="s">
        <v>9</v>
      </c>
      <c r="I5" s="75" t="s">
        <v>10</v>
      </c>
      <c r="J5" s="8"/>
    </row>
    <row r="6" spans="1:15" ht="15.75" customHeight="1">
      <c r="A6" s="2"/>
      <c r="B6" s="28"/>
      <c r="C6" s="51"/>
      <c r="D6" s="164" t="s">
        <v>11</v>
      </c>
      <c r="E6" s="165"/>
      <c r="F6" s="165"/>
      <c r="G6" s="165"/>
      <c r="H6" s="18" t="s">
        <v>12</v>
      </c>
      <c r="I6" s="75" t="s">
        <v>13</v>
      </c>
      <c r="J6" s="8"/>
    </row>
    <row r="7" spans="1:15" ht="15.75" customHeight="1">
      <c r="A7" s="2"/>
      <c r="B7" s="29"/>
      <c r="C7" s="52"/>
      <c r="D7" s="74" t="s">
        <v>14</v>
      </c>
      <c r="E7" s="166" t="s">
        <v>15</v>
      </c>
      <c r="F7" s="167"/>
      <c r="G7" s="167"/>
      <c r="H7" s="24"/>
      <c r="I7" s="23"/>
      <c r="J7" s="33"/>
    </row>
    <row r="8" spans="1:15" ht="24" hidden="1" customHeight="1">
      <c r="A8" s="2"/>
      <c r="B8" s="31" t="s">
        <v>16</v>
      </c>
      <c r="D8" s="47"/>
      <c r="H8" s="18" t="s">
        <v>9</v>
      </c>
      <c r="I8" s="22"/>
      <c r="J8" s="8"/>
    </row>
    <row r="9" spans="1:15" ht="15.75" hidden="1" customHeight="1">
      <c r="A9" s="2"/>
      <c r="B9" s="2"/>
      <c r="D9" s="47"/>
      <c r="H9" s="18" t="s">
        <v>12</v>
      </c>
      <c r="I9" s="22"/>
      <c r="J9" s="8"/>
    </row>
    <row r="10" spans="1:15" ht="15.75" hidden="1" customHeight="1">
      <c r="A10" s="2"/>
      <c r="B10" s="34"/>
      <c r="C10" s="52"/>
      <c r="D10" s="49"/>
      <c r="E10" s="53"/>
      <c r="F10" s="24"/>
      <c r="G10" s="14"/>
      <c r="H10" s="14"/>
      <c r="I10" s="35"/>
      <c r="J10" s="33"/>
    </row>
    <row r="11" spans="1:15" ht="24" customHeight="1">
      <c r="A11" s="2"/>
      <c r="B11" s="31" t="s">
        <v>17</v>
      </c>
      <c r="D11" s="181"/>
      <c r="E11" s="181"/>
      <c r="F11" s="181"/>
      <c r="G11" s="181"/>
      <c r="H11" s="18" t="s">
        <v>9</v>
      </c>
      <c r="I11" s="76"/>
      <c r="J11" s="8"/>
    </row>
    <row r="12" spans="1:15" ht="15.75" customHeight="1">
      <c r="A12" s="2"/>
      <c r="B12" s="28"/>
      <c r="C12" s="51"/>
      <c r="D12" s="157"/>
      <c r="E12" s="157"/>
      <c r="F12" s="157"/>
      <c r="G12" s="157"/>
      <c r="H12" s="18" t="s">
        <v>12</v>
      </c>
      <c r="I12" s="76"/>
      <c r="J12" s="8"/>
    </row>
    <row r="13" spans="1:15" ht="15.75" customHeight="1">
      <c r="A13" s="2"/>
      <c r="B13" s="29"/>
      <c r="C13" s="52"/>
      <c r="D13" s="77"/>
      <c r="E13" s="160"/>
      <c r="F13" s="161"/>
      <c r="G13" s="161"/>
      <c r="H13" s="19"/>
      <c r="I13" s="23"/>
      <c r="J13" s="33"/>
    </row>
    <row r="14" spans="1:15" ht="24" customHeight="1">
      <c r="A14" s="2"/>
      <c r="B14" s="41" t="s">
        <v>18</v>
      </c>
      <c r="C14" s="54"/>
      <c r="D14" s="55"/>
      <c r="E14" s="56"/>
      <c r="F14" s="42"/>
      <c r="G14" s="42"/>
      <c r="H14" s="43"/>
      <c r="I14" s="42"/>
      <c r="J14" s="44"/>
    </row>
    <row r="15" spans="1:15" ht="32.25" customHeight="1">
      <c r="A15" s="2"/>
      <c r="B15" s="34" t="s">
        <v>19</v>
      </c>
      <c r="C15" s="57"/>
      <c r="D15" s="50"/>
      <c r="E15" s="180"/>
      <c r="F15" s="180"/>
      <c r="G15" s="182"/>
      <c r="H15" s="182"/>
      <c r="I15" s="182" t="s">
        <v>20</v>
      </c>
      <c r="J15" s="183"/>
    </row>
    <row r="16" spans="1:15" ht="23.25" customHeight="1">
      <c r="A16" s="107" t="s">
        <v>21</v>
      </c>
      <c r="B16" s="37" t="s">
        <v>21</v>
      </c>
      <c r="C16" s="201"/>
      <c r="D16" s="202"/>
      <c r="E16" s="203"/>
      <c r="F16" s="204"/>
      <c r="G16" s="203"/>
      <c r="H16" s="204"/>
      <c r="I16" s="203">
        <f>SUMIF(F52:F80,A16,I52:I80)+SUMIF(F52:F80,"PSU",I52:I80)</f>
        <v>0</v>
      </c>
      <c r="J16" s="149"/>
    </row>
    <row r="17" spans="1:10" ht="23.25" customHeight="1">
      <c r="A17" s="107" t="s">
        <v>22</v>
      </c>
      <c r="B17" s="37" t="s">
        <v>22</v>
      </c>
      <c r="C17" s="201"/>
      <c r="D17" s="202"/>
      <c r="E17" s="203"/>
      <c r="F17" s="204"/>
      <c r="G17" s="203"/>
      <c r="H17" s="204"/>
      <c r="I17" s="203">
        <f>SUMIF(F52:F80,A17,I52:I80)</f>
        <v>0</v>
      </c>
      <c r="J17" s="149"/>
    </row>
    <row r="18" spans="1:10" ht="23.25" customHeight="1">
      <c r="A18" s="107" t="s">
        <v>23</v>
      </c>
      <c r="B18" s="37" t="s">
        <v>23</v>
      </c>
      <c r="C18" s="201"/>
      <c r="D18" s="202"/>
      <c r="E18" s="203"/>
      <c r="F18" s="204"/>
      <c r="G18" s="203"/>
      <c r="H18" s="204"/>
      <c r="I18" s="203">
        <f>SUMIF(F52:F80,A18,I52:I80)</f>
        <v>0</v>
      </c>
      <c r="J18" s="149"/>
    </row>
    <row r="19" spans="1:10" ht="23.25" customHeight="1">
      <c r="A19" s="107" t="s">
        <v>24</v>
      </c>
      <c r="B19" s="37" t="s">
        <v>25</v>
      </c>
      <c r="C19" s="201"/>
      <c r="D19" s="202"/>
      <c r="E19" s="203"/>
      <c r="F19" s="204"/>
      <c r="G19" s="203"/>
      <c r="H19" s="204"/>
      <c r="I19" s="203">
        <f>SUMIF(F52:F80,A19,I52:I80)</f>
        <v>0</v>
      </c>
      <c r="J19" s="149"/>
    </row>
    <row r="20" spans="1:10" ht="23.25" customHeight="1">
      <c r="A20" s="107" t="s">
        <v>26</v>
      </c>
      <c r="B20" s="37" t="s">
        <v>27</v>
      </c>
      <c r="C20" s="201"/>
      <c r="D20" s="202"/>
      <c r="E20" s="203"/>
      <c r="F20" s="204"/>
      <c r="G20" s="203"/>
      <c r="H20" s="204"/>
      <c r="I20" s="203">
        <f>SUMIF(F52:F80,A20,I52:I80)</f>
        <v>0</v>
      </c>
      <c r="J20" s="149"/>
    </row>
    <row r="21" spans="1:10" ht="23.25" customHeight="1">
      <c r="A21" s="2"/>
      <c r="B21" s="46" t="s">
        <v>20</v>
      </c>
      <c r="C21" s="205"/>
      <c r="D21" s="206"/>
      <c r="E21" s="207"/>
      <c r="F21" s="208"/>
      <c r="G21" s="207"/>
      <c r="H21" s="208"/>
      <c r="I21" s="207">
        <f>SUM(I16:J20)</f>
        <v>0</v>
      </c>
      <c r="J21" s="150"/>
    </row>
    <row r="22" spans="1:10" ht="33" customHeight="1">
      <c r="A22" s="2"/>
      <c r="B22" s="40" t="s">
        <v>28</v>
      </c>
      <c r="C22" s="201"/>
      <c r="D22" s="202"/>
      <c r="E22" s="209"/>
      <c r="F22" s="210"/>
      <c r="G22" s="211"/>
      <c r="H22" s="211"/>
      <c r="I22" s="211"/>
      <c r="J22" s="38"/>
    </row>
    <row r="23" spans="1:10" ht="23.25" customHeight="1">
      <c r="A23" s="2">
        <f>ZakladDPHSni*SazbaDPH1/100</f>
        <v>0</v>
      </c>
      <c r="B23" s="37" t="s">
        <v>29</v>
      </c>
      <c r="C23" s="201"/>
      <c r="D23" s="202"/>
      <c r="E23" s="212">
        <v>12</v>
      </c>
      <c r="F23" s="210" t="s">
        <v>30</v>
      </c>
      <c r="G23" s="213">
        <f>ZakladDPHSniVypocet</f>
        <v>0</v>
      </c>
      <c r="H23" s="214"/>
      <c r="I23" s="214"/>
      <c r="J23" s="38" t="str">
        <f t="shared" ref="J23:J28" si="0">Mena</f>
        <v>CZK</v>
      </c>
    </row>
    <row r="24" spans="1:10" ht="23.25" customHeight="1">
      <c r="A24" s="2">
        <f>(A23-INT(A23))*100</f>
        <v>0</v>
      </c>
      <c r="B24" s="37" t="s">
        <v>31</v>
      </c>
      <c r="C24" s="201"/>
      <c r="D24" s="202"/>
      <c r="E24" s="212">
        <f>SazbaDPH1</f>
        <v>12</v>
      </c>
      <c r="F24" s="210" t="s">
        <v>30</v>
      </c>
      <c r="G24" s="215">
        <f>A23</f>
        <v>0</v>
      </c>
      <c r="H24" s="216"/>
      <c r="I24" s="216"/>
      <c r="J24" s="38" t="str">
        <f t="shared" si="0"/>
        <v>CZK</v>
      </c>
    </row>
    <row r="25" spans="1:10" ht="23.25" customHeight="1">
      <c r="A25" s="2">
        <f>ZakladDPHZakl*SazbaDPH2/100</f>
        <v>0</v>
      </c>
      <c r="B25" s="37" t="s">
        <v>32</v>
      </c>
      <c r="C25" s="201"/>
      <c r="D25" s="202"/>
      <c r="E25" s="212">
        <v>21</v>
      </c>
      <c r="F25" s="210" t="s">
        <v>30</v>
      </c>
      <c r="G25" s="213">
        <f>ZakladDPHZaklVypocet</f>
        <v>0</v>
      </c>
      <c r="H25" s="214"/>
      <c r="I25" s="214"/>
      <c r="J25" s="38" t="str">
        <f t="shared" si="0"/>
        <v>CZK</v>
      </c>
    </row>
    <row r="26" spans="1:10" ht="23.25" customHeight="1">
      <c r="A26" s="2">
        <f>(A25-INT(A25))*100</f>
        <v>0</v>
      </c>
      <c r="B26" s="32" t="s">
        <v>33</v>
      </c>
      <c r="C26" s="58"/>
      <c r="D26" s="50"/>
      <c r="E26" s="59">
        <f>SazbaDPH2</f>
        <v>21</v>
      </c>
      <c r="F26" s="30" t="s">
        <v>30</v>
      </c>
      <c r="G26" s="171">
        <f>A25</f>
        <v>0</v>
      </c>
      <c r="H26" s="172"/>
      <c r="I26" s="172"/>
      <c r="J26" s="36" t="str">
        <f t="shared" si="0"/>
        <v>CZK</v>
      </c>
    </row>
    <row r="27" spans="1:10" ht="23.25" customHeight="1" thickBot="1">
      <c r="A27" s="2">
        <f>ZakladDPHSni+DPHSni+ZakladDPHZakl+DPHZakl</f>
        <v>0</v>
      </c>
      <c r="B27" s="31" t="s">
        <v>34</v>
      </c>
      <c r="C27" s="60"/>
      <c r="D27" s="61"/>
      <c r="E27" s="60"/>
      <c r="F27" s="16"/>
      <c r="G27" s="173">
        <f>CenaCelkem-(ZakladDPHSni+DPHSni+ZakladDPHZakl+DPHZakl)</f>
        <v>0</v>
      </c>
      <c r="H27" s="173"/>
      <c r="I27" s="173"/>
      <c r="J27" s="39" t="str">
        <f t="shared" si="0"/>
        <v>CZK</v>
      </c>
    </row>
    <row r="28" spans="1:10" ht="27.75" hidden="1" customHeight="1" thickBot="1">
      <c r="A28" s="2"/>
      <c r="B28" s="87" t="s">
        <v>35</v>
      </c>
      <c r="C28" s="88"/>
      <c r="D28" s="88"/>
      <c r="E28" s="89"/>
      <c r="F28" s="90"/>
      <c r="G28" s="152">
        <f>ZakladDPHSniVypocet+ZakladDPHZaklVypocet</f>
        <v>0</v>
      </c>
      <c r="H28" s="152"/>
      <c r="I28" s="152"/>
      <c r="J28" s="91" t="str">
        <f t="shared" si="0"/>
        <v>CZK</v>
      </c>
    </row>
    <row r="29" spans="1:10" ht="27.75" customHeight="1" thickBot="1">
      <c r="A29" s="2">
        <f>(A27-INT(A27))*100</f>
        <v>0</v>
      </c>
      <c r="B29" s="87" t="s">
        <v>36</v>
      </c>
      <c r="C29" s="92"/>
      <c r="D29" s="92"/>
      <c r="E29" s="92"/>
      <c r="F29" s="93"/>
      <c r="G29" s="151">
        <f>A27</f>
        <v>0</v>
      </c>
      <c r="H29" s="151"/>
      <c r="I29" s="151"/>
      <c r="J29" s="94" t="s">
        <v>37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62" t="s">
        <v>38</v>
      </c>
      <c r="D32" s="63"/>
      <c r="E32" s="63"/>
      <c r="F32" s="15" t="s">
        <v>39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64"/>
      <c r="D34" s="153"/>
      <c r="E34" s="154"/>
      <c r="G34" s="155"/>
      <c r="H34" s="156"/>
      <c r="I34" s="156"/>
      <c r="J34" s="25"/>
    </row>
    <row r="35" spans="1:10" ht="12.75" customHeight="1">
      <c r="A35" s="2"/>
      <c r="B35" s="2"/>
      <c r="D35" s="148" t="s">
        <v>40</v>
      </c>
      <c r="E35" s="148"/>
      <c r="H35" s="10" t="s">
        <v>41</v>
      </c>
      <c r="J35" s="9"/>
    </row>
    <row r="36" spans="1:10" ht="13.5" customHeight="1" thickBot="1">
      <c r="A36" s="11"/>
      <c r="B36" s="11"/>
      <c r="C36" s="65"/>
      <c r="D36" s="65"/>
      <c r="E36" s="65"/>
      <c r="F36" s="12"/>
      <c r="G36" s="12"/>
      <c r="H36" s="12"/>
      <c r="I36" s="12"/>
      <c r="J36" s="13"/>
    </row>
    <row r="37" spans="1:10" ht="27" customHeight="1">
      <c r="B37" s="80" t="s">
        <v>42</v>
      </c>
      <c r="C37" s="81"/>
      <c r="D37" s="81"/>
      <c r="E37" s="81"/>
      <c r="F37" s="82"/>
      <c r="G37" s="82"/>
      <c r="H37" s="82"/>
      <c r="I37" s="82"/>
      <c r="J37" s="83"/>
    </row>
    <row r="38" spans="1:10" ht="25.5" customHeight="1">
      <c r="A38" s="79" t="s">
        <v>43</v>
      </c>
      <c r="B38" s="217" t="s">
        <v>44</v>
      </c>
      <c r="C38" s="218" t="s">
        <v>45</v>
      </c>
      <c r="D38" s="218"/>
      <c r="E38" s="218"/>
      <c r="F38" s="219" t="str">
        <f>B23</f>
        <v>Základ pro sníženou DPH</v>
      </c>
      <c r="G38" s="219" t="str">
        <f>B25</f>
        <v>Základ pro základní DPH</v>
      </c>
      <c r="H38" s="220" t="s">
        <v>46</v>
      </c>
      <c r="I38" s="220" t="s">
        <v>47</v>
      </c>
      <c r="J38" s="221" t="s">
        <v>30</v>
      </c>
    </row>
    <row r="39" spans="1:10" ht="25.5" hidden="1" customHeight="1">
      <c r="A39" s="79">
        <v>1</v>
      </c>
      <c r="B39" s="222" t="s">
        <v>48</v>
      </c>
      <c r="C39" s="223"/>
      <c r="D39" s="223"/>
      <c r="E39" s="223"/>
      <c r="F39" s="224">
        <f>'01 01 Pol'!AE240+'01 02 Pol'!AE78+'01 03 Pol'!AE60+'01 04 Pol'!AE23</f>
        <v>0</v>
      </c>
      <c r="G39" s="225">
        <f>'01 01 Pol'!AF240+'01 02 Pol'!AF78+'01 03 Pol'!AF60+'01 04 Pol'!AF23</f>
        <v>0</v>
      </c>
      <c r="H39" s="226">
        <f>(F39*SazbaDPH1/100)+(G39*SazbaDPH2/100)</f>
        <v>0</v>
      </c>
      <c r="I39" s="226">
        <f>F39+G39+H39</f>
        <v>0</v>
      </c>
      <c r="J39" s="227" t="str">
        <f>IF(_xlfn.SINGLE(CenaCelkemVypocet)=0,"",I39/_xlfn.SINGLE(CenaCelkemVypocet)*100)</f>
        <v/>
      </c>
    </row>
    <row r="40" spans="1:10" ht="25.5" customHeight="1">
      <c r="A40" s="79">
        <v>2</v>
      </c>
      <c r="B40" s="228" t="s">
        <v>49</v>
      </c>
      <c r="C40" s="229" t="s">
        <v>50</v>
      </c>
      <c r="D40" s="229"/>
      <c r="E40" s="229"/>
      <c r="F40" s="230">
        <f>'01 01 Pol'!AE240+'01 02 Pol'!AE78+'01 03 Pol'!AE60+'01 04 Pol'!AE23</f>
        <v>0</v>
      </c>
      <c r="G40" s="231">
        <f>'01 01 Pol'!AF240+'01 02 Pol'!AF78+'01 03 Pol'!AF60+'01 04 Pol'!AF23</f>
        <v>0</v>
      </c>
      <c r="H40" s="231">
        <f>(F40*SazbaDPH1/100)+(G40*SazbaDPH2/100)</f>
        <v>0</v>
      </c>
      <c r="I40" s="231">
        <f>F40+G40+H40</f>
        <v>0</v>
      </c>
      <c r="J40" s="232" t="str">
        <f>IF(_xlfn.SINGLE(CenaCelkemVypocet)=0,"",I40/_xlfn.SINGLE(CenaCelkemVypocet)*100)</f>
        <v/>
      </c>
    </row>
    <row r="41" spans="1:10" ht="25.5" customHeight="1">
      <c r="A41" s="79">
        <v>3</v>
      </c>
      <c r="B41" s="233" t="s">
        <v>49</v>
      </c>
      <c r="C41" s="223" t="s">
        <v>51</v>
      </c>
      <c r="D41" s="223"/>
      <c r="E41" s="223"/>
      <c r="F41" s="234">
        <f>'01 01 Pol'!AE240</f>
        <v>0</v>
      </c>
      <c r="G41" s="226">
        <f>'01 01 Pol'!AF240</f>
        <v>0</v>
      </c>
      <c r="H41" s="226">
        <f>(F41*SazbaDPH1/100)+(G41*SazbaDPH2/100)</f>
        <v>0</v>
      </c>
      <c r="I41" s="226">
        <f>F41+G41+H41</f>
        <v>0</v>
      </c>
      <c r="J41" s="227" t="str">
        <f>IF(_xlfn.SINGLE(CenaCelkemVypocet)=0,"",I41/_xlfn.SINGLE(CenaCelkemVypocet)*100)</f>
        <v/>
      </c>
    </row>
    <row r="42" spans="1:10" ht="25.5" customHeight="1">
      <c r="A42" s="79">
        <v>3</v>
      </c>
      <c r="B42" s="233" t="s">
        <v>52</v>
      </c>
      <c r="C42" s="223" t="s">
        <v>53</v>
      </c>
      <c r="D42" s="223"/>
      <c r="E42" s="223"/>
      <c r="F42" s="234">
        <f>'01 02 Pol'!AE78</f>
        <v>0</v>
      </c>
      <c r="G42" s="226">
        <f>'01 02 Pol'!AF78</f>
        <v>0</v>
      </c>
      <c r="H42" s="226">
        <f>(F42*SazbaDPH1/100)+(G42*SazbaDPH2/100)</f>
        <v>0</v>
      </c>
      <c r="I42" s="226">
        <f>F42+G42+H42</f>
        <v>0</v>
      </c>
      <c r="J42" s="227" t="str">
        <f>IF(_xlfn.SINGLE(CenaCelkemVypocet)=0,"",I42/_xlfn.SINGLE(CenaCelkemVypocet)*100)</f>
        <v/>
      </c>
    </row>
    <row r="43" spans="1:10" ht="25.5" customHeight="1">
      <c r="A43" s="79">
        <v>3</v>
      </c>
      <c r="B43" s="233" t="s">
        <v>54</v>
      </c>
      <c r="C43" s="223" t="s">
        <v>55</v>
      </c>
      <c r="D43" s="223"/>
      <c r="E43" s="223"/>
      <c r="F43" s="234">
        <f>'01 03 Pol'!AE60</f>
        <v>0</v>
      </c>
      <c r="G43" s="226">
        <f>'01 03 Pol'!AF60</f>
        <v>0</v>
      </c>
      <c r="H43" s="226">
        <f>(F43*SazbaDPH1/100)+(G43*SazbaDPH2/100)</f>
        <v>0</v>
      </c>
      <c r="I43" s="226">
        <f>F43+G43+H43</f>
        <v>0</v>
      </c>
      <c r="J43" s="227" t="str">
        <f>IF(_xlfn.SINGLE(CenaCelkemVypocet)=0,"",I43/_xlfn.SINGLE(CenaCelkemVypocet)*100)</f>
        <v/>
      </c>
    </row>
    <row r="44" spans="1:10" ht="25.5" customHeight="1">
      <c r="A44" s="79">
        <v>3</v>
      </c>
      <c r="B44" s="233" t="s">
        <v>56</v>
      </c>
      <c r="C44" s="223" t="s">
        <v>57</v>
      </c>
      <c r="D44" s="223"/>
      <c r="E44" s="223"/>
      <c r="F44" s="234">
        <f>'01 04 Pol'!AE23</f>
        <v>0</v>
      </c>
      <c r="G44" s="226">
        <f>'01 04 Pol'!AF23</f>
        <v>0</v>
      </c>
      <c r="H44" s="226">
        <f>(F44*SazbaDPH1/100)+(G44*SazbaDPH2/100)</f>
        <v>0</v>
      </c>
      <c r="I44" s="226">
        <f>F44+G44+H44</f>
        <v>0</v>
      </c>
      <c r="J44" s="227" t="str">
        <f>IF(_xlfn.SINGLE(CenaCelkemVypocet)=0,"",I44/_xlfn.SINGLE(CenaCelkemVypocet)*100)</f>
        <v/>
      </c>
    </row>
    <row r="45" spans="1:10" ht="25.5" customHeight="1">
      <c r="A45" s="79"/>
      <c r="B45" s="145" t="s">
        <v>58</v>
      </c>
      <c r="C45" s="146"/>
      <c r="D45" s="146"/>
      <c r="E45" s="147"/>
      <c r="F45" s="84">
        <f>SUMIF(A39:A44,"=1",F39:F44)</f>
        <v>0</v>
      </c>
      <c r="G45" s="85">
        <f>SUMIF(A39:A44,"=1",G39:G44)</f>
        <v>0</v>
      </c>
      <c r="H45" s="85">
        <f>SUMIF(A39:A44,"=1",H39:H44)</f>
        <v>0</v>
      </c>
      <c r="I45" s="85">
        <f>SUMIF(A39:A44,"=1",I39:I44)</f>
        <v>0</v>
      </c>
      <c r="J45" s="86">
        <f>SUMIF(A39:A44,"=1",J39:J44)</f>
        <v>0</v>
      </c>
    </row>
    <row r="49" spans="1:10" ht="15.75">
      <c r="B49" s="95" t="s">
        <v>59</v>
      </c>
    </row>
    <row r="51" spans="1:10" ht="25.5" customHeight="1">
      <c r="A51" s="97"/>
      <c r="B51" s="235" t="s">
        <v>44</v>
      </c>
      <c r="C51" s="235" t="s">
        <v>45</v>
      </c>
      <c r="D51" s="236"/>
      <c r="E51" s="236"/>
      <c r="F51" s="237" t="s">
        <v>60</v>
      </c>
      <c r="G51" s="237"/>
      <c r="H51" s="237"/>
      <c r="I51" s="237" t="s">
        <v>20</v>
      </c>
      <c r="J51" s="237" t="s">
        <v>30</v>
      </c>
    </row>
    <row r="52" spans="1:10" ht="36.75" customHeight="1">
      <c r="A52" s="98"/>
      <c r="B52" s="238" t="s">
        <v>61</v>
      </c>
      <c r="C52" s="239" t="s">
        <v>62</v>
      </c>
      <c r="D52" s="240"/>
      <c r="E52" s="240"/>
      <c r="F52" s="241" t="s">
        <v>21</v>
      </c>
      <c r="G52" s="242"/>
      <c r="H52" s="242"/>
      <c r="I52" s="242">
        <f>'01 01 Pol'!G8+'01 02 Pol'!G8+'01 03 Pol'!G8</f>
        <v>0</v>
      </c>
      <c r="J52" s="243" t="str">
        <f>IF(I81=0,"",I52/I81*100)</f>
        <v/>
      </c>
    </row>
    <row r="53" spans="1:10" ht="36.75" customHeight="1">
      <c r="A53" s="98"/>
      <c r="B53" s="238" t="s">
        <v>63</v>
      </c>
      <c r="C53" s="239" t="s">
        <v>64</v>
      </c>
      <c r="D53" s="240"/>
      <c r="E53" s="240"/>
      <c r="F53" s="241" t="s">
        <v>21</v>
      </c>
      <c r="G53" s="242"/>
      <c r="H53" s="242"/>
      <c r="I53" s="242">
        <f>'01 01 Pol'!G35</f>
        <v>0</v>
      </c>
      <c r="J53" s="243" t="str">
        <f>IF(I81=0,"",I53/I81*100)</f>
        <v/>
      </c>
    </row>
    <row r="54" spans="1:10" ht="36.75" customHeight="1">
      <c r="A54" s="98"/>
      <c r="B54" s="238" t="s">
        <v>65</v>
      </c>
      <c r="C54" s="239" t="s">
        <v>66</v>
      </c>
      <c r="D54" s="240"/>
      <c r="E54" s="240"/>
      <c r="F54" s="241" t="s">
        <v>21</v>
      </c>
      <c r="G54" s="242"/>
      <c r="H54" s="242"/>
      <c r="I54" s="242">
        <f>'01 01 Pol'!G63</f>
        <v>0</v>
      </c>
      <c r="J54" s="243" t="str">
        <f>IF(I81=0,"",I54/I81*100)</f>
        <v/>
      </c>
    </row>
    <row r="55" spans="1:10" ht="36.75" customHeight="1">
      <c r="A55" s="98"/>
      <c r="B55" s="238" t="s">
        <v>67</v>
      </c>
      <c r="C55" s="239" t="s">
        <v>68</v>
      </c>
      <c r="D55" s="240"/>
      <c r="E55" s="240"/>
      <c r="F55" s="241" t="s">
        <v>21</v>
      </c>
      <c r="G55" s="242"/>
      <c r="H55" s="242"/>
      <c r="I55" s="242">
        <f>'01 01 Pol'!G84+'01 02 Pol'!G26</f>
        <v>0</v>
      </c>
      <c r="J55" s="243" t="str">
        <f>IF(I81=0,"",I55/I81*100)</f>
        <v/>
      </c>
    </row>
    <row r="56" spans="1:10" ht="36.75" customHeight="1">
      <c r="A56" s="98"/>
      <c r="B56" s="238" t="s">
        <v>69</v>
      </c>
      <c r="C56" s="239" t="s">
        <v>70</v>
      </c>
      <c r="D56" s="240"/>
      <c r="E56" s="240"/>
      <c r="F56" s="241" t="s">
        <v>21</v>
      </c>
      <c r="G56" s="242"/>
      <c r="H56" s="242"/>
      <c r="I56" s="242">
        <f>'01 03 Pol'!G46</f>
        <v>0</v>
      </c>
      <c r="J56" s="243" t="str">
        <f>IF(I81=0,"",I56/I81*100)</f>
        <v/>
      </c>
    </row>
    <row r="57" spans="1:10" ht="36.75" customHeight="1">
      <c r="A57" s="98"/>
      <c r="B57" s="238" t="s">
        <v>71</v>
      </c>
      <c r="C57" s="239" t="s">
        <v>72</v>
      </c>
      <c r="D57" s="240"/>
      <c r="E57" s="240"/>
      <c r="F57" s="241" t="s">
        <v>21</v>
      </c>
      <c r="G57" s="242"/>
      <c r="H57" s="242"/>
      <c r="I57" s="242">
        <f>'01 01 Pol'!G101</f>
        <v>0</v>
      </c>
      <c r="J57" s="243" t="str">
        <f>IF(I81=0,"",I57/I81*100)</f>
        <v/>
      </c>
    </row>
    <row r="58" spans="1:10" ht="36.75" customHeight="1">
      <c r="A58" s="98"/>
      <c r="B58" s="238" t="s">
        <v>73</v>
      </c>
      <c r="C58" s="239" t="s">
        <v>74</v>
      </c>
      <c r="D58" s="240"/>
      <c r="E58" s="240"/>
      <c r="F58" s="241" t="s">
        <v>21</v>
      </c>
      <c r="G58" s="242"/>
      <c r="H58" s="242"/>
      <c r="I58" s="242">
        <f>'01 01 Pol'!G117</f>
        <v>0</v>
      </c>
      <c r="J58" s="243" t="str">
        <f>IF(I81=0,"",I58/I81*100)</f>
        <v/>
      </c>
    </row>
    <row r="59" spans="1:10" ht="36.75" customHeight="1">
      <c r="A59" s="98"/>
      <c r="B59" s="238" t="s">
        <v>75</v>
      </c>
      <c r="C59" s="239" t="s">
        <v>76</v>
      </c>
      <c r="D59" s="240"/>
      <c r="E59" s="240"/>
      <c r="F59" s="241" t="s">
        <v>21</v>
      </c>
      <c r="G59" s="242"/>
      <c r="H59" s="242"/>
      <c r="I59" s="242">
        <f>'01 01 Pol'!G130</f>
        <v>0</v>
      </c>
      <c r="J59" s="243" t="str">
        <f>IF(I81=0,"",I59/I81*100)</f>
        <v/>
      </c>
    </row>
    <row r="60" spans="1:10" ht="36.75" customHeight="1">
      <c r="A60" s="98"/>
      <c r="B60" s="238" t="s">
        <v>77</v>
      </c>
      <c r="C60" s="239" t="s">
        <v>78</v>
      </c>
      <c r="D60" s="240"/>
      <c r="E60" s="240"/>
      <c r="F60" s="241" t="s">
        <v>21</v>
      </c>
      <c r="G60" s="242"/>
      <c r="H60" s="242"/>
      <c r="I60" s="242">
        <f>'01 03 Pol'!G51</f>
        <v>0</v>
      </c>
      <c r="J60" s="243" t="str">
        <f>IF(I81=0,"",I60/I81*100)</f>
        <v/>
      </c>
    </row>
    <row r="61" spans="1:10" ht="36.75" customHeight="1">
      <c r="A61" s="98"/>
      <c r="B61" s="238" t="s">
        <v>79</v>
      </c>
      <c r="C61" s="239" t="s">
        <v>80</v>
      </c>
      <c r="D61" s="240"/>
      <c r="E61" s="240"/>
      <c r="F61" s="241" t="s">
        <v>21</v>
      </c>
      <c r="G61" s="242"/>
      <c r="H61" s="242"/>
      <c r="I61" s="242">
        <f>'01 01 Pol'!G146</f>
        <v>0</v>
      </c>
      <c r="J61" s="243" t="str">
        <f>IF(I81=0,"",I61/I81*100)</f>
        <v/>
      </c>
    </row>
    <row r="62" spans="1:10" ht="36.75" customHeight="1">
      <c r="A62" s="98"/>
      <c r="B62" s="238" t="s">
        <v>81</v>
      </c>
      <c r="C62" s="239" t="s">
        <v>82</v>
      </c>
      <c r="D62" s="240"/>
      <c r="E62" s="240"/>
      <c r="F62" s="241" t="s">
        <v>21</v>
      </c>
      <c r="G62" s="242"/>
      <c r="H62" s="242"/>
      <c r="I62" s="242">
        <f>'01 01 Pol'!G152</f>
        <v>0</v>
      </c>
      <c r="J62" s="243" t="str">
        <f>IF(I81=0,"",I62/I81*100)</f>
        <v/>
      </c>
    </row>
    <row r="63" spans="1:10" ht="36.75" customHeight="1">
      <c r="A63" s="98"/>
      <c r="B63" s="238" t="s">
        <v>83</v>
      </c>
      <c r="C63" s="239" t="s">
        <v>84</v>
      </c>
      <c r="D63" s="240"/>
      <c r="E63" s="240"/>
      <c r="F63" s="241" t="s">
        <v>21</v>
      </c>
      <c r="G63" s="242"/>
      <c r="H63" s="242"/>
      <c r="I63" s="242">
        <f>'01 01 Pol'!G159</f>
        <v>0</v>
      </c>
      <c r="J63" s="243" t="str">
        <f>IF(I81=0,"",I63/I81*100)</f>
        <v/>
      </c>
    </row>
    <row r="64" spans="1:10" ht="36.75" customHeight="1">
      <c r="A64" s="98"/>
      <c r="B64" s="238" t="s">
        <v>85</v>
      </c>
      <c r="C64" s="239" t="s">
        <v>86</v>
      </c>
      <c r="D64" s="240"/>
      <c r="E64" s="240"/>
      <c r="F64" s="241" t="s">
        <v>21</v>
      </c>
      <c r="G64" s="242"/>
      <c r="H64" s="242"/>
      <c r="I64" s="242">
        <f>'01 01 Pol'!G165+'01 02 Pol'!G29</f>
        <v>0</v>
      </c>
      <c r="J64" s="243" t="str">
        <f>IF(I81=0,"",I64/I81*100)</f>
        <v/>
      </c>
    </row>
    <row r="65" spans="1:10" ht="36.75" customHeight="1">
      <c r="A65" s="98"/>
      <c r="B65" s="238" t="s">
        <v>87</v>
      </c>
      <c r="C65" s="239" t="s">
        <v>88</v>
      </c>
      <c r="D65" s="240"/>
      <c r="E65" s="240"/>
      <c r="F65" s="241" t="s">
        <v>21</v>
      </c>
      <c r="G65" s="242"/>
      <c r="H65" s="242"/>
      <c r="I65" s="242">
        <f>'01 01 Pol'!G179</f>
        <v>0</v>
      </c>
      <c r="J65" s="243" t="str">
        <f>IF(I81=0,"",I65/I81*100)</f>
        <v/>
      </c>
    </row>
    <row r="66" spans="1:10" ht="36.75" customHeight="1">
      <c r="A66" s="98"/>
      <c r="B66" s="238" t="s">
        <v>89</v>
      </c>
      <c r="C66" s="239" t="s">
        <v>90</v>
      </c>
      <c r="D66" s="240"/>
      <c r="E66" s="240"/>
      <c r="F66" s="241" t="s">
        <v>22</v>
      </c>
      <c r="G66" s="242"/>
      <c r="H66" s="242"/>
      <c r="I66" s="242">
        <f>'01 01 Pol'!G181</f>
        <v>0</v>
      </c>
      <c r="J66" s="243" t="str">
        <f>IF(I81=0,"",I66/I81*100)</f>
        <v/>
      </c>
    </row>
    <row r="67" spans="1:10" ht="36.75" customHeight="1">
      <c r="A67" s="98"/>
      <c r="B67" s="238" t="s">
        <v>91</v>
      </c>
      <c r="C67" s="239" t="s">
        <v>92</v>
      </c>
      <c r="D67" s="240"/>
      <c r="E67" s="240"/>
      <c r="F67" s="241" t="s">
        <v>22</v>
      </c>
      <c r="G67" s="242"/>
      <c r="H67" s="242"/>
      <c r="I67" s="242">
        <f>'01 01 Pol'!G193</f>
        <v>0</v>
      </c>
      <c r="J67" s="243" t="str">
        <f>IF(I81=0,"",I67/I81*100)</f>
        <v/>
      </c>
    </row>
    <row r="68" spans="1:10" ht="36.75" customHeight="1">
      <c r="A68" s="98"/>
      <c r="B68" s="238" t="s">
        <v>93</v>
      </c>
      <c r="C68" s="239" t="s">
        <v>94</v>
      </c>
      <c r="D68" s="240"/>
      <c r="E68" s="240"/>
      <c r="F68" s="241" t="s">
        <v>22</v>
      </c>
      <c r="G68" s="242"/>
      <c r="H68" s="242"/>
      <c r="I68" s="242">
        <f>'01 01 Pol'!G199</f>
        <v>0</v>
      </c>
      <c r="J68" s="243" t="str">
        <f>IF(I81=0,"",I68/I81*100)</f>
        <v/>
      </c>
    </row>
    <row r="69" spans="1:10" ht="36.75" customHeight="1">
      <c r="A69" s="98"/>
      <c r="B69" s="238" t="s">
        <v>95</v>
      </c>
      <c r="C69" s="239" t="s">
        <v>96</v>
      </c>
      <c r="D69" s="240"/>
      <c r="E69" s="240"/>
      <c r="F69" s="241" t="s">
        <v>22</v>
      </c>
      <c r="G69" s="242"/>
      <c r="H69" s="242"/>
      <c r="I69" s="242">
        <f>'01 03 Pol'!G56</f>
        <v>0</v>
      </c>
      <c r="J69" s="243" t="str">
        <f>IF(I81=0,"",I69/I81*100)</f>
        <v/>
      </c>
    </row>
    <row r="70" spans="1:10" ht="36.75" customHeight="1">
      <c r="A70" s="98"/>
      <c r="B70" s="238" t="s">
        <v>97</v>
      </c>
      <c r="C70" s="239" t="s">
        <v>98</v>
      </c>
      <c r="D70" s="240"/>
      <c r="E70" s="240"/>
      <c r="F70" s="241" t="s">
        <v>22</v>
      </c>
      <c r="G70" s="242"/>
      <c r="H70" s="242"/>
      <c r="I70" s="242">
        <f>'01 01 Pol'!G208</f>
        <v>0</v>
      </c>
      <c r="J70" s="243" t="str">
        <f>IF(I81=0,"",I70/I81*100)</f>
        <v/>
      </c>
    </row>
    <row r="71" spans="1:10" ht="36.75" customHeight="1">
      <c r="A71" s="98"/>
      <c r="B71" s="238" t="s">
        <v>99</v>
      </c>
      <c r="C71" s="239" t="s">
        <v>100</v>
      </c>
      <c r="D71" s="240"/>
      <c r="E71" s="240"/>
      <c r="F71" s="241" t="s">
        <v>22</v>
      </c>
      <c r="G71" s="242"/>
      <c r="H71" s="242"/>
      <c r="I71" s="242">
        <f>'01 01 Pol'!G210</f>
        <v>0</v>
      </c>
      <c r="J71" s="243" t="str">
        <f>IF(I81=0,"",I71/I81*100)</f>
        <v/>
      </c>
    </row>
    <row r="72" spans="1:10" ht="36.75" customHeight="1">
      <c r="A72" s="98"/>
      <c r="B72" s="238" t="s">
        <v>101</v>
      </c>
      <c r="C72" s="239" t="s">
        <v>102</v>
      </c>
      <c r="D72" s="240"/>
      <c r="E72" s="240"/>
      <c r="F72" s="241" t="s">
        <v>22</v>
      </c>
      <c r="G72" s="242"/>
      <c r="H72" s="242"/>
      <c r="I72" s="242">
        <f>'01 01 Pol'!G213</f>
        <v>0</v>
      </c>
      <c r="J72" s="243" t="str">
        <f>IF(I81=0,"",I72/I81*100)</f>
        <v/>
      </c>
    </row>
    <row r="73" spans="1:10" ht="36.75" customHeight="1">
      <c r="A73" s="98"/>
      <c r="B73" s="238" t="s">
        <v>103</v>
      </c>
      <c r="C73" s="239" t="s">
        <v>104</v>
      </c>
      <c r="D73" s="240"/>
      <c r="E73" s="240"/>
      <c r="F73" s="241" t="s">
        <v>22</v>
      </c>
      <c r="G73" s="242"/>
      <c r="H73" s="242"/>
      <c r="I73" s="242">
        <f>'01 01 Pol'!G225</f>
        <v>0</v>
      </c>
      <c r="J73" s="243" t="str">
        <f>IF(I81=0,"",I73/I81*100)</f>
        <v/>
      </c>
    </row>
    <row r="74" spans="1:10" ht="36.75" customHeight="1">
      <c r="A74" s="98"/>
      <c r="B74" s="238" t="s">
        <v>105</v>
      </c>
      <c r="C74" s="239" t="s">
        <v>106</v>
      </c>
      <c r="D74" s="240"/>
      <c r="E74" s="240"/>
      <c r="F74" s="241" t="s">
        <v>22</v>
      </c>
      <c r="G74" s="242"/>
      <c r="H74" s="242"/>
      <c r="I74" s="242">
        <f>'01 01 Pol'!G227</f>
        <v>0</v>
      </c>
      <c r="J74" s="243" t="str">
        <f>IF(I81=0,"",I74/I81*100)</f>
        <v/>
      </c>
    </row>
    <row r="75" spans="1:10" ht="36.75" customHeight="1">
      <c r="A75" s="98"/>
      <c r="B75" s="238" t="s">
        <v>107</v>
      </c>
      <c r="C75" s="239" t="s">
        <v>108</v>
      </c>
      <c r="D75" s="240"/>
      <c r="E75" s="240"/>
      <c r="F75" s="241" t="s">
        <v>23</v>
      </c>
      <c r="G75" s="242"/>
      <c r="H75" s="242"/>
      <c r="I75" s="242">
        <f>'01 02 Pol'!G32+'01 02 Pol'!G45+'01 02 Pol'!G58</f>
        <v>0</v>
      </c>
      <c r="J75" s="243" t="str">
        <f>IF(I81=0,"",I75/I81*100)</f>
        <v/>
      </c>
    </row>
    <row r="76" spans="1:10" ht="36.75" customHeight="1">
      <c r="A76" s="98"/>
      <c r="B76" s="238" t="s">
        <v>109</v>
      </c>
      <c r="C76" s="239" t="s">
        <v>110</v>
      </c>
      <c r="D76" s="240"/>
      <c r="E76" s="240"/>
      <c r="F76" s="241" t="s">
        <v>23</v>
      </c>
      <c r="G76" s="242"/>
      <c r="H76" s="242"/>
      <c r="I76" s="242">
        <f>'01 02 Pol'!G71</f>
        <v>0</v>
      </c>
      <c r="J76" s="243" t="str">
        <f>IF(I81=0,"",I76/I81*100)</f>
        <v/>
      </c>
    </row>
    <row r="77" spans="1:10" ht="36.75" customHeight="1">
      <c r="A77" s="98"/>
      <c r="B77" s="238" t="s">
        <v>111</v>
      </c>
      <c r="C77" s="239" t="s">
        <v>112</v>
      </c>
      <c r="D77" s="240"/>
      <c r="E77" s="240"/>
      <c r="F77" s="241" t="s">
        <v>23</v>
      </c>
      <c r="G77" s="242"/>
      <c r="H77" s="242"/>
      <c r="I77" s="242">
        <f>'01 02 Pol'!G34+'01 02 Pol'!G55</f>
        <v>0</v>
      </c>
      <c r="J77" s="243" t="str">
        <f>IF(I81=0,"",I77/I81*100)</f>
        <v/>
      </c>
    </row>
    <row r="78" spans="1:10" ht="36.75" customHeight="1">
      <c r="A78" s="98"/>
      <c r="B78" s="238" t="s">
        <v>113</v>
      </c>
      <c r="C78" s="239" t="s">
        <v>114</v>
      </c>
      <c r="D78" s="240"/>
      <c r="E78" s="240"/>
      <c r="F78" s="241" t="s">
        <v>115</v>
      </c>
      <c r="G78" s="242"/>
      <c r="H78" s="242"/>
      <c r="I78" s="242">
        <f>'01 01 Pol'!G235</f>
        <v>0</v>
      </c>
      <c r="J78" s="243" t="str">
        <f>IF(I81=0,"",I78/I81*100)</f>
        <v/>
      </c>
    </row>
    <row r="79" spans="1:10" ht="36.75" customHeight="1">
      <c r="A79" s="98"/>
      <c r="B79" s="238" t="s">
        <v>24</v>
      </c>
      <c r="C79" s="239" t="s">
        <v>25</v>
      </c>
      <c r="D79" s="240"/>
      <c r="E79" s="240"/>
      <c r="F79" s="241" t="s">
        <v>24</v>
      </c>
      <c r="G79" s="242"/>
      <c r="H79" s="242"/>
      <c r="I79" s="242">
        <f>'01 04 Pol'!G8</f>
        <v>0</v>
      </c>
      <c r="J79" s="243" t="str">
        <f>IF(I81=0,"",I79/I81*100)</f>
        <v/>
      </c>
    </row>
    <row r="80" spans="1:10" ht="36.75" customHeight="1">
      <c r="A80" s="98"/>
      <c r="B80" s="238" t="s">
        <v>26</v>
      </c>
      <c r="C80" s="239" t="s">
        <v>27</v>
      </c>
      <c r="D80" s="240"/>
      <c r="E80" s="240"/>
      <c r="F80" s="241" t="s">
        <v>26</v>
      </c>
      <c r="G80" s="242"/>
      <c r="H80" s="242"/>
      <c r="I80" s="242">
        <f>'01 02 Pol'!G73+'01 04 Pol'!G12</f>
        <v>0</v>
      </c>
      <c r="J80" s="243" t="str">
        <f>IF(I81=0,"",I80/I81*100)</f>
        <v/>
      </c>
    </row>
    <row r="81" spans="1:10" ht="25.5" customHeight="1">
      <c r="A81" s="99"/>
      <c r="B81" s="100" t="s">
        <v>47</v>
      </c>
      <c r="C81" s="101"/>
      <c r="D81" s="102"/>
      <c r="E81" s="102"/>
      <c r="F81" s="105"/>
      <c r="G81" s="106"/>
      <c r="H81" s="106"/>
      <c r="I81" s="106">
        <f>SUM(I52:I80)</f>
        <v>0</v>
      </c>
      <c r="J81" s="103">
        <f>SUM(J52:J80)</f>
        <v>0</v>
      </c>
    </row>
    <row r="82" spans="1:10">
      <c r="F82" s="78"/>
      <c r="G82" s="78"/>
      <c r="H82" s="78"/>
      <c r="I82" s="78"/>
      <c r="J82" s="104"/>
    </row>
    <row r="83" spans="1:10">
      <c r="F83" s="78"/>
      <c r="G83" s="78"/>
      <c r="H83" s="78"/>
      <c r="I83" s="78"/>
      <c r="J83" s="104"/>
    </row>
    <row r="84" spans="1:10">
      <c r="F84" s="78"/>
      <c r="G84" s="78"/>
      <c r="H84" s="78"/>
      <c r="I84" s="78"/>
      <c r="J84" s="10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" right="0" top="0" bottom="0" header="0" footer="0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7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B45:E45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80:E80"/>
    <mergeCell ref="C75:E75"/>
    <mergeCell ref="C76:E76"/>
    <mergeCell ref="C77:E77"/>
    <mergeCell ref="C78:E78"/>
    <mergeCell ref="C79:E7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184" t="s">
        <v>116</v>
      </c>
      <c r="B1" s="184"/>
      <c r="C1" s="185"/>
      <c r="D1" s="184"/>
      <c r="E1" s="184"/>
      <c r="F1" s="184"/>
      <c r="G1" s="184"/>
    </row>
    <row r="2" spans="1:7" ht="24.95" customHeight="1">
      <c r="A2" s="244" t="s">
        <v>117</v>
      </c>
      <c r="B2" s="245"/>
      <c r="C2" s="246"/>
      <c r="D2" s="246"/>
      <c r="E2" s="246"/>
      <c r="F2" s="246"/>
      <c r="G2" s="247"/>
    </row>
    <row r="3" spans="1:7" ht="24.95" customHeight="1">
      <c r="A3" s="244" t="s">
        <v>118</v>
      </c>
      <c r="B3" s="245"/>
      <c r="C3" s="246"/>
      <c r="D3" s="246"/>
      <c r="E3" s="246"/>
      <c r="F3" s="246"/>
      <c r="G3" s="247"/>
    </row>
    <row r="4" spans="1:7" ht="24.95" customHeight="1">
      <c r="A4" s="244" t="s">
        <v>119</v>
      </c>
      <c r="B4" s="245"/>
      <c r="C4" s="246"/>
      <c r="D4" s="246"/>
      <c r="E4" s="246"/>
      <c r="F4" s="246"/>
      <c r="G4" s="247"/>
    </row>
    <row r="5" spans="1:7">
      <c r="B5" s="4"/>
      <c r="C5" s="5"/>
      <c r="D5" s="6"/>
    </row>
  </sheetData>
  <customSheetViews>
    <customSheetView guid="{B7E7C763-C459-487D-8ABA-5CFDDFBD5A84}">
      <selection activeCell="E19" sqref="E19"/>
      <pageMargins left="0" right="0" top="0" bottom="0" header="0" footer="0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805AE-B94B-4E76-A35A-69E2684A0B02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/>
  <cols>
    <col min="1" max="1" width="3.42578125" customWidth="1"/>
    <col min="2" max="2" width="12.5703125" style="96" customWidth="1"/>
    <col min="3" max="3" width="38.28515625" style="9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>
      <c r="A1" s="186" t="s">
        <v>116</v>
      </c>
      <c r="B1" s="186"/>
      <c r="C1" s="186"/>
      <c r="D1" s="186"/>
      <c r="E1" s="186"/>
      <c r="F1" s="186"/>
      <c r="G1" s="186"/>
      <c r="AG1" t="s">
        <v>120</v>
      </c>
    </row>
    <row r="2" spans="1:60" ht="24.95" customHeight="1">
      <c r="A2" s="244" t="s">
        <v>117</v>
      </c>
      <c r="B2" s="245" t="s">
        <v>5</v>
      </c>
      <c r="C2" s="248" t="s">
        <v>6</v>
      </c>
      <c r="D2" s="249"/>
      <c r="E2" s="249"/>
      <c r="F2" s="249"/>
      <c r="G2" s="250"/>
      <c r="AG2" t="s">
        <v>121</v>
      </c>
    </row>
    <row r="3" spans="1:60" ht="24.95" customHeight="1">
      <c r="A3" s="244" t="s">
        <v>118</v>
      </c>
      <c r="B3" s="245" t="s">
        <v>49</v>
      </c>
      <c r="C3" s="248" t="s">
        <v>50</v>
      </c>
      <c r="D3" s="249"/>
      <c r="E3" s="249"/>
      <c r="F3" s="249"/>
      <c r="G3" s="250"/>
      <c r="AC3" s="96" t="s">
        <v>121</v>
      </c>
      <c r="AG3" t="s">
        <v>122</v>
      </c>
    </row>
    <row r="4" spans="1:60" ht="24.95" customHeight="1">
      <c r="A4" s="251" t="s">
        <v>119</v>
      </c>
      <c r="B4" s="252" t="s">
        <v>49</v>
      </c>
      <c r="C4" s="253" t="s">
        <v>51</v>
      </c>
      <c r="D4" s="254"/>
      <c r="E4" s="254"/>
      <c r="F4" s="254"/>
      <c r="G4" s="255"/>
      <c r="AG4" t="s">
        <v>123</v>
      </c>
    </row>
    <row r="5" spans="1:60">
      <c r="D5" s="10"/>
    </row>
    <row r="6" spans="1:60" ht="38.25">
      <c r="A6" s="256" t="s">
        <v>124</v>
      </c>
      <c r="B6" s="257" t="s">
        <v>125</v>
      </c>
      <c r="C6" s="257" t="s">
        <v>126</v>
      </c>
      <c r="D6" s="258" t="s">
        <v>127</v>
      </c>
      <c r="E6" s="256" t="s">
        <v>128</v>
      </c>
      <c r="F6" s="259" t="s">
        <v>129</v>
      </c>
      <c r="G6" s="256" t="s">
        <v>20</v>
      </c>
      <c r="H6" s="260" t="s">
        <v>130</v>
      </c>
      <c r="I6" s="260" t="s">
        <v>131</v>
      </c>
      <c r="J6" s="260" t="s">
        <v>132</v>
      </c>
      <c r="K6" s="260" t="s">
        <v>133</v>
      </c>
      <c r="L6" s="260" t="s">
        <v>134</v>
      </c>
      <c r="M6" s="260" t="s">
        <v>135</v>
      </c>
      <c r="N6" s="260" t="s">
        <v>136</v>
      </c>
      <c r="O6" s="260" t="s">
        <v>137</v>
      </c>
      <c r="P6" s="260" t="s">
        <v>138</v>
      </c>
      <c r="Q6" s="260" t="s">
        <v>139</v>
      </c>
      <c r="R6" s="260" t="s">
        <v>140</v>
      </c>
      <c r="S6" s="260" t="s">
        <v>141</v>
      </c>
      <c r="T6" s="260" t="s">
        <v>142</v>
      </c>
      <c r="U6" s="260" t="s">
        <v>143</v>
      </c>
      <c r="V6" s="260" t="s">
        <v>144</v>
      </c>
      <c r="W6" s="260" t="s">
        <v>145</v>
      </c>
      <c r="X6" s="260" t="s">
        <v>146</v>
      </c>
      <c r="Y6" s="260" t="s">
        <v>147</v>
      </c>
    </row>
    <row r="7" spans="1:60" hidden="1">
      <c r="A7" s="3"/>
      <c r="B7" s="4"/>
      <c r="C7" s="4"/>
      <c r="D7" s="6"/>
      <c r="E7" s="109"/>
      <c r="F7" s="110"/>
      <c r="G7" s="110"/>
      <c r="H7" s="110"/>
      <c r="I7" s="110"/>
      <c r="J7" s="110"/>
      <c r="K7" s="110"/>
      <c r="L7" s="110"/>
      <c r="M7" s="110"/>
      <c r="N7" s="109"/>
      <c r="O7" s="109"/>
      <c r="P7" s="109"/>
      <c r="Q7" s="109"/>
      <c r="R7" s="110"/>
      <c r="S7" s="110"/>
      <c r="T7" s="110"/>
      <c r="U7" s="110"/>
      <c r="V7" s="110"/>
      <c r="W7" s="110"/>
      <c r="X7" s="110"/>
      <c r="Y7" s="110"/>
    </row>
    <row r="8" spans="1:60">
      <c r="A8" s="118" t="s">
        <v>148</v>
      </c>
      <c r="B8" s="119" t="s">
        <v>61</v>
      </c>
      <c r="C8" s="138" t="s">
        <v>62</v>
      </c>
      <c r="D8" s="120"/>
      <c r="E8" s="121"/>
      <c r="F8" s="122"/>
      <c r="G8" s="122">
        <f>SUMIF(AG9:AG34,"&lt;&gt;NOR",G9:G34)</f>
        <v>0</v>
      </c>
      <c r="H8" s="122"/>
      <c r="I8" s="122">
        <f>SUM(I9:I34)</f>
        <v>0</v>
      </c>
      <c r="J8" s="122"/>
      <c r="K8" s="122">
        <f>SUM(K9:K34)</f>
        <v>0</v>
      </c>
      <c r="L8" s="122"/>
      <c r="M8" s="122">
        <f>SUM(M9:M34)</f>
        <v>0</v>
      </c>
      <c r="N8" s="121"/>
      <c r="O8" s="121">
        <f>SUM(O9:O34)</f>
        <v>0</v>
      </c>
      <c r="P8" s="121"/>
      <c r="Q8" s="121">
        <f>SUM(Q9:Q34)</f>
        <v>0</v>
      </c>
      <c r="R8" s="122"/>
      <c r="S8" s="122"/>
      <c r="T8" s="123"/>
      <c r="U8" s="117"/>
      <c r="V8" s="117">
        <f>SUM(V9:V34)</f>
        <v>86.44</v>
      </c>
      <c r="W8" s="117"/>
      <c r="X8" s="117"/>
      <c r="Y8" s="117"/>
      <c r="AG8" t="s">
        <v>149</v>
      </c>
    </row>
    <row r="9" spans="1:60" outlineLevel="1">
      <c r="A9" s="124">
        <v>1</v>
      </c>
      <c r="B9" s="125" t="s">
        <v>150</v>
      </c>
      <c r="C9" s="139" t="s">
        <v>151</v>
      </c>
      <c r="D9" s="126" t="s">
        <v>152</v>
      </c>
      <c r="E9" s="127">
        <v>10</v>
      </c>
      <c r="F9" s="128"/>
      <c r="G9" s="129">
        <f>ROUND(E9*F9,2)</f>
        <v>0</v>
      </c>
      <c r="H9" s="128"/>
      <c r="I9" s="129">
        <f>ROUND(E9*H9,2)</f>
        <v>0</v>
      </c>
      <c r="J9" s="128"/>
      <c r="K9" s="129">
        <f>ROUND(E9*J9,2)</f>
        <v>0</v>
      </c>
      <c r="L9" s="129">
        <v>21</v>
      </c>
      <c r="M9" s="129">
        <f>G9*(1+L9/100)</f>
        <v>0</v>
      </c>
      <c r="N9" s="127">
        <v>0</v>
      </c>
      <c r="O9" s="127">
        <f>ROUND(E9*N9,2)</f>
        <v>0</v>
      </c>
      <c r="P9" s="127">
        <v>0</v>
      </c>
      <c r="Q9" s="127">
        <f>ROUND(E9*P9,2)</f>
        <v>0</v>
      </c>
      <c r="R9" s="129"/>
      <c r="S9" s="129" t="s">
        <v>153</v>
      </c>
      <c r="T9" s="130" t="s">
        <v>154</v>
      </c>
      <c r="U9" s="114">
        <v>0.20200000000000001</v>
      </c>
      <c r="V9" s="114">
        <f>ROUND(E9*U9,2)</f>
        <v>2.02</v>
      </c>
      <c r="W9" s="114"/>
      <c r="X9" s="114" t="s">
        <v>155</v>
      </c>
      <c r="Y9" s="114" t="s">
        <v>156</v>
      </c>
      <c r="Z9" s="108"/>
      <c r="AA9" s="108"/>
      <c r="AB9" s="108"/>
      <c r="AC9" s="108"/>
      <c r="AD9" s="108"/>
      <c r="AE9" s="108"/>
      <c r="AF9" s="108"/>
      <c r="AG9" s="108" t="s">
        <v>157</v>
      </c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</row>
    <row r="10" spans="1:60" outlineLevel="2">
      <c r="A10" s="111"/>
      <c r="B10" s="112"/>
      <c r="C10" s="140" t="s">
        <v>158</v>
      </c>
      <c r="D10" s="115"/>
      <c r="E10" s="116">
        <v>10</v>
      </c>
      <c r="F10" s="114"/>
      <c r="G10" s="114"/>
      <c r="H10" s="114"/>
      <c r="I10" s="114"/>
      <c r="J10" s="114"/>
      <c r="K10" s="114"/>
      <c r="L10" s="114"/>
      <c r="M10" s="114"/>
      <c r="N10" s="113"/>
      <c r="O10" s="113"/>
      <c r="P10" s="113"/>
      <c r="Q10" s="113"/>
      <c r="R10" s="114"/>
      <c r="S10" s="114"/>
      <c r="T10" s="114"/>
      <c r="U10" s="114"/>
      <c r="V10" s="114"/>
      <c r="W10" s="114"/>
      <c r="X10" s="114"/>
      <c r="Y10" s="114"/>
      <c r="Z10" s="108"/>
      <c r="AA10" s="108"/>
      <c r="AB10" s="108"/>
      <c r="AC10" s="108"/>
      <c r="AD10" s="108"/>
      <c r="AE10" s="108"/>
      <c r="AF10" s="108"/>
      <c r="AG10" s="108" t="s">
        <v>159</v>
      </c>
      <c r="AH10" s="108">
        <v>0</v>
      </c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</row>
    <row r="11" spans="1:60" outlineLevel="1">
      <c r="A11" s="124">
        <v>2</v>
      </c>
      <c r="B11" s="125" t="s">
        <v>160</v>
      </c>
      <c r="C11" s="139" t="s">
        <v>161</v>
      </c>
      <c r="D11" s="126" t="s">
        <v>152</v>
      </c>
      <c r="E11" s="127">
        <v>34.902000000000001</v>
      </c>
      <c r="F11" s="128"/>
      <c r="G11" s="129">
        <f>ROUND(E11*F11,2)</f>
        <v>0</v>
      </c>
      <c r="H11" s="128"/>
      <c r="I11" s="129">
        <f>ROUND(E11*H11,2)</f>
        <v>0</v>
      </c>
      <c r="J11" s="128"/>
      <c r="K11" s="129">
        <f>ROUND(E11*J11,2)</f>
        <v>0</v>
      </c>
      <c r="L11" s="129">
        <v>21</v>
      </c>
      <c r="M11" s="129">
        <f>G11*(1+L11/100)</f>
        <v>0</v>
      </c>
      <c r="N11" s="127">
        <v>0</v>
      </c>
      <c r="O11" s="127">
        <f>ROUND(E11*N11,2)</f>
        <v>0</v>
      </c>
      <c r="P11" s="127">
        <v>0</v>
      </c>
      <c r="Q11" s="127">
        <f>ROUND(E11*P11,2)</f>
        <v>0</v>
      </c>
      <c r="R11" s="129"/>
      <c r="S11" s="129" t="s">
        <v>153</v>
      </c>
      <c r="T11" s="130" t="s">
        <v>154</v>
      </c>
      <c r="U11" s="114">
        <v>0.36799999999999999</v>
      </c>
      <c r="V11" s="114">
        <f>ROUND(E11*U11,2)</f>
        <v>12.84</v>
      </c>
      <c r="W11" s="114"/>
      <c r="X11" s="114" t="s">
        <v>155</v>
      </c>
      <c r="Y11" s="114" t="s">
        <v>156</v>
      </c>
      <c r="Z11" s="108"/>
      <c r="AA11" s="108"/>
      <c r="AB11" s="108"/>
      <c r="AC11" s="108"/>
      <c r="AD11" s="108"/>
      <c r="AE11" s="108"/>
      <c r="AF11" s="108"/>
      <c r="AG11" s="108" t="s">
        <v>157</v>
      </c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</row>
    <row r="12" spans="1:60" outlineLevel="2">
      <c r="A12" s="111"/>
      <c r="B12" s="112"/>
      <c r="C12" s="140" t="s">
        <v>162</v>
      </c>
      <c r="D12" s="115"/>
      <c r="E12" s="116">
        <v>13.711499999999999</v>
      </c>
      <c r="F12" s="114"/>
      <c r="G12" s="114"/>
      <c r="H12" s="114"/>
      <c r="I12" s="114"/>
      <c r="J12" s="114"/>
      <c r="K12" s="114"/>
      <c r="L12" s="114"/>
      <c r="M12" s="114"/>
      <c r="N12" s="113"/>
      <c r="O12" s="113"/>
      <c r="P12" s="113"/>
      <c r="Q12" s="113"/>
      <c r="R12" s="114"/>
      <c r="S12" s="114"/>
      <c r="T12" s="114"/>
      <c r="U12" s="114"/>
      <c r="V12" s="114"/>
      <c r="W12" s="114"/>
      <c r="X12" s="114"/>
      <c r="Y12" s="114"/>
      <c r="Z12" s="108"/>
      <c r="AA12" s="108"/>
      <c r="AB12" s="108"/>
      <c r="AC12" s="108"/>
      <c r="AD12" s="108"/>
      <c r="AE12" s="108"/>
      <c r="AF12" s="108"/>
      <c r="AG12" s="108" t="s">
        <v>159</v>
      </c>
      <c r="AH12" s="108">
        <v>0</v>
      </c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</row>
    <row r="13" spans="1:60" outlineLevel="3">
      <c r="A13" s="111"/>
      <c r="B13" s="112"/>
      <c r="C13" s="140" t="s">
        <v>163</v>
      </c>
      <c r="D13" s="115"/>
      <c r="E13" s="116">
        <v>13.711499999999999</v>
      </c>
      <c r="F13" s="114"/>
      <c r="G13" s="114"/>
      <c r="H13" s="114"/>
      <c r="I13" s="114"/>
      <c r="J13" s="114"/>
      <c r="K13" s="114"/>
      <c r="L13" s="114"/>
      <c r="M13" s="114"/>
      <c r="N13" s="113"/>
      <c r="O13" s="113"/>
      <c r="P13" s="113"/>
      <c r="Q13" s="113"/>
      <c r="R13" s="114"/>
      <c r="S13" s="114"/>
      <c r="T13" s="114"/>
      <c r="U13" s="114"/>
      <c r="V13" s="114"/>
      <c r="W13" s="114"/>
      <c r="X13" s="114"/>
      <c r="Y13" s="114"/>
      <c r="Z13" s="108"/>
      <c r="AA13" s="108"/>
      <c r="AB13" s="108"/>
      <c r="AC13" s="108"/>
      <c r="AD13" s="108"/>
      <c r="AE13" s="108"/>
      <c r="AF13" s="108"/>
      <c r="AG13" s="108" t="s">
        <v>159</v>
      </c>
      <c r="AH13" s="108">
        <v>0</v>
      </c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</row>
    <row r="14" spans="1:60" outlineLevel="3">
      <c r="A14" s="111"/>
      <c r="B14" s="112"/>
      <c r="C14" s="140" t="s">
        <v>164</v>
      </c>
      <c r="D14" s="115"/>
      <c r="E14" s="116">
        <v>7.4790000000000001</v>
      </c>
      <c r="F14" s="114"/>
      <c r="G14" s="114"/>
      <c r="H14" s="114"/>
      <c r="I14" s="114"/>
      <c r="J14" s="114"/>
      <c r="K14" s="114"/>
      <c r="L14" s="114"/>
      <c r="M14" s="114"/>
      <c r="N14" s="113"/>
      <c r="O14" s="113"/>
      <c r="P14" s="113"/>
      <c r="Q14" s="113"/>
      <c r="R14" s="114"/>
      <c r="S14" s="114"/>
      <c r="T14" s="114"/>
      <c r="U14" s="114"/>
      <c r="V14" s="114"/>
      <c r="W14" s="114"/>
      <c r="X14" s="114"/>
      <c r="Y14" s="114"/>
      <c r="Z14" s="108"/>
      <c r="AA14" s="108"/>
      <c r="AB14" s="108"/>
      <c r="AC14" s="108"/>
      <c r="AD14" s="108"/>
      <c r="AE14" s="108"/>
      <c r="AF14" s="108"/>
      <c r="AG14" s="108" t="s">
        <v>159</v>
      </c>
      <c r="AH14" s="108">
        <v>0</v>
      </c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</row>
    <row r="15" spans="1:60" outlineLevel="1">
      <c r="A15" s="124">
        <v>3</v>
      </c>
      <c r="B15" s="125" t="s">
        <v>165</v>
      </c>
      <c r="C15" s="139" t="s">
        <v>166</v>
      </c>
      <c r="D15" s="126" t="s">
        <v>152</v>
      </c>
      <c r="E15" s="127">
        <v>10.470599999999999</v>
      </c>
      <c r="F15" s="128"/>
      <c r="G15" s="129">
        <f>ROUND(E15*F15,2)</f>
        <v>0</v>
      </c>
      <c r="H15" s="128"/>
      <c r="I15" s="129">
        <f>ROUND(E15*H15,2)</f>
        <v>0</v>
      </c>
      <c r="J15" s="128"/>
      <c r="K15" s="129">
        <f>ROUND(E15*J15,2)</f>
        <v>0</v>
      </c>
      <c r="L15" s="129">
        <v>21</v>
      </c>
      <c r="M15" s="129">
        <f>G15*(1+L15/100)</f>
        <v>0</v>
      </c>
      <c r="N15" s="127">
        <v>0</v>
      </c>
      <c r="O15" s="127">
        <f>ROUND(E15*N15,2)</f>
        <v>0</v>
      </c>
      <c r="P15" s="127">
        <v>0</v>
      </c>
      <c r="Q15" s="127">
        <f>ROUND(E15*P15,2)</f>
        <v>0</v>
      </c>
      <c r="R15" s="129"/>
      <c r="S15" s="129" t="s">
        <v>153</v>
      </c>
      <c r="T15" s="130" t="s">
        <v>154</v>
      </c>
      <c r="U15" s="114">
        <v>5.8000000000000003E-2</v>
      </c>
      <c r="V15" s="114">
        <f>ROUND(E15*U15,2)</f>
        <v>0.61</v>
      </c>
      <c r="W15" s="114"/>
      <c r="X15" s="114" t="s">
        <v>155</v>
      </c>
      <c r="Y15" s="114" t="s">
        <v>156</v>
      </c>
      <c r="Z15" s="108"/>
      <c r="AA15" s="108"/>
      <c r="AB15" s="108"/>
      <c r="AC15" s="108"/>
      <c r="AD15" s="108"/>
      <c r="AE15" s="108"/>
      <c r="AF15" s="108"/>
      <c r="AG15" s="108" t="s">
        <v>157</v>
      </c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</row>
    <row r="16" spans="1:60" outlineLevel="2">
      <c r="A16" s="111"/>
      <c r="B16" s="112"/>
      <c r="C16" s="140" t="s">
        <v>167</v>
      </c>
      <c r="D16" s="115"/>
      <c r="E16" s="116">
        <v>10.470599999999999</v>
      </c>
      <c r="F16" s="114"/>
      <c r="G16" s="114"/>
      <c r="H16" s="114"/>
      <c r="I16" s="114"/>
      <c r="J16" s="114"/>
      <c r="K16" s="114"/>
      <c r="L16" s="114"/>
      <c r="M16" s="114"/>
      <c r="N16" s="113"/>
      <c r="O16" s="113"/>
      <c r="P16" s="113"/>
      <c r="Q16" s="113"/>
      <c r="R16" s="114"/>
      <c r="S16" s="114"/>
      <c r="T16" s="114"/>
      <c r="U16" s="114"/>
      <c r="V16" s="114"/>
      <c r="W16" s="114"/>
      <c r="X16" s="114"/>
      <c r="Y16" s="114"/>
      <c r="Z16" s="108"/>
      <c r="AA16" s="108"/>
      <c r="AB16" s="108"/>
      <c r="AC16" s="108"/>
      <c r="AD16" s="108"/>
      <c r="AE16" s="108"/>
      <c r="AF16" s="108"/>
      <c r="AG16" s="108" t="s">
        <v>159</v>
      </c>
      <c r="AH16" s="108">
        <v>0</v>
      </c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</row>
    <row r="17" spans="1:60" outlineLevel="1">
      <c r="A17" s="124">
        <v>4</v>
      </c>
      <c r="B17" s="125" t="s">
        <v>168</v>
      </c>
      <c r="C17" s="139" t="s">
        <v>169</v>
      </c>
      <c r="D17" s="126" t="s">
        <v>152</v>
      </c>
      <c r="E17" s="127">
        <v>45.09</v>
      </c>
      <c r="F17" s="128"/>
      <c r="G17" s="129">
        <f>ROUND(E17*F17,2)</f>
        <v>0</v>
      </c>
      <c r="H17" s="128"/>
      <c r="I17" s="129">
        <f>ROUND(E17*H17,2)</f>
        <v>0</v>
      </c>
      <c r="J17" s="128"/>
      <c r="K17" s="129">
        <f>ROUND(E17*J17,2)</f>
        <v>0</v>
      </c>
      <c r="L17" s="129">
        <v>21</v>
      </c>
      <c r="M17" s="129">
        <f>G17*(1+L17/100)</f>
        <v>0</v>
      </c>
      <c r="N17" s="127">
        <v>0</v>
      </c>
      <c r="O17" s="127">
        <f>ROUND(E17*N17,2)</f>
        <v>0</v>
      </c>
      <c r="P17" s="127">
        <v>0</v>
      </c>
      <c r="Q17" s="127">
        <f>ROUND(E17*P17,2)</f>
        <v>0</v>
      </c>
      <c r="R17" s="129"/>
      <c r="S17" s="129" t="s">
        <v>153</v>
      </c>
      <c r="T17" s="130" t="s">
        <v>154</v>
      </c>
      <c r="U17" s="114">
        <v>0.36499999999999999</v>
      </c>
      <c r="V17" s="114">
        <f>ROUND(E17*U17,2)</f>
        <v>16.46</v>
      </c>
      <c r="W17" s="114"/>
      <c r="X17" s="114" t="s">
        <v>155</v>
      </c>
      <c r="Y17" s="114" t="s">
        <v>156</v>
      </c>
      <c r="Z17" s="108"/>
      <c r="AA17" s="108"/>
      <c r="AB17" s="108"/>
      <c r="AC17" s="108"/>
      <c r="AD17" s="108"/>
      <c r="AE17" s="108"/>
      <c r="AF17" s="108"/>
      <c r="AG17" s="108" t="s">
        <v>157</v>
      </c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</row>
    <row r="18" spans="1:60" outlineLevel="2">
      <c r="A18" s="111"/>
      <c r="B18" s="112"/>
      <c r="C18" s="140" t="s">
        <v>170</v>
      </c>
      <c r="D18" s="115"/>
      <c r="E18" s="116">
        <v>16.23</v>
      </c>
      <c r="F18" s="114"/>
      <c r="G18" s="114"/>
      <c r="H18" s="114"/>
      <c r="I18" s="114"/>
      <c r="J18" s="114"/>
      <c r="K18" s="114"/>
      <c r="L18" s="114"/>
      <c r="M18" s="114"/>
      <c r="N18" s="113"/>
      <c r="O18" s="113"/>
      <c r="P18" s="113"/>
      <c r="Q18" s="113"/>
      <c r="R18" s="114"/>
      <c r="S18" s="114"/>
      <c r="T18" s="114"/>
      <c r="U18" s="114"/>
      <c r="V18" s="114"/>
      <c r="W18" s="114"/>
      <c r="X18" s="114"/>
      <c r="Y18" s="114"/>
      <c r="Z18" s="108"/>
      <c r="AA18" s="108"/>
      <c r="AB18" s="108"/>
      <c r="AC18" s="108"/>
      <c r="AD18" s="108"/>
      <c r="AE18" s="108"/>
      <c r="AF18" s="108"/>
      <c r="AG18" s="108" t="s">
        <v>159</v>
      </c>
      <c r="AH18" s="108">
        <v>0</v>
      </c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</row>
    <row r="19" spans="1:60" outlineLevel="3">
      <c r="A19" s="111"/>
      <c r="B19" s="112"/>
      <c r="C19" s="140" t="s">
        <v>171</v>
      </c>
      <c r="D19" s="115"/>
      <c r="E19" s="116">
        <v>16.23</v>
      </c>
      <c r="F19" s="114"/>
      <c r="G19" s="114"/>
      <c r="H19" s="114"/>
      <c r="I19" s="114"/>
      <c r="J19" s="114"/>
      <c r="K19" s="114"/>
      <c r="L19" s="114"/>
      <c r="M19" s="114"/>
      <c r="N19" s="113"/>
      <c r="O19" s="113"/>
      <c r="P19" s="113"/>
      <c r="Q19" s="113"/>
      <c r="R19" s="114"/>
      <c r="S19" s="114"/>
      <c r="T19" s="114"/>
      <c r="U19" s="114"/>
      <c r="V19" s="114"/>
      <c r="W19" s="114"/>
      <c r="X19" s="114"/>
      <c r="Y19" s="114"/>
      <c r="Z19" s="108"/>
      <c r="AA19" s="108"/>
      <c r="AB19" s="108"/>
      <c r="AC19" s="108"/>
      <c r="AD19" s="108"/>
      <c r="AE19" s="108"/>
      <c r="AF19" s="108"/>
      <c r="AG19" s="108" t="s">
        <v>159</v>
      </c>
      <c r="AH19" s="108">
        <v>0</v>
      </c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</row>
    <row r="20" spans="1:60" outlineLevel="3">
      <c r="A20" s="111"/>
      <c r="B20" s="112"/>
      <c r="C20" s="140" t="s">
        <v>172</v>
      </c>
      <c r="D20" s="115"/>
      <c r="E20" s="116">
        <v>12.63</v>
      </c>
      <c r="F20" s="114"/>
      <c r="G20" s="114"/>
      <c r="H20" s="114"/>
      <c r="I20" s="114"/>
      <c r="J20" s="114"/>
      <c r="K20" s="114"/>
      <c r="L20" s="114"/>
      <c r="M20" s="114"/>
      <c r="N20" s="113"/>
      <c r="O20" s="113"/>
      <c r="P20" s="113"/>
      <c r="Q20" s="113"/>
      <c r="R20" s="114"/>
      <c r="S20" s="114"/>
      <c r="T20" s="114"/>
      <c r="U20" s="114"/>
      <c r="V20" s="114"/>
      <c r="W20" s="114"/>
      <c r="X20" s="114"/>
      <c r="Y20" s="114"/>
      <c r="Z20" s="108"/>
      <c r="AA20" s="108"/>
      <c r="AB20" s="108"/>
      <c r="AC20" s="108"/>
      <c r="AD20" s="108"/>
      <c r="AE20" s="108"/>
      <c r="AF20" s="108"/>
      <c r="AG20" s="108" t="s">
        <v>159</v>
      </c>
      <c r="AH20" s="108">
        <v>0</v>
      </c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</row>
    <row r="21" spans="1:60" outlineLevel="1">
      <c r="A21" s="131">
        <v>5</v>
      </c>
      <c r="B21" s="132" t="s">
        <v>173</v>
      </c>
      <c r="C21" s="141" t="s">
        <v>174</v>
      </c>
      <c r="D21" s="133" t="s">
        <v>152</v>
      </c>
      <c r="E21" s="134">
        <v>45.09</v>
      </c>
      <c r="F21" s="135"/>
      <c r="G21" s="136">
        <f>ROUND(E21*F21,2)</f>
        <v>0</v>
      </c>
      <c r="H21" s="135"/>
      <c r="I21" s="136">
        <f>ROUND(E21*H21,2)</f>
        <v>0</v>
      </c>
      <c r="J21" s="135"/>
      <c r="K21" s="136">
        <f>ROUND(E21*J21,2)</f>
        <v>0</v>
      </c>
      <c r="L21" s="136">
        <v>21</v>
      </c>
      <c r="M21" s="136">
        <f>G21*(1+L21/100)</f>
        <v>0</v>
      </c>
      <c r="N21" s="134">
        <v>0</v>
      </c>
      <c r="O21" s="134">
        <f>ROUND(E21*N21,2)</f>
        <v>0</v>
      </c>
      <c r="P21" s="134">
        <v>0</v>
      </c>
      <c r="Q21" s="134">
        <f>ROUND(E21*P21,2)</f>
        <v>0</v>
      </c>
      <c r="R21" s="136"/>
      <c r="S21" s="136" t="s">
        <v>153</v>
      </c>
      <c r="T21" s="137" t="s">
        <v>154</v>
      </c>
      <c r="U21" s="114">
        <v>0.38979999999999998</v>
      </c>
      <c r="V21" s="114">
        <f>ROUND(E21*U21,2)</f>
        <v>17.579999999999998</v>
      </c>
      <c r="W21" s="114"/>
      <c r="X21" s="114" t="s">
        <v>155</v>
      </c>
      <c r="Y21" s="114" t="s">
        <v>156</v>
      </c>
      <c r="Z21" s="108"/>
      <c r="AA21" s="108"/>
      <c r="AB21" s="108"/>
      <c r="AC21" s="108"/>
      <c r="AD21" s="108"/>
      <c r="AE21" s="108"/>
      <c r="AF21" s="108"/>
      <c r="AG21" s="108" t="s">
        <v>157</v>
      </c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</row>
    <row r="22" spans="1:60" outlineLevel="1">
      <c r="A22" s="124">
        <v>6</v>
      </c>
      <c r="B22" s="125" t="s">
        <v>175</v>
      </c>
      <c r="C22" s="139" t="s">
        <v>176</v>
      </c>
      <c r="D22" s="126" t="s">
        <v>152</v>
      </c>
      <c r="E22" s="127">
        <v>10</v>
      </c>
      <c r="F22" s="128"/>
      <c r="G22" s="129">
        <f>ROUND(E22*F22,2)</f>
        <v>0</v>
      </c>
      <c r="H22" s="128"/>
      <c r="I22" s="129">
        <f>ROUND(E22*H22,2)</f>
        <v>0</v>
      </c>
      <c r="J22" s="128"/>
      <c r="K22" s="129">
        <f>ROUND(E22*J22,2)</f>
        <v>0</v>
      </c>
      <c r="L22" s="129">
        <v>21</v>
      </c>
      <c r="M22" s="129">
        <f>G22*(1+L22/100)</f>
        <v>0</v>
      </c>
      <c r="N22" s="127">
        <v>0</v>
      </c>
      <c r="O22" s="127">
        <f>ROUND(E22*N22,2)</f>
        <v>0</v>
      </c>
      <c r="P22" s="127">
        <v>0</v>
      </c>
      <c r="Q22" s="127">
        <f>ROUND(E22*P22,2)</f>
        <v>0</v>
      </c>
      <c r="R22" s="129"/>
      <c r="S22" s="129" t="s">
        <v>153</v>
      </c>
      <c r="T22" s="130" t="s">
        <v>154</v>
      </c>
      <c r="U22" s="114">
        <v>8.5999999999999993E-2</v>
      </c>
      <c r="V22" s="114">
        <f>ROUND(E22*U22,2)</f>
        <v>0.86</v>
      </c>
      <c r="W22" s="114"/>
      <c r="X22" s="114" t="s">
        <v>155</v>
      </c>
      <c r="Y22" s="114" t="s">
        <v>156</v>
      </c>
      <c r="Z22" s="108"/>
      <c r="AA22" s="108"/>
      <c r="AB22" s="108"/>
      <c r="AC22" s="108"/>
      <c r="AD22" s="108"/>
      <c r="AE22" s="108"/>
      <c r="AF22" s="108"/>
      <c r="AG22" s="108" t="s">
        <v>157</v>
      </c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</row>
    <row r="23" spans="1:60" outlineLevel="2">
      <c r="A23" s="111"/>
      <c r="B23" s="112"/>
      <c r="C23" s="140" t="s">
        <v>177</v>
      </c>
      <c r="D23" s="115"/>
      <c r="E23" s="116">
        <v>10</v>
      </c>
      <c r="F23" s="114"/>
      <c r="G23" s="114"/>
      <c r="H23" s="114"/>
      <c r="I23" s="114"/>
      <c r="J23" s="114"/>
      <c r="K23" s="114"/>
      <c r="L23" s="114"/>
      <c r="M23" s="114"/>
      <c r="N23" s="113"/>
      <c r="O23" s="113"/>
      <c r="P23" s="113"/>
      <c r="Q23" s="113"/>
      <c r="R23" s="114"/>
      <c r="S23" s="114"/>
      <c r="T23" s="114"/>
      <c r="U23" s="114"/>
      <c r="V23" s="114"/>
      <c r="W23" s="114"/>
      <c r="X23" s="114"/>
      <c r="Y23" s="114"/>
      <c r="Z23" s="108"/>
      <c r="AA23" s="108"/>
      <c r="AB23" s="108"/>
      <c r="AC23" s="108"/>
      <c r="AD23" s="108"/>
      <c r="AE23" s="108"/>
      <c r="AF23" s="108"/>
      <c r="AG23" s="108" t="s">
        <v>159</v>
      </c>
      <c r="AH23" s="108">
        <v>0</v>
      </c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</row>
    <row r="24" spans="1:60" outlineLevel="1">
      <c r="A24" s="124">
        <v>7</v>
      </c>
      <c r="B24" s="125" t="s">
        <v>178</v>
      </c>
      <c r="C24" s="139" t="s">
        <v>179</v>
      </c>
      <c r="D24" s="126" t="s">
        <v>152</v>
      </c>
      <c r="E24" s="127">
        <v>15.03</v>
      </c>
      <c r="F24" s="128"/>
      <c r="G24" s="129">
        <f>ROUND(E24*F24,2)</f>
        <v>0</v>
      </c>
      <c r="H24" s="128"/>
      <c r="I24" s="129">
        <f>ROUND(E24*H24,2)</f>
        <v>0</v>
      </c>
      <c r="J24" s="128"/>
      <c r="K24" s="129">
        <f>ROUND(E24*J24,2)</f>
        <v>0</v>
      </c>
      <c r="L24" s="129">
        <v>21</v>
      </c>
      <c r="M24" s="129">
        <f>G24*(1+L24/100)</f>
        <v>0</v>
      </c>
      <c r="N24" s="127">
        <v>0</v>
      </c>
      <c r="O24" s="127">
        <f>ROUND(E24*N24,2)</f>
        <v>0</v>
      </c>
      <c r="P24" s="127">
        <v>0</v>
      </c>
      <c r="Q24" s="127">
        <f>ROUND(E24*P24,2)</f>
        <v>0</v>
      </c>
      <c r="R24" s="129"/>
      <c r="S24" s="129" t="s">
        <v>153</v>
      </c>
      <c r="T24" s="130" t="s">
        <v>154</v>
      </c>
      <c r="U24" s="114">
        <v>2.1949999999999998</v>
      </c>
      <c r="V24" s="114">
        <f>ROUND(E24*U24,2)</f>
        <v>32.99</v>
      </c>
      <c r="W24" s="114"/>
      <c r="X24" s="114" t="s">
        <v>155</v>
      </c>
      <c r="Y24" s="114" t="s">
        <v>156</v>
      </c>
      <c r="Z24" s="108"/>
      <c r="AA24" s="108"/>
      <c r="AB24" s="108"/>
      <c r="AC24" s="108"/>
      <c r="AD24" s="108"/>
      <c r="AE24" s="108"/>
      <c r="AF24" s="108"/>
      <c r="AG24" s="108" t="s">
        <v>157</v>
      </c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</row>
    <row r="25" spans="1:60" outlineLevel="2">
      <c r="A25" s="111"/>
      <c r="B25" s="112"/>
      <c r="C25" s="140" t="s">
        <v>180</v>
      </c>
      <c r="D25" s="115"/>
      <c r="E25" s="116">
        <v>5.41</v>
      </c>
      <c r="F25" s="114"/>
      <c r="G25" s="114"/>
      <c r="H25" s="114"/>
      <c r="I25" s="114"/>
      <c r="J25" s="114"/>
      <c r="K25" s="114"/>
      <c r="L25" s="114"/>
      <c r="M25" s="114"/>
      <c r="N25" s="113"/>
      <c r="O25" s="113"/>
      <c r="P25" s="113"/>
      <c r="Q25" s="113"/>
      <c r="R25" s="114"/>
      <c r="S25" s="114"/>
      <c r="T25" s="114"/>
      <c r="U25" s="114"/>
      <c r="V25" s="114"/>
      <c r="W25" s="114"/>
      <c r="X25" s="114"/>
      <c r="Y25" s="114"/>
      <c r="Z25" s="108"/>
      <c r="AA25" s="108"/>
      <c r="AB25" s="108"/>
      <c r="AC25" s="108"/>
      <c r="AD25" s="108"/>
      <c r="AE25" s="108"/>
      <c r="AF25" s="108"/>
      <c r="AG25" s="108" t="s">
        <v>159</v>
      </c>
      <c r="AH25" s="108">
        <v>0</v>
      </c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</row>
    <row r="26" spans="1:60" outlineLevel="3">
      <c r="A26" s="111"/>
      <c r="B26" s="112"/>
      <c r="C26" s="140" t="s">
        <v>181</v>
      </c>
      <c r="D26" s="115"/>
      <c r="E26" s="116">
        <v>5.41</v>
      </c>
      <c r="F26" s="114"/>
      <c r="G26" s="114"/>
      <c r="H26" s="114"/>
      <c r="I26" s="114"/>
      <c r="J26" s="114"/>
      <c r="K26" s="114"/>
      <c r="L26" s="114"/>
      <c r="M26" s="114"/>
      <c r="N26" s="113"/>
      <c r="O26" s="113"/>
      <c r="P26" s="113"/>
      <c r="Q26" s="113"/>
      <c r="R26" s="114"/>
      <c r="S26" s="114"/>
      <c r="T26" s="114"/>
      <c r="U26" s="114"/>
      <c r="V26" s="114"/>
      <c r="W26" s="114"/>
      <c r="X26" s="114"/>
      <c r="Y26" s="114"/>
      <c r="Z26" s="108"/>
      <c r="AA26" s="108"/>
      <c r="AB26" s="108"/>
      <c r="AC26" s="108"/>
      <c r="AD26" s="108"/>
      <c r="AE26" s="108"/>
      <c r="AF26" s="108"/>
      <c r="AG26" s="108" t="s">
        <v>159</v>
      </c>
      <c r="AH26" s="108">
        <v>0</v>
      </c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</row>
    <row r="27" spans="1:60" outlineLevel="3">
      <c r="A27" s="111"/>
      <c r="B27" s="112"/>
      <c r="C27" s="140" t="s">
        <v>182</v>
      </c>
      <c r="D27" s="115"/>
      <c r="E27" s="116">
        <v>4.21</v>
      </c>
      <c r="F27" s="114"/>
      <c r="G27" s="114"/>
      <c r="H27" s="114"/>
      <c r="I27" s="114"/>
      <c r="J27" s="114"/>
      <c r="K27" s="114"/>
      <c r="L27" s="114"/>
      <c r="M27" s="114"/>
      <c r="N27" s="113"/>
      <c r="O27" s="113"/>
      <c r="P27" s="113"/>
      <c r="Q27" s="113"/>
      <c r="R27" s="114"/>
      <c r="S27" s="114"/>
      <c r="T27" s="114"/>
      <c r="U27" s="114"/>
      <c r="V27" s="114"/>
      <c r="W27" s="114"/>
      <c r="X27" s="114"/>
      <c r="Y27" s="114"/>
      <c r="Z27" s="108"/>
      <c r="AA27" s="108"/>
      <c r="AB27" s="108"/>
      <c r="AC27" s="108"/>
      <c r="AD27" s="108"/>
      <c r="AE27" s="108"/>
      <c r="AF27" s="108"/>
      <c r="AG27" s="108" t="s">
        <v>159</v>
      </c>
      <c r="AH27" s="108">
        <v>0</v>
      </c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</row>
    <row r="28" spans="1:60" ht="22.5" outlineLevel="1">
      <c r="A28" s="124">
        <v>8</v>
      </c>
      <c r="B28" s="125" t="s">
        <v>183</v>
      </c>
      <c r="C28" s="139" t="s">
        <v>184</v>
      </c>
      <c r="D28" s="126" t="s">
        <v>152</v>
      </c>
      <c r="E28" s="127">
        <v>35.03</v>
      </c>
      <c r="F28" s="128"/>
      <c r="G28" s="129">
        <f>ROUND(E28*F28,2)</f>
        <v>0</v>
      </c>
      <c r="H28" s="128"/>
      <c r="I28" s="129">
        <f>ROUND(E28*H28,2)</f>
        <v>0</v>
      </c>
      <c r="J28" s="128"/>
      <c r="K28" s="129">
        <f>ROUND(E28*J28,2)</f>
        <v>0</v>
      </c>
      <c r="L28" s="129">
        <v>21</v>
      </c>
      <c r="M28" s="129">
        <f>G28*(1+L28/100)</f>
        <v>0</v>
      </c>
      <c r="N28" s="127">
        <v>0</v>
      </c>
      <c r="O28" s="127">
        <f>ROUND(E28*N28,2)</f>
        <v>0</v>
      </c>
      <c r="P28" s="127">
        <v>0</v>
      </c>
      <c r="Q28" s="127">
        <f>ROUND(E28*P28,2)</f>
        <v>0</v>
      </c>
      <c r="R28" s="129"/>
      <c r="S28" s="129" t="s">
        <v>153</v>
      </c>
      <c r="T28" s="130" t="s">
        <v>154</v>
      </c>
      <c r="U28" s="114">
        <v>7.3999999999999996E-2</v>
      </c>
      <c r="V28" s="114">
        <f>ROUND(E28*U28,2)</f>
        <v>2.59</v>
      </c>
      <c r="W28" s="114"/>
      <c r="X28" s="114" t="s">
        <v>155</v>
      </c>
      <c r="Y28" s="114" t="s">
        <v>156</v>
      </c>
      <c r="Z28" s="108"/>
      <c r="AA28" s="108"/>
      <c r="AB28" s="108"/>
      <c r="AC28" s="108"/>
      <c r="AD28" s="108"/>
      <c r="AE28" s="108"/>
      <c r="AF28" s="108"/>
      <c r="AG28" s="108" t="s">
        <v>157</v>
      </c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</row>
    <row r="29" spans="1:60" outlineLevel="2">
      <c r="A29" s="111"/>
      <c r="B29" s="112"/>
      <c r="C29" s="140" t="s">
        <v>185</v>
      </c>
      <c r="D29" s="115"/>
      <c r="E29" s="116">
        <v>35.03</v>
      </c>
      <c r="F29" s="114"/>
      <c r="G29" s="114"/>
      <c r="H29" s="114"/>
      <c r="I29" s="114"/>
      <c r="J29" s="114"/>
      <c r="K29" s="114"/>
      <c r="L29" s="114"/>
      <c r="M29" s="114"/>
      <c r="N29" s="113"/>
      <c r="O29" s="113"/>
      <c r="P29" s="113"/>
      <c r="Q29" s="113"/>
      <c r="R29" s="114"/>
      <c r="S29" s="114"/>
      <c r="T29" s="114"/>
      <c r="U29" s="114"/>
      <c r="V29" s="114"/>
      <c r="W29" s="114"/>
      <c r="X29" s="114"/>
      <c r="Y29" s="114"/>
      <c r="Z29" s="108"/>
      <c r="AA29" s="108"/>
      <c r="AB29" s="108"/>
      <c r="AC29" s="108"/>
      <c r="AD29" s="108"/>
      <c r="AE29" s="108"/>
      <c r="AF29" s="108"/>
      <c r="AG29" s="108" t="s">
        <v>159</v>
      </c>
      <c r="AH29" s="108">
        <v>0</v>
      </c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</row>
    <row r="30" spans="1:60" ht="22.5" outlineLevel="1">
      <c r="A30" s="124">
        <v>9</v>
      </c>
      <c r="B30" s="125" t="s">
        <v>186</v>
      </c>
      <c r="C30" s="139" t="s">
        <v>187</v>
      </c>
      <c r="D30" s="126" t="s">
        <v>152</v>
      </c>
      <c r="E30" s="127">
        <v>44.962000000000003</v>
      </c>
      <c r="F30" s="128"/>
      <c r="G30" s="129">
        <f>ROUND(E30*F30,2)</f>
        <v>0</v>
      </c>
      <c r="H30" s="128"/>
      <c r="I30" s="129">
        <f>ROUND(E30*H30,2)</f>
        <v>0</v>
      </c>
      <c r="J30" s="128"/>
      <c r="K30" s="129">
        <f>ROUND(E30*J30,2)</f>
        <v>0</v>
      </c>
      <c r="L30" s="129">
        <v>21</v>
      </c>
      <c r="M30" s="129">
        <f>G30*(1+L30/100)</f>
        <v>0</v>
      </c>
      <c r="N30" s="127">
        <v>0</v>
      </c>
      <c r="O30" s="127">
        <f>ROUND(E30*N30,2)</f>
        <v>0</v>
      </c>
      <c r="P30" s="127">
        <v>0</v>
      </c>
      <c r="Q30" s="127">
        <f>ROUND(E30*P30,2)</f>
        <v>0</v>
      </c>
      <c r="R30" s="129"/>
      <c r="S30" s="129" t="s">
        <v>153</v>
      </c>
      <c r="T30" s="130" t="s">
        <v>154</v>
      </c>
      <c r="U30" s="114">
        <v>1.0999999999999999E-2</v>
      </c>
      <c r="V30" s="114">
        <f>ROUND(E30*U30,2)</f>
        <v>0.49</v>
      </c>
      <c r="W30" s="114"/>
      <c r="X30" s="114" t="s">
        <v>155</v>
      </c>
      <c r="Y30" s="114" t="s">
        <v>156</v>
      </c>
      <c r="Z30" s="108"/>
      <c r="AA30" s="108"/>
      <c r="AB30" s="108"/>
      <c r="AC30" s="108"/>
      <c r="AD30" s="108"/>
      <c r="AE30" s="108"/>
      <c r="AF30" s="108"/>
      <c r="AG30" s="108" t="s">
        <v>157</v>
      </c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</row>
    <row r="31" spans="1:60" outlineLevel="2">
      <c r="A31" s="111"/>
      <c r="B31" s="112"/>
      <c r="C31" s="140" t="s">
        <v>188</v>
      </c>
      <c r="D31" s="115"/>
      <c r="E31" s="116">
        <v>79.992000000000004</v>
      </c>
      <c r="F31" s="114"/>
      <c r="G31" s="114"/>
      <c r="H31" s="114"/>
      <c r="I31" s="114"/>
      <c r="J31" s="114"/>
      <c r="K31" s="114"/>
      <c r="L31" s="114"/>
      <c r="M31" s="114"/>
      <c r="N31" s="113"/>
      <c r="O31" s="113"/>
      <c r="P31" s="113"/>
      <c r="Q31" s="113"/>
      <c r="R31" s="114"/>
      <c r="S31" s="114"/>
      <c r="T31" s="114"/>
      <c r="U31" s="114"/>
      <c r="V31" s="114"/>
      <c r="W31" s="114"/>
      <c r="X31" s="114"/>
      <c r="Y31" s="114"/>
      <c r="Z31" s="108"/>
      <c r="AA31" s="108"/>
      <c r="AB31" s="108"/>
      <c r="AC31" s="108"/>
      <c r="AD31" s="108"/>
      <c r="AE31" s="108"/>
      <c r="AF31" s="108"/>
      <c r="AG31" s="108" t="s">
        <v>159</v>
      </c>
      <c r="AH31" s="108">
        <v>0</v>
      </c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</row>
    <row r="32" spans="1:60" outlineLevel="3">
      <c r="A32" s="111"/>
      <c r="B32" s="112"/>
      <c r="C32" s="140" t="s">
        <v>189</v>
      </c>
      <c r="D32" s="115"/>
      <c r="E32" s="116">
        <v>-35.03</v>
      </c>
      <c r="F32" s="114"/>
      <c r="G32" s="114"/>
      <c r="H32" s="114"/>
      <c r="I32" s="114"/>
      <c r="J32" s="114"/>
      <c r="K32" s="114"/>
      <c r="L32" s="114"/>
      <c r="M32" s="114"/>
      <c r="N32" s="113"/>
      <c r="O32" s="113"/>
      <c r="P32" s="113"/>
      <c r="Q32" s="113"/>
      <c r="R32" s="114"/>
      <c r="S32" s="114"/>
      <c r="T32" s="114"/>
      <c r="U32" s="114"/>
      <c r="V32" s="114"/>
      <c r="W32" s="114"/>
      <c r="X32" s="114"/>
      <c r="Y32" s="114"/>
      <c r="Z32" s="108"/>
      <c r="AA32" s="108"/>
      <c r="AB32" s="108"/>
      <c r="AC32" s="108"/>
      <c r="AD32" s="108"/>
      <c r="AE32" s="108"/>
      <c r="AF32" s="108"/>
      <c r="AG32" s="108" t="s">
        <v>159</v>
      </c>
      <c r="AH32" s="108">
        <v>0</v>
      </c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</row>
    <row r="33" spans="1:60" ht="22.5" outlineLevel="1">
      <c r="A33" s="124">
        <v>10</v>
      </c>
      <c r="B33" s="125" t="s">
        <v>190</v>
      </c>
      <c r="C33" s="139" t="s">
        <v>191</v>
      </c>
      <c r="D33" s="126" t="s">
        <v>152</v>
      </c>
      <c r="E33" s="127">
        <v>44.962000000000003</v>
      </c>
      <c r="F33" s="128"/>
      <c r="G33" s="129">
        <f>ROUND(E33*F33,2)</f>
        <v>0</v>
      </c>
      <c r="H33" s="128"/>
      <c r="I33" s="129">
        <f>ROUND(E33*H33,2)</f>
        <v>0</v>
      </c>
      <c r="J33" s="128"/>
      <c r="K33" s="129">
        <f>ROUND(E33*J33,2)</f>
        <v>0</v>
      </c>
      <c r="L33" s="129">
        <v>21</v>
      </c>
      <c r="M33" s="129">
        <f>G33*(1+L33/100)</f>
        <v>0</v>
      </c>
      <c r="N33" s="127">
        <v>0</v>
      </c>
      <c r="O33" s="127">
        <f>ROUND(E33*N33,2)</f>
        <v>0</v>
      </c>
      <c r="P33" s="127">
        <v>0</v>
      </c>
      <c r="Q33" s="127">
        <f>ROUND(E33*P33,2)</f>
        <v>0</v>
      </c>
      <c r="R33" s="129"/>
      <c r="S33" s="129" t="s">
        <v>153</v>
      </c>
      <c r="T33" s="130" t="s">
        <v>154</v>
      </c>
      <c r="U33" s="114">
        <v>0</v>
      </c>
      <c r="V33" s="114">
        <f>ROUND(E33*U33,2)</f>
        <v>0</v>
      </c>
      <c r="W33" s="114"/>
      <c r="X33" s="114" t="s">
        <v>155</v>
      </c>
      <c r="Y33" s="114" t="s">
        <v>156</v>
      </c>
      <c r="Z33" s="108"/>
      <c r="AA33" s="108"/>
      <c r="AB33" s="108"/>
      <c r="AC33" s="108"/>
      <c r="AD33" s="108"/>
      <c r="AE33" s="108"/>
      <c r="AF33" s="108"/>
      <c r="AG33" s="108" t="s">
        <v>157</v>
      </c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</row>
    <row r="34" spans="1:60" outlineLevel="2">
      <c r="A34" s="111"/>
      <c r="B34" s="112"/>
      <c r="C34" s="140" t="s">
        <v>192</v>
      </c>
      <c r="D34" s="115"/>
      <c r="E34" s="116">
        <v>44.962000000000003</v>
      </c>
      <c r="F34" s="114"/>
      <c r="G34" s="114"/>
      <c r="H34" s="114"/>
      <c r="I34" s="114"/>
      <c r="J34" s="114"/>
      <c r="K34" s="114"/>
      <c r="L34" s="114"/>
      <c r="M34" s="114"/>
      <c r="N34" s="113"/>
      <c r="O34" s="113"/>
      <c r="P34" s="113"/>
      <c r="Q34" s="113"/>
      <c r="R34" s="114"/>
      <c r="S34" s="114"/>
      <c r="T34" s="114"/>
      <c r="U34" s="114"/>
      <c r="V34" s="114"/>
      <c r="W34" s="114"/>
      <c r="X34" s="114"/>
      <c r="Y34" s="114"/>
      <c r="Z34" s="108"/>
      <c r="AA34" s="108"/>
      <c r="AB34" s="108"/>
      <c r="AC34" s="108"/>
      <c r="AD34" s="108"/>
      <c r="AE34" s="108"/>
      <c r="AF34" s="108"/>
      <c r="AG34" s="108" t="s">
        <v>159</v>
      </c>
      <c r="AH34" s="108">
        <v>0</v>
      </c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</row>
    <row r="35" spans="1:60">
      <c r="A35" s="118" t="s">
        <v>148</v>
      </c>
      <c r="B35" s="119" t="s">
        <v>63</v>
      </c>
      <c r="C35" s="138" t="s">
        <v>64</v>
      </c>
      <c r="D35" s="120"/>
      <c r="E35" s="121"/>
      <c r="F35" s="122"/>
      <c r="G35" s="122">
        <f>SUMIF(AG36:AG62,"&lt;&gt;NOR",G36:G62)</f>
        <v>0</v>
      </c>
      <c r="H35" s="122"/>
      <c r="I35" s="122">
        <f>SUM(I36:I62)</f>
        <v>0</v>
      </c>
      <c r="J35" s="122"/>
      <c r="K35" s="122">
        <f>SUM(K36:K62)</f>
        <v>0</v>
      </c>
      <c r="L35" s="122"/>
      <c r="M35" s="122">
        <f>SUM(M36:M62)</f>
        <v>0</v>
      </c>
      <c r="N35" s="121"/>
      <c r="O35" s="121">
        <f>SUM(O36:O62)</f>
        <v>161.16</v>
      </c>
      <c r="P35" s="121"/>
      <c r="Q35" s="121">
        <f>SUM(Q36:Q62)</f>
        <v>0</v>
      </c>
      <c r="R35" s="122"/>
      <c r="S35" s="122"/>
      <c r="T35" s="123"/>
      <c r="U35" s="117"/>
      <c r="V35" s="117">
        <f>SUM(V36:V62)</f>
        <v>84.499999999999986</v>
      </c>
      <c r="W35" s="117"/>
      <c r="X35" s="117"/>
      <c r="Y35" s="117"/>
      <c r="AG35" t="s">
        <v>149</v>
      </c>
    </row>
    <row r="36" spans="1:60" outlineLevel="1">
      <c r="A36" s="124">
        <v>11</v>
      </c>
      <c r="B36" s="125" t="s">
        <v>193</v>
      </c>
      <c r="C36" s="139" t="s">
        <v>194</v>
      </c>
      <c r="D36" s="126" t="s">
        <v>152</v>
      </c>
      <c r="E36" s="127">
        <v>14.205</v>
      </c>
      <c r="F36" s="128"/>
      <c r="G36" s="129">
        <f>ROUND(E36*F36,2)</f>
        <v>0</v>
      </c>
      <c r="H36" s="128"/>
      <c r="I36" s="129">
        <f>ROUND(E36*H36,2)</f>
        <v>0</v>
      </c>
      <c r="J36" s="128"/>
      <c r="K36" s="129">
        <f>ROUND(E36*J36,2)</f>
        <v>0</v>
      </c>
      <c r="L36" s="129">
        <v>21</v>
      </c>
      <c r="M36" s="129">
        <f>G36*(1+L36/100)</f>
        <v>0</v>
      </c>
      <c r="N36" s="127">
        <v>2.16</v>
      </c>
      <c r="O36" s="127">
        <f>ROUND(E36*N36,2)</f>
        <v>30.68</v>
      </c>
      <c r="P36" s="127">
        <v>0</v>
      </c>
      <c r="Q36" s="127">
        <f>ROUND(E36*P36,2)</f>
        <v>0</v>
      </c>
      <c r="R36" s="129"/>
      <c r="S36" s="129" t="s">
        <v>153</v>
      </c>
      <c r="T36" s="130" t="s">
        <v>154</v>
      </c>
      <c r="U36" s="114">
        <v>1.085</v>
      </c>
      <c r="V36" s="114">
        <f>ROUND(E36*U36,2)</f>
        <v>15.41</v>
      </c>
      <c r="W36" s="114"/>
      <c r="X36" s="114" t="s">
        <v>155</v>
      </c>
      <c r="Y36" s="114" t="s">
        <v>156</v>
      </c>
      <c r="Z36" s="108"/>
      <c r="AA36" s="108"/>
      <c r="AB36" s="108"/>
      <c r="AC36" s="108"/>
      <c r="AD36" s="108"/>
      <c r="AE36" s="108"/>
      <c r="AF36" s="108"/>
      <c r="AG36" s="108" t="s">
        <v>157</v>
      </c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</row>
    <row r="37" spans="1:60" outlineLevel="2">
      <c r="A37" s="111"/>
      <c r="B37" s="112"/>
      <c r="C37" s="140" t="s">
        <v>195</v>
      </c>
      <c r="D37" s="115"/>
      <c r="E37" s="116">
        <v>14.205</v>
      </c>
      <c r="F37" s="114"/>
      <c r="G37" s="114"/>
      <c r="H37" s="114"/>
      <c r="I37" s="114"/>
      <c r="J37" s="114"/>
      <c r="K37" s="114"/>
      <c r="L37" s="114"/>
      <c r="M37" s="114"/>
      <c r="N37" s="113"/>
      <c r="O37" s="113"/>
      <c r="P37" s="113"/>
      <c r="Q37" s="113"/>
      <c r="R37" s="114"/>
      <c r="S37" s="114"/>
      <c r="T37" s="114"/>
      <c r="U37" s="114"/>
      <c r="V37" s="114"/>
      <c r="W37" s="114"/>
      <c r="X37" s="114"/>
      <c r="Y37" s="114"/>
      <c r="Z37" s="108"/>
      <c r="AA37" s="108"/>
      <c r="AB37" s="108"/>
      <c r="AC37" s="108"/>
      <c r="AD37" s="108"/>
      <c r="AE37" s="108"/>
      <c r="AF37" s="108"/>
      <c r="AG37" s="108" t="s">
        <v>159</v>
      </c>
      <c r="AH37" s="108">
        <v>0</v>
      </c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</row>
    <row r="38" spans="1:60" outlineLevel="1">
      <c r="A38" s="124">
        <v>12</v>
      </c>
      <c r="B38" s="125" t="s">
        <v>196</v>
      </c>
      <c r="C38" s="139" t="s">
        <v>197</v>
      </c>
      <c r="D38" s="126" t="s">
        <v>152</v>
      </c>
      <c r="E38" s="127">
        <v>33.817500000000003</v>
      </c>
      <c r="F38" s="128"/>
      <c r="G38" s="129">
        <f>ROUND(E38*F38,2)</f>
        <v>0</v>
      </c>
      <c r="H38" s="128"/>
      <c r="I38" s="129">
        <f>ROUND(E38*H38,2)</f>
        <v>0</v>
      </c>
      <c r="J38" s="128"/>
      <c r="K38" s="129">
        <f>ROUND(E38*J38,2)</f>
        <v>0</v>
      </c>
      <c r="L38" s="129">
        <v>21</v>
      </c>
      <c r="M38" s="129">
        <f>G38*(1+L38/100)</f>
        <v>0</v>
      </c>
      <c r="N38" s="127">
        <v>2.5249999999999999</v>
      </c>
      <c r="O38" s="127">
        <f>ROUND(E38*N38,2)</f>
        <v>85.39</v>
      </c>
      <c r="P38" s="127">
        <v>0</v>
      </c>
      <c r="Q38" s="127">
        <f>ROUND(E38*P38,2)</f>
        <v>0</v>
      </c>
      <c r="R38" s="129"/>
      <c r="S38" s="129" t="s">
        <v>153</v>
      </c>
      <c r="T38" s="130" t="s">
        <v>154</v>
      </c>
      <c r="U38" s="114">
        <v>0.47699999999999998</v>
      </c>
      <c r="V38" s="114">
        <f>ROUND(E38*U38,2)</f>
        <v>16.13</v>
      </c>
      <c r="W38" s="114"/>
      <c r="X38" s="114" t="s">
        <v>155</v>
      </c>
      <c r="Y38" s="114" t="s">
        <v>156</v>
      </c>
      <c r="Z38" s="108"/>
      <c r="AA38" s="108"/>
      <c r="AB38" s="108"/>
      <c r="AC38" s="108"/>
      <c r="AD38" s="108"/>
      <c r="AE38" s="108"/>
      <c r="AF38" s="108"/>
      <c r="AG38" s="108" t="s">
        <v>157</v>
      </c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</row>
    <row r="39" spans="1:60" outlineLevel="2">
      <c r="A39" s="111"/>
      <c r="B39" s="112"/>
      <c r="C39" s="140" t="s">
        <v>198</v>
      </c>
      <c r="D39" s="115"/>
      <c r="E39" s="116">
        <v>12.172499999999999</v>
      </c>
      <c r="F39" s="114"/>
      <c r="G39" s="114"/>
      <c r="H39" s="114"/>
      <c r="I39" s="114"/>
      <c r="J39" s="114"/>
      <c r="K39" s="114"/>
      <c r="L39" s="114"/>
      <c r="M39" s="114"/>
      <c r="N39" s="113"/>
      <c r="O39" s="113"/>
      <c r="P39" s="113"/>
      <c r="Q39" s="113"/>
      <c r="R39" s="114"/>
      <c r="S39" s="114"/>
      <c r="T39" s="114"/>
      <c r="U39" s="114"/>
      <c r="V39" s="114"/>
      <c r="W39" s="114"/>
      <c r="X39" s="114"/>
      <c r="Y39" s="114"/>
      <c r="Z39" s="108"/>
      <c r="AA39" s="108"/>
      <c r="AB39" s="108"/>
      <c r="AC39" s="108"/>
      <c r="AD39" s="108"/>
      <c r="AE39" s="108"/>
      <c r="AF39" s="108"/>
      <c r="AG39" s="108" t="s">
        <v>159</v>
      </c>
      <c r="AH39" s="108">
        <v>0</v>
      </c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</row>
    <row r="40" spans="1:60" outlineLevel="3">
      <c r="A40" s="111"/>
      <c r="B40" s="112"/>
      <c r="C40" s="140" t="s">
        <v>199</v>
      </c>
      <c r="D40" s="115"/>
      <c r="E40" s="116">
        <v>12.172499999999999</v>
      </c>
      <c r="F40" s="114"/>
      <c r="G40" s="114"/>
      <c r="H40" s="114"/>
      <c r="I40" s="114"/>
      <c r="J40" s="114"/>
      <c r="K40" s="114"/>
      <c r="L40" s="114"/>
      <c r="M40" s="114"/>
      <c r="N40" s="113"/>
      <c r="O40" s="113"/>
      <c r="P40" s="113"/>
      <c r="Q40" s="113"/>
      <c r="R40" s="114"/>
      <c r="S40" s="114"/>
      <c r="T40" s="114"/>
      <c r="U40" s="114"/>
      <c r="V40" s="114"/>
      <c r="W40" s="114"/>
      <c r="X40" s="114"/>
      <c r="Y40" s="114"/>
      <c r="Z40" s="108"/>
      <c r="AA40" s="108"/>
      <c r="AB40" s="108"/>
      <c r="AC40" s="108"/>
      <c r="AD40" s="108"/>
      <c r="AE40" s="108"/>
      <c r="AF40" s="108"/>
      <c r="AG40" s="108" t="s">
        <v>159</v>
      </c>
      <c r="AH40" s="108">
        <v>0</v>
      </c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</row>
    <row r="41" spans="1:60" outlineLevel="3">
      <c r="A41" s="111"/>
      <c r="B41" s="112"/>
      <c r="C41" s="140" t="s">
        <v>200</v>
      </c>
      <c r="D41" s="115"/>
      <c r="E41" s="116">
        <v>9.4725000000000001</v>
      </c>
      <c r="F41" s="114"/>
      <c r="G41" s="114"/>
      <c r="H41" s="114"/>
      <c r="I41" s="114"/>
      <c r="J41" s="114"/>
      <c r="K41" s="114"/>
      <c r="L41" s="114"/>
      <c r="M41" s="114"/>
      <c r="N41" s="113"/>
      <c r="O41" s="113"/>
      <c r="P41" s="113"/>
      <c r="Q41" s="113"/>
      <c r="R41" s="114"/>
      <c r="S41" s="114"/>
      <c r="T41" s="114"/>
      <c r="U41" s="114"/>
      <c r="V41" s="114"/>
      <c r="W41" s="114"/>
      <c r="X41" s="114"/>
      <c r="Y41" s="114"/>
      <c r="Z41" s="108"/>
      <c r="AA41" s="108"/>
      <c r="AB41" s="108"/>
      <c r="AC41" s="108"/>
      <c r="AD41" s="108"/>
      <c r="AE41" s="108"/>
      <c r="AF41" s="108"/>
      <c r="AG41" s="108" t="s">
        <v>159</v>
      </c>
      <c r="AH41" s="108">
        <v>0</v>
      </c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</row>
    <row r="42" spans="1:60" ht="22.5" outlineLevel="1">
      <c r="A42" s="124">
        <v>13</v>
      </c>
      <c r="B42" s="125" t="s">
        <v>201</v>
      </c>
      <c r="C42" s="139" t="s">
        <v>202</v>
      </c>
      <c r="D42" s="126" t="s">
        <v>203</v>
      </c>
      <c r="E42" s="127">
        <v>18.787500000000001</v>
      </c>
      <c r="F42" s="128"/>
      <c r="G42" s="129">
        <f>ROUND(E42*F42,2)</f>
        <v>0</v>
      </c>
      <c r="H42" s="128"/>
      <c r="I42" s="129">
        <f>ROUND(E42*H42,2)</f>
        <v>0</v>
      </c>
      <c r="J42" s="128"/>
      <c r="K42" s="129">
        <f>ROUND(E42*J42,2)</f>
        <v>0</v>
      </c>
      <c r="L42" s="129">
        <v>21</v>
      </c>
      <c r="M42" s="129">
        <f>G42*(1+L42/100)</f>
        <v>0</v>
      </c>
      <c r="N42" s="127">
        <v>0.75</v>
      </c>
      <c r="O42" s="127">
        <f>ROUND(E42*N42,2)</f>
        <v>14.09</v>
      </c>
      <c r="P42" s="127">
        <v>0</v>
      </c>
      <c r="Q42" s="127">
        <f>ROUND(E42*P42,2)</f>
        <v>0</v>
      </c>
      <c r="R42" s="129"/>
      <c r="S42" s="129" t="s">
        <v>153</v>
      </c>
      <c r="T42" s="130" t="s">
        <v>154</v>
      </c>
      <c r="U42" s="114">
        <v>1.1000000000000001</v>
      </c>
      <c r="V42" s="114">
        <f>ROUND(E42*U42,2)</f>
        <v>20.67</v>
      </c>
      <c r="W42" s="114"/>
      <c r="X42" s="114" t="s">
        <v>155</v>
      </c>
      <c r="Y42" s="114" t="s">
        <v>156</v>
      </c>
      <c r="Z42" s="108"/>
      <c r="AA42" s="108"/>
      <c r="AB42" s="108"/>
      <c r="AC42" s="108"/>
      <c r="AD42" s="108"/>
      <c r="AE42" s="108"/>
      <c r="AF42" s="108"/>
      <c r="AG42" s="108" t="s">
        <v>157</v>
      </c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</row>
    <row r="43" spans="1:60" outlineLevel="2">
      <c r="A43" s="111"/>
      <c r="B43" s="112"/>
      <c r="C43" s="140" t="s">
        <v>204</v>
      </c>
      <c r="D43" s="115"/>
      <c r="E43" s="116">
        <v>6.7625000000000002</v>
      </c>
      <c r="F43" s="114"/>
      <c r="G43" s="114"/>
      <c r="H43" s="114"/>
      <c r="I43" s="114"/>
      <c r="J43" s="114"/>
      <c r="K43" s="114"/>
      <c r="L43" s="114"/>
      <c r="M43" s="114"/>
      <c r="N43" s="113"/>
      <c r="O43" s="113"/>
      <c r="P43" s="113"/>
      <c r="Q43" s="113"/>
      <c r="R43" s="114"/>
      <c r="S43" s="114"/>
      <c r="T43" s="114"/>
      <c r="U43" s="114"/>
      <c r="V43" s="114"/>
      <c r="W43" s="114"/>
      <c r="X43" s="114"/>
      <c r="Y43" s="114"/>
      <c r="Z43" s="108"/>
      <c r="AA43" s="108"/>
      <c r="AB43" s="108"/>
      <c r="AC43" s="108"/>
      <c r="AD43" s="108"/>
      <c r="AE43" s="108"/>
      <c r="AF43" s="108"/>
      <c r="AG43" s="108" t="s">
        <v>159</v>
      </c>
      <c r="AH43" s="108">
        <v>0</v>
      </c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</row>
    <row r="44" spans="1:60" outlineLevel="3">
      <c r="A44" s="111"/>
      <c r="B44" s="112"/>
      <c r="C44" s="140" t="s">
        <v>205</v>
      </c>
      <c r="D44" s="115"/>
      <c r="E44" s="116">
        <v>6.7625000000000002</v>
      </c>
      <c r="F44" s="114"/>
      <c r="G44" s="114"/>
      <c r="H44" s="114"/>
      <c r="I44" s="114"/>
      <c r="J44" s="114"/>
      <c r="K44" s="114"/>
      <c r="L44" s="114"/>
      <c r="M44" s="114"/>
      <c r="N44" s="113"/>
      <c r="O44" s="113"/>
      <c r="P44" s="113"/>
      <c r="Q44" s="113"/>
      <c r="R44" s="114"/>
      <c r="S44" s="114"/>
      <c r="T44" s="114"/>
      <c r="U44" s="114"/>
      <c r="V44" s="114"/>
      <c r="W44" s="114"/>
      <c r="X44" s="114"/>
      <c r="Y44" s="114"/>
      <c r="Z44" s="108"/>
      <c r="AA44" s="108"/>
      <c r="AB44" s="108"/>
      <c r="AC44" s="108"/>
      <c r="AD44" s="108"/>
      <c r="AE44" s="108"/>
      <c r="AF44" s="108"/>
      <c r="AG44" s="108" t="s">
        <v>159</v>
      </c>
      <c r="AH44" s="108">
        <v>0</v>
      </c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</row>
    <row r="45" spans="1:60" outlineLevel="3">
      <c r="A45" s="111"/>
      <c r="B45" s="112"/>
      <c r="C45" s="140" t="s">
        <v>206</v>
      </c>
      <c r="D45" s="115"/>
      <c r="E45" s="116">
        <v>5.2625000000000002</v>
      </c>
      <c r="F45" s="114"/>
      <c r="G45" s="114"/>
      <c r="H45" s="114"/>
      <c r="I45" s="114"/>
      <c r="J45" s="114"/>
      <c r="K45" s="114"/>
      <c r="L45" s="114"/>
      <c r="M45" s="114"/>
      <c r="N45" s="113"/>
      <c r="O45" s="113"/>
      <c r="P45" s="113"/>
      <c r="Q45" s="113"/>
      <c r="R45" s="114"/>
      <c r="S45" s="114"/>
      <c r="T45" s="114"/>
      <c r="U45" s="114"/>
      <c r="V45" s="114"/>
      <c r="W45" s="114"/>
      <c r="X45" s="114"/>
      <c r="Y45" s="114"/>
      <c r="Z45" s="108"/>
      <c r="AA45" s="108"/>
      <c r="AB45" s="108"/>
      <c r="AC45" s="108"/>
      <c r="AD45" s="108"/>
      <c r="AE45" s="108"/>
      <c r="AF45" s="108"/>
      <c r="AG45" s="108" t="s">
        <v>159</v>
      </c>
      <c r="AH45" s="108">
        <v>0</v>
      </c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8"/>
    </row>
    <row r="46" spans="1:60" ht="22.5" outlineLevel="1">
      <c r="A46" s="124">
        <v>14</v>
      </c>
      <c r="B46" s="125" t="s">
        <v>207</v>
      </c>
      <c r="C46" s="139" t="s">
        <v>208</v>
      </c>
      <c r="D46" s="126" t="s">
        <v>203</v>
      </c>
      <c r="E46" s="127">
        <v>18.787500000000001</v>
      </c>
      <c r="F46" s="128"/>
      <c r="G46" s="129">
        <f>ROUND(E46*F46,2)</f>
        <v>0</v>
      </c>
      <c r="H46" s="128"/>
      <c r="I46" s="129">
        <f>ROUND(E46*H46,2)</f>
        <v>0</v>
      </c>
      <c r="J46" s="128"/>
      <c r="K46" s="129">
        <f>ROUND(E46*J46,2)</f>
        <v>0</v>
      </c>
      <c r="L46" s="129">
        <v>21</v>
      </c>
      <c r="M46" s="129">
        <f>G46*(1+L46/100)</f>
        <v>0</v>
      </c>
      <c r="N46" s="127">
        <v>1.1469999999999999E-2</v>
      </c>
      <c r="O46" s="127">
        <f>ROUND(E46*N46,2)</f>
        <v>0.22</v>
      </c>
      <c r="P46" s="127">
        <v>0</v>
      </c>
      <c r="Q46" s="127">
        <f>ROUND(E46*P46,2)</f>
        <v>0</v>
      </c>
      <c r="R46" s="129"/>
      <c r="S46" s="129" t="s">
        <v>153</v>
      </c>
      <c r="T46" s="130" t="s">
        <v>154</v>
      </c>
      <c r="U46" s="114">
        <v>0.26379999999999998</v>
      </c>
      <c r="V46" s="114">
        <f>ROUND(E46*U46,2)</f>
        <v>4.96</v>
      </c>
      <c r="W46" s="114"/>
      <c r="X46" s="114" t="s">
        <v>155</v>
      </c>
      <c r="Y46" s="114" t="s">
        <v>156</v>
      </c>
      <c r="Z46" s="108"/>
      <c r="AA46" s="108"/>
      <c r="AB46" s="108"/>
      <c r="AC46" s="108"/>
      <c r="AD46" s="108"/>
      <c r="AE46" s="108"/>
      <c r="AF46" s="108"/>
      <c r="AG46" s="108" t="s">
        <v>157</v>
      </c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</row>
    <row r="47" spans="1:60" outlineLevel="2">
      <c r="A47" s="111"/>
      <c r="B47" s="112"/>
      <c r="C47" s="140" t="s">
        <v>204</v>
      </c>
      <c r="D47" s="115"/>
      <c r="E47" s="116">
        <v>6.7625000000000002</v>
      </c>
      <c r="F47" s="114"/>
      <c r="G47" s="114"/>
      <c r="H47" s="114"/>
      <c r="I47" s="114"/>
      <c r="J47" s="114"/>
      <c r="K47" s="114"/>
      <c r="L47" s="114"/>
      <c r="M47" s="114"/>
      <c r="N47" s="113"/>
      <c r="O47" s="113"/>
      <c r="P47" s="113"/>
      <c r="Q47" s="113"/>
      <c r="R47" s="114"/>
      <c r="S47" s="114"/>
      <c r="T47" s="114"/>
      <c r="U47" s="114"/>
      <c r="V47" s="114"/>
      <c r="W47" s="114"/>
      <c r="X47" s="114"/>
      <c r="Y47" s="114"/>
      <c r="Z47" s="108"/>
      <c r="AA47" s="108"/>
      <c r="AB47" s="108"/>
      <c r="AC47" s="108"/>
      <c r="AD47" s="108"/>
      <c r="AE47" s="108"/>
      <c r="AF47" s="108"/>
      <c r="AG47" s="108" t="s">
        <v>159</v>
      </c>
      <c r="AH47" s="108">
        <v>0</v>
      </c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</row>
    <row r="48" spans="1:60" outlineLevel="3">
      <c r="A48" s="111"/>
      <c r="B48" s="112"/>
      <c r="C48" s="140" t="s">
        <v>205</v>
      </c>
      <c r="D48" s="115"/>
      <c r="E48" s="116">
        <v>6.7625000000000002</v>
      </c>
      <c r="F48" s="114"/>
      <c r="G48" s="114"/>
      <c r="H48" s="114"/>
      <c r="I48" s="114"/>
      <c r="J48" s="114"/>
      <c r="K48" s="114"/>
      <c r="L48" s="114"/>
      <c r="M48" s="114"/>
      <c r="N48" s="113"/>
      <c r="O48" s="113"/>
      <c r="P48" s="113"/>
      <c r="Q48" s="113"/>
      <c r="R48" s="114"/>
      <c r="S48" s="114"/>
      <c r="T48" s="114"/>
      <c r="U48" s="114"/>
      <c r="V48" s="114"/>
      <c r="W48" s="114"/>
      <c r="X48" s="114"/>
      <c r="Y48" s="114"/>
      <c r="Z48" s="108"/>
      <c r="AA48" s="108"/>
      <c r="AB48" s="108"/>
      <c r="AC48" s="108"/>
      <c r="AD48" s="108"/>
      <c r="AE48" s="108"/>
      <c r="AF48" s="108"/>
      <c r="AG48" s="108" t="s">
        <v>159</v>
      </c>
      <c r="AH48" s="108">
        <v>0</v>
      </c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</row>
    <row r="49" spans="1:60" outlineLevel="3">
      <c r="A49" s="111"/>
      <c r="B49" s="112"/>
      <c r="C49" s="140" t="s">
        <v>206</v>
      </c>
      <c r="D49" s="115"/>
      <c r="E49" s="116">
        <v>5.2625000000000002</v>
      </c>
      <c r="F49" s="114"/>
      <c r="G49" s="114"/>
      <c r="H49" s="114"/>
      <c r="I49" s="114"/>
      <c r="J49" s="114"/>
      <c r="K49" s="114"/>
      <c r="L49" s="114"/>
      <c r="M49" s="114"/>
      <c r="N49" s="113"/>
      <c r="O49" s="113"/>
      <c r="P49" s="113"/>
      <c r="Q49" s="113"/>
      <c r="R49" s="114"/>
      <c r="S49" s="114"/>
      <c r="T49" s="114"/>
      <c r="U49" s="114"/>
      <c r="V49" s="114"/>
      <c r="W49" s="114"/>
      <c r="X49" s="114"/>
      <c r="Y49" s="114"/>
      <c r="Z49" s="108"/>
      <c r="AA49" s="108"/>
      <c r="AB49" s="108"/>
      <c r="AC49" s="108"/>
      <c r="AD49" s="108"/>
      <c r="AE49" s="108"/>
      <c r="AF49" s="108"/>
      <c r="AG49" s="108" t="s">
        <v>159</v>
      </c>
      <c r="AH49" s="108">
        <v>0</v>
      </c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</row>
    <row r="50" spans="1:60" outlineLevel="1">
      <c r="A50" s="124">
        <v>15</v>
      </c>
      <c r="B50" s="125" t="s">
        <v>209</v>
      </c>
      <c r="C50" s="139" t="s">
        <v>210</v>
      </c>
      <c r="D50" s="126" t="s">
        <v>152</v>
      </c>
      <c r="E50" s="127">
        <v>11.634</v>
      </c>
      <c r="F50" s="128"/>
      <c r="G50" s="129">
        <f>ROUND(E50*F50,2)</f>
        <v>0</v>
      </c>
      <c r="H50" s="128"/>
      <c r="I50" s="129">
        <f>ROUND(E50*H50,2)</f>
        <v>0</v>
      </c>
      <c r="J50" s="128"/>
      <c r="K50" s="129">
        <f>ROUND(E50*J50,2)</f>
        <v>0</v>
      </c>
      <c r="L50" s="129">
        <v>21</v>
      </c>
      <c r="M50" s="129">
        <f>G50*(1+L50/100)</f>
        <v>0</v>
      </c>
      <c r="N50" s="127">
        <v>2.5249999999999999</v>
      </c>
      <c r="O50" s="127">
        <f>ROUND(E50*N50,2)</f>
        <v>29.38</v>
      </c>
      <c r="P50" s="127">
        <v>0</v>
      </c>
      <c r="Q50" s="127">
        <f>ROUND(E50*P50,2)</f>
        <v>0</v>
      </c>
      <c r="R50" s="129"/>
      <c r="S50" s="129" t="s">
        <v>153</v>
      </c>
      <c r="T50" s="130" t="s">
        <v>154</v>
      </c>
      <c r="U50" s="114">
        <v>0</v>
      </c>
      <c r="V50" s="114">
        <f>ROUND(E50*U50,2)</f>
        <v>0</v>
      </c>
      <c r="W50" s="114"/>
      <c r="X50" s="114" t="s">
        <v>155</v>
      </c>
      <c r="Y50" s="114" t="s">
        <v>156</v>
      </c>
      <c r="Z50" s="108"/>
      <c r="AA50" s="108"/>
      <c r="AB50" s="108"/>
      <c r="AC50" s="108"/>
      <c r="AD50" s="108"/>
      <c r="AE50" s="108"/>
      <c r="AF50" s="108"/>
      <c r="AG50" s="108" t="s">
        <v>157</v>
      </c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</row>
    <row r="51" spans="1:60" outlineLevel="2">
      <c r="A51" s="111"/>
      <c r="B51" s="112"/>
      <c r="C51" s="140" t="s">
        <v>211</v>
      </c>
      <c r="D51" s="115"/>
      <c r="E51" s="116">
        <v>4.5705</v>
      </c>
      <c r="F51" s="114"/>
      <c r="G51" s="114"/>
      <c r="H51" s="114"/>
      <c r="I51" s="114"/>
      <c r="J51" s="114"/>
      <c r="K51" s="114"/>
      <c r="L51" s="114"/>
      <c r="M51" s="114"/>
      <c r="N51" s="113"/>
      <c r="O51" s="113"/>
      <c r="P51" s="113"/>
      <c r="Q51" s="113"/>
      <c r="R51" s="114"/>
      <c r="S51" s="114"/>
      <c r="T51" s="114"/>
      <c r="U51" s="114"/>
      <c r="V51" s="114"/>
      <c r="W51" s="114"/>
      <c r="X51" s="114"/>
      <c r="Y51" s="114"/>
      <c r="Z51" s="108"/>
      <c r="AA51" s="108"/>
      <c r="AB51" s="108"/>
      <c r="AC51" s="108"/>
      <c r="AD51" s="108"/>
      <c r="AE51" s="108"/>
      <c r="AF51" s="108"/>
      <c r="AG51" s="108" t="s">
        <v>159</v>
      </c>
      <c r="AH51" s="108">
        <v>0</v>
      </c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</row>
    <row r="52" spans="1:60" outlineLevel="3">
      <c r="A52" s="111"/>
      <c r="B52" s="112"/>
      <c r="C52" s="140" t="s">
        <v>212</v>
      </c>
      <c r="D52" s="115"/>
      <c r="E52" s="116">
        <v>4.5705</v>
      </c>
      <c r="F52" s="114"/>
      <c r="G52" s="114"/>
      <c r="H52" s="114"/>
      <c r="I52" s="114"/>
      <c r="J52" s="114"/>
      <c r="K52" s="114"/>
      <c r="L52" s="114"/>
      <c r="M52" s="114"/>
      <c r="N52" s="113"/>
      <c r="O52" s="113"/>
      <c r="P52" s="113"/>
      <c r="Q52" s="113"/>
      <c r="R52" s="114"/>
      <c r="S52" s="114"/>
      <c r="T52" s="114"/>
      <c r="U52" s="114"/>
      <c r="V52" s="114"/>
      <c r="W52" s="114"/>
      <c r="X52" s="114"/>
      <c r="Y52" s="114"/>
      <c r="Z52" s="108"/>
      <c r="AA52" s="108"/>
      <c r="AB52" s="108"/>
      <c r="AC52" s="108"/>
      <c r="AD52" s="108"/>
      <c r="AE52" s="108"/>
      <c r="AF52" s="108"/>
      <c r="AG52" s="108" t="s">
        <v>159</v>
      </c>
      <c r="AH52" s="108">
        <v>0</v>
      </c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</row>
    <row r="53" spans="1:60" outlineLevel="3">
      <c r="A53" s="111"/>
      <c r="B53" s="112"/>
      <c r="C53" s="140" t="s">
        <v>213</v>
      </c>
      <c r="D53" s="115"/>
      <c r="E53" s="116">
        <v>2.4929999999999999</v>
      </c>
      <c r="F53" s="114"/>
      <c r="G53" s="114"/>
      <c r="H53" s="114"/>
      <c r="I53" s="114"/>
      <c r="J53" s="114"/>
      <c r="K53" s="114"/>
      <c r="L53" s="114"/>
      <c r="M53" s="114"/>
      <c r="N53" s="113"/>
      <c r="O53" s="113"/>
      <c r="P53" s="113"/>
      <c r="Q53" s="113"/>
      <c r="R53" s="114"/>
      <c r="S53" s="114"/>
      <c r="T53" s="114"/>
      <c r="U53" s="114"/>
      <c r="V53" s="114"/>
      <c r="W53" s="114"/>
      <c r="X53" s="114"/>
      <c r="Y53" s="114"/>
      <c r="Z53" s="108"/>
      <c r="AA53" s="108"/>
      <c r="AB53" s="108"/>
      <c r="AC53" s="108"/>
      <c r="AD53" s="108"/>
      <c r="AE53" s="108"/>
      <c r="AF53" s="108"/>
      <c r="AG53" s="108" t="s">
        <v>159</v>
      </c>
      <c r="AH53" s="108">
        <v>0</v>
      </c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</row>
    <row r="54" spans="1:60" ht="22.5" outlineLevel="1">
      <c r="A54" s="124">
        <v>16</v>
      </c>
      <c r="B54" s="125" t="s">
        <v>214</v>
      </c>
      <c r="C54" s="139" t="s">
        <v>215</v>
      </c>
      <c r="D54" s="126" t="s">
        <v>203</v>
      </c>
      <c r="E54" s="127">
        <v>22.545000000000002</v>
      </c>
      <c r="F54" s="128"/>
      <c r="G54" s="129">
        <f>ROUND(E54*F54,2)</f>
        <v>0</v>
      </c>
      <c r="H54" s="128"/>
      <c r="I54" s="129">
        <f>ROUND(E54*H54,2)</f>
        <v>0</v>
      </c>
      <c r="J54" s="128"/>
      <c r="K54" s="129">
        <f>ROUND(E54*J54,2)</f>
        <v>0</v>
      </c>
      <c r="L54" s="129">
        <v>21</v>
      </c>
      <c r="M54" s="129">
        <f>G54*(1+L54/100)</f>
        <v>0</v>
      </c>
      <c r="N54" s="127">
        <v>3.6400000000000002E-2</v>
      </c>
      <c r="O54" s="127">
        <f>ROUND(E54*N54,2)</f>
        <v>0.82</v>
      </c>
      <c r="P54" s="127">
        <v>0</v>
      </c>
      <c r="Q54" s="127">
        <f>ROUND(E54*P54,2)</f>
        <v>0</v>
      </c>
      <c r="R54" s="129"/>
      <c r="S54" s="129" t="s">
        <v>153</v>
      </c>
      <c r="T54" s="130" t="s">
        <v>154</v>
      </c>
      <c r="U54" s="114">
        <v>0.52700000000000002</v>
      </c>
      <c r="V54" s="114">
        <f>ROUND(E54*U54,2)</f>
        <v>11.88</v>
      </c>
      <c r="W54" s="114"/>
      <c r="X54" s="114" t="s">
        <v>155</v>
      </c>
      <c r="Y54" s="114" t="s">
        <v>156</v>
      </c>
      <c r="Z54" s="108"/>
      <c r="AA54" s="108"/>
      <c r="AB54" s="108"/>
      <c r="AC54" s="108"/>
      <c r="AD54" s="108"/>
      <c r="AE54" s="108"/>
      <c r="AF54" s="108"/>
      <c r="AG54" s="108" t="s">
        <v>157</v>
      </c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</row>
    <row r="55" spans="1:60" outlineLevel="2">
      <c r="A55" s="111"/>
      <c r="B55" s="112"/>
      <c r="C55" s="140" t="s">
        <v>216</v>
      </c>
      <c r="D55" s="115"/>
      <c r="E55" s="116">
        <v>8.1150000000000002</v>
      </c>
      <c r="F55" s="114"/>
      <c r="G55" s="114"/>
      <c r="H55" s="114"/>
      <c r="I55" s="114"/>
      <c r="J55" s="114"/>
      <c r="K55" s="114"/>
      <c r="L55" s="114"/>
      <c r="M55" s="114"/>
      <c r="N55" s="113"/>
      <c r="O55" s="113"/>
      <c r="P55" s="113"/>
      <c r="Q55" s="113"/>
      <c r="R55" s="114"/>
      <c r="S55" s="114"/>
      <c r="T55" s="114"/>
      <c r="U55" s="114"/>
      <c r="V55" s="114"/>
      <c r="W55" s="114"/>
      <c r="X55" s="114"/>
      <c r="Y55" s="114"/>
      <c r="Z55" s="108"/>
      <c r="AA55" s="108"/>
      <c r="AB55" s="108"/>
      <c r="AC55" s="108"/>
      <c r="AD55" s="108"/>
      <c r="AE55" s="108"/>
      <c r="AF55" s="108"/>
      <c r="AG55" s="108" t="s">
        <v>159</v>
      </c>
      <c r="AH55" s="108">
        <v>0</v>
      </c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</row>
    <row r="56" spans="1:60" outlineLevel="3">
      <c r="A56" s="111"/>
      <c r="B56" s="112"/>
      <c r="C56" s="140" t="s">
        <v>217</v>
      </c>
      <c r="D56" s="115"/>
      <c r="E56" s="116">
        <v>8.1150000000000002</v>
      </c>
      <c r="F56" s="114"/>
      <c r="G56" s="114"/>
      <c r="H56" s="114"/>
      <c r="I56" s="114"/>
      <c r="J56" s="114"/>
      <c r="K56" s="114"/>
      <c r="L56" s="114"/>
      <c r="M56" s="114"/>
      <c r="N56" s="113"/>
      <c r="O56" s="113"/>
      <c r="P56" s="113"/>
      <c r="Q56" s="113"/>
      <c r="R56" s="114"/>
      <c r="S56" s="114"/>
      <c r="T56" s="114"/>
      <c r="U56" s="114"/>
      <c r="V56" s="114"/>
      <c r="W56" s="114"/>
      <c r="X56" s="114"/>
      <c r="Y56" s="114"/>
      <c r="Z56" s="108"/>
      <c r="AA56" s="108"/>
      <c r="AB56" s="108"/>
      <c r="AC56" s="108"/>
      <c r="AD56" s="108"/>
      <c r="AE56" s="108"/>
      <c r="AF56" s="108"/>
      <c r="AG56" s="108" t="s">
        <v>159</v>
      </c>
      <c r="AH56" s="108">
        <v>0</v>
      </c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</row>
    <row r="57" spans="1:60" outlineLevel="3">
      <c r="A57" s="111"/>
      <c r="B57" s="112"/>
      <c r="C57" s="140" t="s">
        <v>218</v>
      </c>
      <c r="D57" s="115"/>
      <c r="E57" s="116">
        <v>6.3150000000000004</v>
      </c>
      <c r="F57" s="114"/>
      <c r="G57" s="114"/>
      <c r="H57" s="114"/>
      <c r="I57" s="114"/>
      <c r="J57" s="114"/>
      <c r="K57" s="114"/>
      <c r="L57" s="114"/>
      <c r="M57" s="114"/>
      <c r="N57" s="113"/>
      <c r="O57" s="113"/>
      <c r="P57" s="113"/>
      <c r="Q57" s="113"/>
      <c r="R57" s="114"/>
      <c r="S57" s="114"/>
      <c r="T57" s="114"/>
      <c r="U57" s="114"/>
      <c r="V57" s="114"/>
      <c r="W57" s="114"/>
      <c r="X57" s="114"/>
      <c r="Y57" s="114"/>
      <c r="Z57" s="108"/>
      <c r="AA57" s="108"/>
      <c r="AB57" s="108"/>
      <c r="AC57" s="108"/>
      <c r="AD57" s="108"/>
      <c r="AE57" s="108"/>
      <c r="AF57" s="108"/>
      <c r="AG57" s="108" t="s">
        <v>159</v>
      </c>
      <c r="AH57" s="108">
        <v>0</v>
      </c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</row>
    <row r="58" spans="1:60" outlineLevel="1">
      <c r="A58" s="131">
        <v>17</v>
      </c>
      <c r="B58" s="132" t="s">
        <v>219</v>
      </c>
      <c r="C58" s="141" t="s">
        <v>220</v>
      </c>
      <c r="D58" s="133" t="s">
        <v>203</v>
      </c>
      <c r="E58" s="134">
        <v>22.545000000000002</v>
      </c>
      <c r="F58" s="135"/>
      <c r="G58" s="136">
        <f>ROUND(E58*F58,2)</f>
        <v>0</v>
      </c>
      <c r="H58" s="135"/>
      <c r="I58" s="136">
        <f>ROUND(E58*H58,2)</f>
        <v>0</v>
      </c>
      <c r="J58" s="135"/>
      <c r="K58" s="136">
        <f>ROUND(E58*J58,2)</f>
        <v>0</v>
      </c>
      <c r="L58" s="136">
        <v>21</v>
      </c>
      <c r="M58" s="136">
        <f>G58*(1+L58/100)</f>
        <v>0</v>
      </c>
      <c r="N58" s="134">
        <v>0</v>
      </c>
      <c r="O58" s="134">
        <f>ROUND(E58*N58,2)</f>
        <v>0</v>
      </c>
      <c r="P58" s="134">
        <v>0</v>
      </c>
      <c r="Q58" s="134">
        <f>ROUND(E58*P58,2)</f>
        <v>0</v>
      </c>
      <c r="R58" s="136"/>
      <c r="S58" s="136" t="s">
        <v>153</v>
      </c>
      <c r="T58" s="137" t="s">
        <v>154</v>
      </c>
      <c r="U58" s="114">
        <v>0.32</v>
      </c>
      <c r="V58" s="114">
        <f>ROUND(E58*U58,2)</f>
        <v>7.21</v>
      </c>
      <c r="W58" s="114"/>
      <c r="X58" s="114" t="s">
        <v>155</v>
      </c>
      <c r="Y58" s="114" t="s">
        <v>156</v>
      </c>
      <c r="Z58" s="108"/>
      <c r="AA58" s="108"/>
      <c r="AB58" s="108"/>
      <c r="AC58" s="108"/>
      <c r="AD58" s="108"/>
      <c r="AE58" s="108"/>
      <c r="AF58" s="108"/>
      <c r="AG58" s="108" t="s">
        <v>157</v>
      </c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</row>
    <row r="59" spans="1:60" ht="22.5" outlineLevel="1">
      <c r="A59" s="124">
        <v>18</v>
      </c>
      <c r="B59" s="125" t="s">
        <v>221</v>
      </c>
      <c r="C59" s="139" t="s">
        <v>222</v>
      </c>
      <c r="D59" s="126" t="s">
        <v>223</v>
      </c>
      <c r="E59" s="127">
        <v>0.54098999999999997</v>
      </c>
      <c r="F59" s="128"/>
      <c r="G59" s="129">
        <f>ROUND(E59*F59,2)</f>
        <v>0</v>
      </c>
      <c r="H59" s="128"/>
      <c r="I59" s="129">
        <f>ROUND(E59*H59,2)</f>
        <v>0</v>
      </c>
      <c r="J59" s="128"/>
      <c r="K59" s="129">
        <f>ROUND(E59*J59,2)</f>
        <v>0</v>
      </c>
      <c r="L59" s="129">
        <v>21</v>
      </c>
      <c r="M59" s="129">
        <f>G59*(1+L59/100)</f>
        <v>0</v>
      </c>
      <c r="N59" s="127">
        <v>1.07874</v>
      </c>
      <c r="O59" s="127">
        <f>ROUND(E59*N59,2)</f>
        <v>0.57999999999999996</v>
      </c>
      <c r="P59" s="127">
        <v>0</v>
      </c>
      <c r="Q59" s="127">
        <f>ROUND(E59*P59,2)</f>
        <v>0</v>
      </c>
      <c r="R59" s="129"/>
      <c r="S59" s="129" t="s">
        <v>153</v>
      </c>
      <c r="T59" s="130" t="s">
        <v>154</v>
      </c>
      <c r="U59" s="114">
        <v>15.231</v>
      </c>
      <c r="V59" s="114">
        <f>ROUND(E59*U59,2)</f>
        <v>8.24</v>
      </c>
      <c r="W59" s="114"/>
      <c r="X59" s="114" t="s">
        <v>155</v>
      </c>
      <c r="Y59" s="114" t="s">
        <v>156</v>
      </c>
      <c r="Z59" s="108"/>
      <c r="AA59" s="108"/>
      <c r="AB59" s="108"/>
      <c r="AC59" s="108"/>
      <c r="AD59" s="108"/>
      <c r="AE59" s="108"/>
      <c r="AF59" s="108"/>
      <c r="AG59" s="108" t="s">
        <v>157</v>
      </c>
      <c r="AH59" s="10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108"/>
      <c r="AT59" s="108"/>
      <c r="AU59" s="108"/>
      <c r="AV59" s="108"/>
      <c r="AW59" s="108"/>
      <c r="AX59" s="108"/>
      <c r="AY59" s="108"/>
      <c r="AZ59" s="108"/>
      <c r="BA59" s="108"/>
      <c r="BB59" s="108"/>
      <c r="BC59" s="108"/>
      <c r="BD59" s="108"/>
      <c r="BE59" s="108"/>
      <c r="BF59" s="108"/>
      <c r="BG59" s="108"/>
      <c r="BH59" s="108"/>
    </row>
    <row r="60" spans="1:60" outlineLevel="2">
      <c r="A60" s="111"/>
      <c r="B60" s="112"/>
      <c r="C60" s="140" t="s">
        <v>224</v>
      </c>
      <c r="D60" s="115"/>
      <c r="E60" s="116">
        <v>0.17502999999999999</v>
      </c>
      <c r="F60" s="114"/>
      <c r="G60" s="114"/>
      <c r="H60" s="114"/>
      <c r="I60" s="114"/>
      <c r="J60" s="114"/>
      <c r="K60" s="114"/>
      <c r="L60" s="114"/>
      <c r="M60" s="114"/>
      <c r="N60" s="113"/>
      <c r="O60" s="113"/>
      <c r="P60" s="113"/>
      <c r="Q60" s="113"/>
      <c r="R60" s="114"/>
      <c r="S60" s="114"/>
      <c r="T60" s="114"/>
      <c r="U60" s="114"/>
      <c r="V60" s="114"/>
      <c r="W60" s="114"/>
      <c r="X60" s="114"/>
      <c r="Y60" s="114"/>
      <c r="Z60" s="108"/>
      <c r="AA60" s="108"/>
      <c r="AB60" s="108"/>
      <c r="AC60" s="108"/>
      <c r="AD60" s="108"/>
      <c r="AE60" s="108"/>
      <c r="AF60" s="108"/>
      <c r="AG60" s="108" t="s">
        <v>159</v>
      </c>
      <c r="AH60" s="108">
        <v>0</v>
      </c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8"/>
      <c r="AT60" s="108"/>
      <c r="AU60" s="108"/>
      <c r="AV60" s="108"/>
      <c r="AW60" s="108"/>
      <c r="AX60" s="108"/>
      <c r="AY60" s="108"/>
      <c r="AZ60" s="108"/>
      <c r="BA60" s="108"/>
      <c r="BB60" s="108"/>
      <c r="BC60" s="108"/>
      <c r="BD60" s="108"/>
      <c r="BE60" s="108"/>
      <c r="BF60" s="108"/>
      <c r="BG60" s="108"/>
      <c r="BH60" s="108"/>
    </row>
    <row r="61" spans="1:60" outlineLevel="3">
      <c r="A61" s="111"/>
      <c r="B61" s="112"/>
      <c r="C61" s="140" t="s">
        <v>225</v>
      </c>
      <c r="D61" s="115"/>
      <c r="E61" s="116">
        <v>0.17502999999999999</v>
      </c>
      <c r="F61" s="114"/>
      <c r="G61" s="114"/>
      <c r="H61" s="114"/>
      <c r="I61" s="114"/>
      <c r="J61" s="114"/>
      <c r="K61" s="114"/>
      <c r="L61" s="114"/>
      <c r="M61" s="114"/>
      <c r="N61" s="113"/>
      <c r="O61" s="113"/>
      <c r="P61" s="113"/>
      <c r="Q61" s="113"/>
      <c r="R61" s="114"/>
      <c r="S61" s="114"/>
      <c r="T61" s="114"/>
      <c r="U61" s="114"/>
      <c r="V61" s="114"/>
      <c r="W61" s="114"/>
      <c r="X61" s="114"/>
      <c r="Y61" s="114"/>
      <c r="Z61" s="108"/>
      <c r="AA61" s="108"/>
      <c r="AB61" s="108"/>
      <c r="AC61" s="108"/>
      <c r="AD61" s="108"/>
      <c r="AE61" s="108"/>
      <c r="AF61" s="108"/>
      <c r="AG61" s="108" t="s">
        <v>159</v>
      </c>
      <c r="AH61" s="108">
        <v>0</v>
      </c>
      <c r="AI61" s="108"/>
      <c r="AJ61" s="108"/>
      <c r="AK61" s="108"/>
      <c r="AL61" s="108"/>
      <c r="AM61" s="108"/>
      <c r="AN61" s="108"/>
      <c r="AO61" s="108"/>
      <c r="AP61" s="108"/>
      <c r="AQ61" s="108"/>
      <c r="AR61" s="108"/>
      <c r="AS61" s="108"/>
      <c r="AT61" s="108"/>
      <c r="AU61" s="108"/>
      <c r="AV61" s="108"/>
      <c r="AW61" s="108"/>
      <c r="AX61" s="108"/>
      <c r="AY61" s="108"/>
      <c r="AZ61" s="108"/>
      <c r="BA61" s="108"/>
      <c r="BB61" s="108"/>
      <c r="BC61" s="108"/>
      <c r="BD61" s="108"/>
      <c r="BE61" s="108"/>
      <c r="BF61" s="108"/>
      <c r="BG61" s="108"/>
      <c r="BH61" s="108"/>
    </row>
    <row r="62" spans="1:60" outlineLevel="3">
      <c r="A62" s="111"/>
      <c r="B62" s="112"/>
      <c r="C62" s="140" t="s">
        <v>226</v>
      </c>
      <c r="D62" s="115"/>
      <c r="E62" s="116">
        <v>0.19094</v>
      </c>
      <c r="F62" s="114"/>
      <c r="G62" s="114"/>
      <c r="H62" s="114"/>
      <c r="I62" s="114"/>
      <c r="J62" s="114"/>
      <c r="K62" s="114"/>
      <c r="L62" s="114"/>
      <c r="M62" s="114"/>
      <c r="N62" s="113"/>
      <c r="O62" s="113"/>
      <c r="P62" s="113"/>
      <c r="Q62" s="113"/>
      <c r="R62" s="114"/>
      <c r="S62" s="114"/>
      <c r="T62" s="114"/>
      <c r="U62" s="114"/>
      <c r="V62" s="114"/>
      <c r="W62" s="114"/>
      <c r="X62" s="114"/>
      <c r="Y62" s="114"/>
      <c r="Z62" s="108"/>
      <c r="AA62" s="108"/>
      <c r="AB62" s="108"/>
      <c r="AC62" s="108"/>
      <c r="AD62" s="108"/>
      <c r="AE62" s="108"/>
      <c r="AF62" s="108"/>
      <c r="AG62" s="108" t="s">
        <v>159</v>
      </c>
      <c r="AH62" s="108">
        <v>0</v>
      </c>
      <c r="AI62" s="108"/>
      <c r="AJ62" s="108"/>
      <c r="AK62" s="108"/>
      <c r="AL62" s="108"/>
      <c r="AM62" s="108"/>
      <c r="AN62" s="108"/>
      <c r="AO62" s="108"/>
      <c r="AP62" s="108"/>
      <c r="AQ62" s="108"/>
      <c r="AR62" s="108"/>
      <c r="AS62" s="108"/>
      <c r="AT62" s="108"/>
      <c r="AU62" s="108"/>
      <c r="AV62" s="108"/>
      <c r="AW62" s="108"/>
      <c r="AX62" s="108"/>
      <c r="AY62" s="108"/>
      <c r="AZ62" s="108"/>
      <c r="BA62" s="108"/>
      <c r="BB62" s="108"/>
      <c r="BC62" s="108"/>
      <c r="BD62" s="108"/>
      <c r="BE62" s="108"/>
      <c r="BF62" s="108"/>
      <c r="BG62" s="108"/>
      <c r="BH62" s="108"/>
    </row>
    <row r="63" spans="1:60">
      <c r="A63" s="118" t="s">
        <v>148</v>
      </c>
      <c r="B63" s="119" t="s">
        <v>65</v>
      </c>
      <c r="C63" s="138" t="s">
        <v>66</v>
      </c>
      <c r="D63" s="120"/>
      <c r="E63" s="121"/>
      <c r="F63" s="122"/>
      <c r="G63" s="122">
        <f>SUMIF(AG64:AG83,"&lt;&gt;NOR",G64:G83)</f>
        <v>0</v>
      </c>
      <c r="H63" s="122"/>
      <c r="I63" s="122">
        <f>SUM(I64:I83)</f>
        <v>0</v>
      </c>
      <c r="J63" s="122"/>
      <c r="K63" s="122">
        <f>SUM(K64:K83)</f>
        <v>0</v>
      </c>
      <c r="L63" s="122"/>
      <c r="M63" s="122">
        <f>SUM(M64:M83)</f>
        <v>0</v>
      </c>
      <c r="N63" s="121"/>
      <c r="O63" s="121">
        <f>SUM(O64:O83)</f>
        <v>38.230000000000004</v>
      </c>
      <c r="P63" s="121"/>
      <c r="Q63" s="121">
        <f>SUM(Q64:Q83)</f>
        <v>0</v>
      </c>
      <c r="R63" s="122"/>
      <c r="S63" s="122"/>
      <c r="T63" s="123"/>
      <c r="U63" s="117"/>
      <c r="V63" s="117">
        <f>SUM(V64:V83)</f>
        <v>42.419999999999995</v>
      </c>
      <c r="W63" s="117"/>
      <c r="X63" s="117"/>
      <c r="Y63" s="117"/>
      <c r="AG63" t="s">
        <v>149</v>
      </c>
    </row>
    <row r="64" spans="1:60" ht="22.5" outlineLevel="1">
      <c r="A64" s="124">
        <v>19</v>
      </c>
      <c r="B64" s="125" t="s">
        <v>227</v>
      </c>
      <c r="C64" s="139" t="s">
        <v>228</v>
      </c>
      <c r="D64" s="126" t="s">
        <v>152</v>
      </c>
      <c r="E64" s="127">
        <v>53.105400000000003</v>
      </c>
      <c r="F64" s="128"/>
      <c r="G64" s="129">
        <f>ROUND(E64*F64,2)</f>
        <v>0</v>
      </c>
      <c r="H64" s="128"/>
      <c r="I64" s="129">
        <f>ROUND(E64*H64,2)</f>
        <v>0</v>
      </c>
      <c r="J64" s="128"/>
      <c r="K64" s="129">
        <f>ROUND(E64*J64,2)</f>
        <v>0</v>
      </c>
      <c r="L64" s="129">
        <v>21</v>
      </c>
      <c r="M64" s="129">
        <f>G64*(1+L64/100)</f>
        <v>0</v>
      </c>
      <c r="N64" s="127">
        <v>0.57598000000000005</v>
      </c>
      <c r="O64" s="127">
        <f>ROUND(E64*N64,2)</f>
        <v>30.59</v>
      </c>
      <c r="P64" s="127">
        <v>0</v>
      </c>
      <c r="Q64" s="127">
        <f>ROUND(E64*P64,2)</f>
        <v>0</v>
      </c>
      <c r="R64" s="129"/>
      <c r="S64" s="129" t="s">
        <v>153</v>
      </c>
      <c r="T64" s="130" t="s">
        <v>154</v>
      </c>
      <c r="U64" s="114">
        <v>0</v>
      </c>
      <c r="V64" s="114">
        <f>ROUND(E64*U64,2)</f>
        <v>0</v>
      </c>
      <c r="W64" s="114"/>
      <c r="X64" s="114" t="s">
        <v>229</v>
      </c>
      <c r="Y64" s="114" t="s">
        <v>156</v>
      </c>
      <c r="Z64" s="108"/>
      <c r="AA64" s="108"/>
      <c r="AB64" s="108"/>
      <c r="AC64" s="108"/>
      <c r="AD64" s="108"/>
      <c r="AE64" s="108"/>
      <c r="AF64" s="108"/>
      <c r="AG64" s="108" t="s">
        <v>230</v>
      </c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  <c r="BA64" s="108"/>
      <c r="BB64" s="108"/>
      <c r="BC64" s="108"/>
      <c r="BD64" s="108"/>
      <c r="BE64" s="108"/>
      <c r="BF64" s="108"/>
      <c r="BG64" s="108"/>
      <c r="BH64" s="108"/>
    </row>
    <row r="65" spans="1:60" outlineLevel="2">
      <c r="A65" s="111"/>
      <c r="B65" s="112"/>
      <c r="C65" s="140" t="s">
        <v>231</v>
      </c>
      <c r="D65" s="115"/>
      <c r="E65" s="116">
        <v>19.501799999999999</v>
      </c>
      <c r="F65" s="114"/>
      <c r="G65" s="114"/>
      <c r="H65" s="114"/>
      <c r="I65" s="114"/>
      <c r="J65" s="114"/>
      <c r="K65" s="114"/>
      <c r="L65" s="114"/>
      <c r="M65" s="114"/>
      <c r="N65" s="113"/>
      <c r="O65" s="113"/>
      <c r="P65" s="113"/>
      <c r="Q65" s="113"/>
      <c r="R65" s="114"/>
      <c r="S65" s="114"/>
      <c r="T65" s="114"/>
      <c r="U65" s="114"/>
      <c r="V65" s="114"/>
      <c r="W65" s="114"/>
      <c r="X65" s="114"/>
      <c r="Y65" s="114"/>
      <c r="Z65" s="108"/>
      <c r="AA65" s="108"/>
      <c r="AB65" s="108"/>
      <c r="AC65" s="108"/>
      <c r="AD65" s="108"/>
      <c r="AE65" s="108"/>
      <c r="AF65" s="108"/>
      <c r="AG65" s="108" t="s">
        <v>159</v>
      </c>
      <c r="AH65" s="108">
        <v>0</v>
      </c>
      <c r="AI65" s="108"/>
      <c r="AJ65" s="108"/>
      <c r="AK65" s="108"/>
      <c r="AL65" s="108"/>
      <c r="AM65" s="108"/>
      <c r="AN65" s="108"/>
      <c r="AO65" s="108"/>
      <c r="AP65" s="108"/>
      <c r="AQ65" s="108"/>
      <c r="AR65" s="108"/>
      <c r="AS65" s="108"/>
      <c r="AT65" s="108"/>
      <c r="AU65" s="108"/>
      <c r="AV65" s="108"/>
      <c r="AW65" s="108"/>
      <c r="AX65" s="108"/>
      <c r="AY65" s="108"/>
      <c r="AZ65" s="108"/>
      <c r="BA65" s="108"/>
      <c r="BB65" s="108"/>
      <c r="BC65" s="108"/>
      <c r="BD65" s="108"/>
      <c r="BE65" s="108"/>
      <c r="BF65" s="108"/>
      <c r="BG65" s="108"/>
      <c r="BH65" s="108"/>
    </row>
    <row r="66" spans="1:60" outlineLevel="3">
      <c r="A66" s="111"/>
      <c r="B66" s="112"/>
      <c r="C66" s="140" t="s">
        <v>232</v>
      </c>
      <c r="D66" s="115"/>
      <c r="E66" s="116">
        <v>19.501799999999999</v>
      </c>
      <c r="F66" s="114"/>
      <c r="G66" s="114"/>
      <c r="H66" s="114"/>
      <c r="I66" s="114"/>
      <c r="J66" s="114"/>
      <c r="K66" s="114"/>
      <c r="L66" s="114"/>
      <c r="M66" s="114"/>
      <c r="N66" s="113"/>
      <c r="O66" s="113"/>
      <c r="P66" s="113"/>
      <c r="Q66" s="113"/>
      <c r="R66" s="114"/>
      <c r="S66" s="114"/>
      <c r="T66" s="114"/>
      <c r="U66" s="114"/>
      <c r="V66" s="114"/>
      <c r="W66" s="114"/>
      <c r="X66" s="114"/>
      <c r="Y66" s="114"/>
      <c r="Z66" s="108"/>
      <c r="AA66" s="108"/>
      <c r="AB66" s="108"/>
      <c r="AC66" s="108"/>
      <c r="AD66" s="108"/>
      <c r="AE66" s="108"/>
      <c r="AF66" s="108"/>
      <c r="AG66" s="108" t="s">
        <v>159</v>
      </c>
      <c r="AH66" s="108">
        <v>0</v>
      </c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  <c r="BA66" s="108"/>
      <c r="BB66" s="108"/>
      <c r="BC66" s="108"/>
      <c r="BD66" s="108"/>
      <c r="BE66" s="108"/>
      <c r="BF66" s="108"/>
      <c r="BG66" s="108"/>
      <c r="BH66" s="108"/>
    </row>
    <row r="67" spans="1:60" outlineLevel="3">
      <c r="A67" s="111"/>
      <c r="B67" s="112"/>
      <c r="C67" s="140" t="s">
        <v>233</v>
      </c>
      <c r="D67" s="115"/>
      <c r="E67" s="116">
        <v>14.101800000000001</v>
      </c>
      <c r="F67" s="114"/>
      <c r="G67" s="114"/>
      <c r="H67" s="114"/>
      <c r="I67" s="114"/>
      <c r="J67" s="114"/>
      <c r="K67" s="114"/>
      <c r="L67" s="114"/>
      <c r="M67" s="114"/>
      <c r="N67" s="113"/>
      <c r="O67" s="113"/>
      <c r="P67" s="113"/>
      <c r="Q67" s="113"/>
      <c r="R67" s="114"/>
      <c r="S67" s="114"/>
      <c r="T67" s="114"/>
      <c r="U67" s="114"/>
      <c r="V67" s="114"/>
      <c r="W67" s="114"/>
      <c r="X67" s="114"/>
      <c r="Y67" s="114"/>
      <c r="Z67" s="108"/>
      <c r="AA67" s="108"/>
      <c r="AB67" s="108"/>
      <c r="AC67" s="108"/>
      <c r="AD67" s="108"/>
      <c r="AE67" s="108"/>
      <c r="AF67" s="108"/>
      <c r="AG67" s="108" t="s">
        <v>159</v>
      </c>
      <c r="AH67" s="108">
        <v>0</v>
      </c>
      <c r="AI67" s="108"/>
      <c r="AJ67" s="108"/>
      <c r="AK67" s="108"/>
      <c r="AL67" s="108"/>
      <c r="AM67" s="108"/>
      <c r="AN67" s="108"/>
      <c r="AO67" s="108"/>
      <c r="AP67" s="108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  <c r="BA67" s="108"/>
      <c r="BB67" s="108"/>
      <c r="BC67" s="108"/>
      <c r="BD67" s="108"/>
      <c r="BE67" s="108"/>
      <c r="BF67" s="108"/>
      <c r="BG67" s="108"/>
      <c r="BH67" s="108"/>
    </row>
    <row r="68" spans="1:60" outlineLevel="1">
      <c r="A68" s="124">
        <v>20</v>
      </c>
      <c r="B68" s="125" t="s">
        <v>234</v>
      </c>
      <c r="C68" s="139" t="s">
        <v>235</v>
      </c>
      <c r="D68" s="126" t="s">
        <v>203</v>
      </c>
      <c r="E68" s="127">
        <v>18.0625</v>
      </c>
      <c r="F68" s="128"/>
      <c r="G68" s="129">
        <f>ROUND(E68*F68,2)</f>
        <v>0</v>
      </c>
      <c r="H68" s="128"/>
      <c r="I68" s="129">
        <f>ROUND(E68*H68,2)</f>
        <v>0</v>
      </c>
      <c r="J68" s="128"/>
      <c r="K68" s="129">
        <f>ROUND(E68*J68,2)</f>
        <v>0</v>
      </c>
      <c r="L68" s="129">
        <v>21</v>
      </c>
      <c r="M68" s="129">
        <f>G68*(1+L68/100)</f>
        <v>0</v>
      </c>
      <c r="N68" s="127">
        <v>0.18834999999999999</v>
      </c>
      <c r="O68" s="127">
        <f>ROUND(E68*N68,2)</f>
        <v>3.4</v>
      </c>
      <c r="P68" s="127">
        <v>0</v>
      </c>
      <c r="Q68" s="127">
        <f>ROUND(E68*P68,2)</f>
        <v>0</v>
      </c>
      <c r="R68" s="129"/>
      <c r="S68" s="129" t="s">
        <v>153</v>
      </c>
      <c r="T68" s="130" t="s">
        <v>154</v>
      </c>
      <c r="U68" s="114">
        <v>0.60199999999999998</v>
      </c>
      <c r="V68" s="114">
        <f>ROUND(E68*U68,2)</f>
        <v>10.87</v>
      </c>
      <c r="W68" s="114"/>
      <c r="X68" s="114" t="s">
        <v>155</v>
      </c>
      <c r="Y68" s="114" t="s">
        <v>156</v>
      </c>
      <c r="Z68" s="108"/>
      <c r="AA68" s="108"/>
      <c r="AB68" s="108"/>
      <c r="AC68" s="108"/>
      <c r="AD68" s="108"/>
      <c r="AE68" s="108"/>
      <c r="AF68" s="108"/>
      <c r="AG68" s="108" t="s">
        <v>157</v>
      </c>
      <c r="AH68" s="108"/>
      <c r="AI68" s="108"/>
      <c r="AJ68" s="108"/>
      <c r="AK68" s="108"/>
      <c r="AL68" s="108"/>
      <c r="AM68" s="108"/>
      <c r="AN68" s="108"/>
      <c r="AO68" s="108"/>
      <c r="AP68" s="108"/>
      <c r="AQ68" s="108"/>
      <c r="AR68" s="108"/>
      <c r="AS68" s="108"/>
      <c r="AT68" s="108"/>
      <c r="AU68" s="108"/>
      <c r="AV68" s="108"/>
      <c r="AW68" s="108"/>
      <c r="AX68" s="108"/>
      <c r="AY68" s="108"/>
      <c r="AZ68" s="108"/>
      <c r="BA68" s="108"/>
      <c r="BB68" s="108"/>
      <c r="BC68" s="108"/>
      <c r="BD68" s="108"/>
      <c r="BE68" s="108"/>
      <c r="BF68" s="108"/>
      <c r="BG68" s="108"/>
      <c r="BH68" s="108"/>
    </row>
    <row r="69" spans="1:60" outlineLevel="2">
      <c r="A69" s="111"/>
      <c r="B69" s="112"/>
      <c r="C69" s="140" t="s">
        <v>236</v>
      </c>
      <c r="D69" s="115"/>
      <c r="E69" s="116">
        <v>3.3812500000000001</v>
      </c>
      <c r="F69" s="114"/>
      <c r="G69" s="114"/>
      <c r="H69" s="114"/>
      <c r="I69" s="114"/>
      <c r="J69" s="114"/>
      <c r="K69" s="114"/>
      <c r="L69" s="114"/>
      <c r="M69" s="114"/>
      <c r="N69" s="113"/>
      <c r="O69" s="113"/>
      <c r="P69" s="113"/>
      <c r="Q69" s="113"/>
      <c r="R69" s="114"/>
      <c r="S69" s="114"/>
      <c r="T69" s="114"/>
      <c r="U69" s="114"/>
      <c r="V69" s="114"/>
      <c r="W69" s="114"/>
      <c r="X69" s="114"/>
      <c r="Y69" s="114"/>
      <c r="Z69" s="108"/>
      <c r="AA69" s="108"/>
      <c r="AB69" s="108"/>
      <c r="AC69" s="108"/>
      <c r="AD69" s="108"/>
      <c r="AE69" s="108"/>
      <c r="AF69" s="108"/>
      <c r="AG69" s="108" t="s">
        <v>159</v>
      </c>
      <c r="AH69" s="108">
        <v>0</v>
      </c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  <c r="AU69" s="108"/>
      <c r="AV69" s="108"/>
      <c r="AW69" s="108"/>
      <c r="AX69" s="108"/>
      <c r="AY69" s="108"/>
      <c r="AZ69" s="108"/>
      <c r="BA69" s="108"/>
      <c r="BB69" s="108"/>
      <c r="BC69" s="108"/>
      <c r="BD69" s="108"/>
      <c r="BE69" s="108"/>
      <c r="BF69" s="108"/>
      <c r="BG69" s="108"/>
      <c r="BH69" s="108"/>
    </row>
    <row r="70" spans="1:60" outlineLevel="3">
      <c r="A70" s="111"/>
      <c r="B70" s="112"/>
      <c r="C70" s="140" t="s">
        <v>237</v>
      </c>
      <c r="D70" s="115"/>
      <c r="E70" s="116">
        <v>3.3812500000000001</v>
      </c>
      <c r="F70" s="114"/>
      <c r="G70" s="114"/>
      <c r="H70" s="114"/>
      <c r="I70" s="114"/>
      <c r="J70" s="114"/>
      <c r="K70" s="114"/>
      <c r="L70" s="114"/>
      <c r="M70" s="114"/>
      <c r="N70" s="113"/>
      <c r="O70" s="113"/>
      <c r="P70" s="113"/>
      <c r="Q70" s="113"/>
      <c r="R70" s="114"/>
      <c r="S70" s="114"/>
      <c r="T70" s="114"/>
      <c r="U70" s="114"/>
      <c r="V70" s="114"/>
      <c r="W70" s="114"/>
      <c r="X70" s="114"/>
      <c r="Y70" s="114"/>
      <c r="Z70" s="108"/>
      <c r="AA70" s="108"/>
      <c r="AB70" s="108"/>
      <c r="AC70" s="108"/>
      <c r="AD70" s="108"/>
      <c r="AE70" s="108"/>
      <c r="AF70" s="108"/>
      <c r="AG70" s="108" t="s">
        <v>159</v>
      </c>
      <c r="AH70" s="108">
        <v>0</v>
      </c>
      <c r="AI70" s="108"/>
      <c r="AJ70" s="108"/>
      <c r="AK70" s="108"/>
      <c r="AL70" s="108"/>
      <c r="AM70" s="108"/>
      <c r="AN70" s="108"/>
      <c r="AO70" s="108"/>
      <c r="AP70" s="108"/>
      <c r="AQ70" s="108"/>
      <c r="AR70" s="108"/>
      <c r="AS70" s="108"/>
      <c r="AT70" s="108"/>
      <c r="AU70" s="108"/>
      <c r="AV70" s="108"/>
      <c r="AW70" s="108"/>
      <c r="AX70" s="108"/>
      <c r="AY70" s="108"/>
      <c r="AZ70" s="108"/>
      <c r="BA70" s="108"/>
      <c r="BB70" s="108"/>
      <c r="BC70" s="108"/>
      <c r="BD70" s="108"/>
      <c r="BE70" s="108"/>
      <c r="BF70" s="108"/>
      <c r="BG70" s="108"/>
      <c r="BH70" s="108"/>
    </row>
    <row r="71" spans="1:60" outlineLevel="3">
      <c r="A71" s="111"/>
      <c r="B71" s="112"/>
      <c r="C71" s="140" t="s">
        <v>238</v>
      </c>
      <c r="D71" s="115"/>
      <c r="E71" s="116">
        <v>1.8</v>
      </c>
      <c r="F71" s="114"/>
      <c r="G71" s="114"/>
      <c r="H71" s="114"/>
      <c r="I71" s="114"/>
      <c r="J71" s="114"/>
      <c r="K71" s="114"/>
      <c r="L71" s="114"/>
      <c r="M71" s="114"/>
      <c r="N71" s="113"/>
      <c r="O71" s="113"/>
      <c r="P71" s="113"/>
      <c r="Q71" s="113"/>
      <c r="R71" s="114"/>
      <c r="S71" s="114"/>
      <c r="T71" s="114"/>
      <c r="U71" s="114"/>
      <c r="V71" s="114"/>
      <c r="W71" s="114"/>
      <c r="X71" s="114"/>
      <c r="Y71" s="114"/>
      <c r="Z71" s="108"/>
      <c r="AA71" s="108"/>
      <c r="AB71" s="108"/>
      <c r="AC71" s="108"/>
      <c r="AD71" s="108"/>
      <c r="AE71" s="108"/>
      <c r="AF71" s="108"/>
      <c r="AG71" s="108" t="s">
        <v>159</v>
      </c>
      <c r="AH71" s="108">
        <v>0</v>
      </c>
      <c r="AI71" s="108"/>
      <c r="AJ71" s="108"/>
      <c r="AK71" s="108"/>
      <c r="AL71" s="108"/>
      <c r="AM71" s="108"/>
      <c r="AN71" s="108"/>
      <c r="AO71" s="108"/>
      <c r="AP71" s="108"/>
      <c r="AQ71" s="108"/>
      <c r="AR71" s="108"/>
      <c r="AS71" s="108"/>
      <c r="AT71" s="108"/>
      <c r="AU71" s="108"/>
      <c r="AV71" s="108"/>
      <c r="AW71" s="108"/>
      <c r="AX71" s="108"/>
      <c r="AY71" s="108"/>
      <c r="AZ71" s="108"/>
      <c r="BA71" s="108"/>
      <c r="BB71" s="108"/>
      <c r="BC71" s="108"/>
      <c r="BD71" s="108"/>
      <c r="BE71" s="108"/>
      <c r="BF71" s="108"/>
      <c r="BG71" s="108"/>
      <c r="BH71" s="108"/>
    </row>
    <row r="72" spans="1:60" outlineLevel="3">
      <c r="A72" s="111"/>
      <c r="B72" s="112"/>
      <c r="C72" s="140" t="s">
        <v>239</v>
      </c>
      <c r="D72" s="115"/>
      <c r="E72" s="116">
        <v>9.5</v>
      </c>
      <c r="F72" s="114"/>
      <c r="G72" s="114"/>
      <c r="H72" s="114"/>
      <c r="I72" s="114"/>
      <c r="J72" s="114"/>
      <c r="K72" s="114"/>
      <c r="L72" s="114"/>
      <c r="M72" s="114"/>
      <c r="N72" s="113"/>
      <c r="O72" s="113"/>
      <c r="P72" s="113"/>
      <c r="Q72" s="113"/>
      <c r="R72" s="114"/>
      <c r="S72" s="114"/>
      <c r="T72" s="114"/>
      <c r="U72" s="114"/>
      <c r="V72" s="114"/>
      <c r="W72" s="114"/>
      <c r="X72" s="114"/>
      <c r="Y72" s="114"/>
      <c r="Z72" s="108"/>
      <c r="AA72" s="108"/>
      <c r="AB72" s="108"/>
      <c r="AC72" s="108"/>
      <c r="AD72" s="108"/>
      <c r="AE72" s="108"/>
      <c r="AF72" s="108"/>
      <c r="AG72" s="108" t="s">
        <v>159</v>
      </c>
      <c r="AH72" s="108">
        <v>0</v>
      </c>
      <c r="AI72" s="108"/>
      <c r="AJ72" s="108"/>
      <c r="AK72" s="108"/>
      <c r="AL72" s="108"/>
      <c r="AM72" s="108"/>
      <c r="AN72" s="108"/>
      <c r="AO72" s="108"/>
      <c r="AP72" s="108"/>
      <c r="AQ72" s="108"/>
      <c r="AR72" s="108"/>
      <c r="AS72" s="108"/>
      <c r="AT72" s="108"/>
      <c r="AU72" s="108"/>
      <c r="AV72" s="108"/>
      <c r="AW72" s="108"/>
      <c r="AX72" s="108"/>
      <c r="AY72" s="108"/>
      <c r="AZ72" s="108"/>
      <c r="BA72" s="108"/>
      <c r="BB72" s="108"/>
      <c r="BC72" s="108"/>
      <c r="BD72" s="108"/>
      <c r="BE72" s="108"/>
      <c r="BF72" s="108"/>
      <c r="BG72" s="108"/>
      <c r="BH72" s="108"/>
    </row>
    <row r="73" spans="1:60" ht="22.5" outlineLevel="1">
      <c r="A73" s="124">
        <v>21</v>
      </c>
      <c r="B73" s="125" t="s">
        <v>240</v>
      </c>
      <c r="C73" s="139" t="s">
        <v>241</v>
      </c>
      <c r="D73" s="126" t="s">
        <v>223</v>
      </c>
      <c r="E73" s="127">
        <v>0.82530000000000003</v>
      </c>
      <c r="F73" s="128"/>
      <c r="G73" s="129">
        <f>ROUND(E73*F73,2)</f>
        <v>0</v>
      </c>
      <c r="H73" s="128"/>
      <c r="I73" s="129">
        <f>ROUND(E73*H73,2)</f>
        <v>0</v>
      </c>
      <c r="J73" s="128"/>
      <c r="K73" s="129">
        <f>ROUND(E73*J73,2)</f>
        <v>0</v>
      </c>
      <c r="L73" s="129">
        <v>21</v>
      </c>
      <c r="M73" s="129">
        <f>G73*(1+L73/100)</f>
        <v>0</v>
      </c>
      <c r="N73" s="127">
        <v>1.0970899999999999</v>
      </c>
      <c r="O73" s="127">
        <f>ROUND(E73*N73,2)</f>
        <v>0.91</v>
      </c>
      <c r="P73" s="127">
        <v>0</v>
      </c>
      <c r="Q73" s="127">
        <f>ROUND(E73*P73,2)</f>
        <v>0</v>
      </c>
      <c r="R73" s="129"/>
      <c r="S73" s="129" t="s">
        <v>153</v>
      </c>
      <c r="T73" s="130" t="s">
        <v>154</v>
      </c>
      <c r="U73" s="114">
        <v>16.582999999999998</v>
      </c>
      <c r="V73" s="114">
        <f>ROUND(E73*U73,2)</f>
        <v>13.69</v>
      </c>
      <c r="W73" s="114"/>
      <c r="X73" s="114" t="s">
        <v>155</v>
      </c>
      <c r="Y73" s="114" t="s">
        <v>156</v>
      </c>
      <c r="Z73" s="108"/>
      <c r="AA73" s="108"/>
      <c r="AB73" s="108"/>
      <c r="AC73" s="108"/>
      <c r="AD73" s="108"/>
      <c r="AE73" s="108"/>
      <c r="AF73" s="108"/>
      <c r="AG73" s="108" t="s">
        <v>157</v>
      </c>
      <c r="AH73" s="108"/>
      <c r="AI73" s="108"/>
      <c r="AJ73" s="108"/>
      <c r="AK73" s="108"/>
      <c r="AL73" s="108"/>
      <c r="AM73" s="10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08"/>
      <c r="BC73" s="108"/>
      <c r="BD73" s="108"/>
      <c r="BE73" s="108"/>
      <c r="BF73" s="108"/>
      <c r="BG73" s="108"/>
      <c r="BH73" s="108"/>
    </row>
    <row r="74" spans="1:60" outlineLevel="2">
      <c r="A74" s="111"/>
      <c r="B74" s="112"/>
      <c r="C74" s="140" t="s">
        <v>242</v>
      </c>
      <c r="D74" s="115"/>
      <c r="E74" s="116">
        <v>0.33012000000000002</v>
      </c>
      <c r="F74" s="114"/>
      <c r="G74" s="114"/>
      <c r="H74" s="114"/>
      <c r="I74" s="114"/>
      <c r="J74" s="114"/>
      <c r="K74" s="114"/>
      <c r="L74" s="114"/>
      <c r="M74" s="114"/>
      <c r="N74" s="113"/>
      <c r="O74" s="113"/>
      <c r="P74" s="113"/>
      <c r="Q74" s="113"/>
      <c r="R74" s="114"/>
      <c r="S74" s="114"/>
      <c r="T74" s="114"/>
      <c r="U74" s="114"/>
      <c r="V74" s="114"/>
      <c r="W74" s="114"/>
      <c r="X74" s="114"/>
      <c r="Y74" s="114"/>
      <c r="Z74" s="108"/>
      <c r="AA74" s="108"/>
      <c r="AB74" s="108"/>
      <c r="AC74" s="108"/>
      <c r="AD74" s="108"/>
      <c r="AE74" s="108"/>
      <c r="AF74" s="108"/>
      <c r="AG74" s="108" t="s">
        <v>159</v>
      </c>
      <c r="AH74" s="108">
        <v>0</v>
      </c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  <c r="BH74" s="108"/>
    </row>
    <row r="75" spans="1:60" outlineLevel="3">
      <c r="A75" s="111"/>
      <c r="B75" s="112"/>
      <c r="C75" s="140" t="s">
        <v>243</v>
      </c>
      <c r="D75" s="115"/>
      <c r="E75" s="116">
        <v>0.33012000000000002</v>
      </c>
      <c r="F75" s="114"/>
      <c r="G75" s="114"/>
      <c r="H75" s="114"/>
      <c r="I75" s="114"/>
      <c r="J75" s="114"/>
      <c r="K75" s="114"/>
      <c r="L75" s="114"/>
      <c r="M75" s="114"/>
      <c r="N75" s="113"/>
      <c r="O75" s="113"/>
      <c r="P75" s="113"/>
      <c r="Q75" s="113"/>
      <c r="R75" s="114"/>
      <c r="S75" s="114"/>
      <c r="T75" s="114"/>
      <c r="U75" s="114"/>
      <c r="V75" s="114"/>
      <c r="W75" s="114"/>
      <c r="X75" s="114"/>
      <c r="Y75" s="114"/>
      <c r="Z75" s="108"/>
      <c r="AA75" s="108"/>
      <c r="AB75" s="108"/>
      <c r="AC75" s="108"/>
      <c r="AD75" s="108"/>
      <c r="AE75" s="108"/>
      <c r="AF75" s="108"/>
      <c r="AG75" s="108" t="s">
        <v>159</v>
      </c>
      <c r="AH75" s="108">
        <v>0</v>
      </c>
      <c r="AI75" s="108"/>
      <c r="AJ75" s="108"/>
      <c r="AK75" s="108"/>
      <c r="AL75" s="108"/>
      <c r="AM75" s="108"/>
      <c r="AN75" s="108"/>
      <c r="AO75" s="108"/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  <c r="BH75" s="108"/>
    </row>
    <row r="76" spans="1:60" outlineLevel="3">
      <c r="A76" s="111"/>
      <c r="B76" s="112"/>
      <c r="C76" s="140" t="s">
        <v>244</v>
      </c>
      <c r="D76" s="115"/>
      <c r="E76" s="116">
        <v>0.16506000000000001</v>
      </c>
      <c r="F76" s="114"/>
      <c r="G76" s="114"/>
      <c r="H76" s="114"/>
      <c r="I76" s="114"/>
      <c r="J76" s="114"/>
      <c r="K76" s="114"/>
      <c r="L76" s="114"/>
      <c r="M76" s="114"/>
      <c r="N76" s="113"/>
      <c r="O76" s="113"/>
      <c r="P76" s="113"/>
      <c r="Q76" s="113"/>
      <c r="R76" s="114"/>
      <c r="S76" s="114"/>
      <c r="T76" s="114"/>
      <c r="U76" s="114"/>
      <c r="V76" s="114"/>
      <c r="W76" s="114"/>
      <c r="X76" s="114"/>
      <c r="Y76" s="114"/>
      <c r="Z76" s="108"/>
      <c r="AA76" s="108"/>
      <c r="AB76" s="108"/>
      <c r="AC76" s="108"/>
      <c r="AD76" s="108"/>
      <c r="AE76" s="108"/>
      <c r="AF76" s="108"/>
      <c r="AG76" s="108" t="s">
        <v>159</v>
      </c>
      <c r="AH76" s="108">
        <v>0</v>
      </c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</row>
    <row r="77" spans="1:60" ht="22.5" outlineLevel="1">
      <c r="A77" s="124">
        <v>22</v>
      </c>
      <c r="B77" s="125" t="s">
        <v>245</v>
      </c>
      <c r="C77" s="139" t="s">
        <v>246</v>
      </c>
      <c r="D77" s="126" t="s">
        <v>203</v>
      </c>
      <c r="E77" s="127">
        <v>12</v>
      </c>
      <c r="F77" s="128"/>
      <c r="G77" s="129">
        <f>ROUND(E77*F77,2)</f>
        <v>0</v>
      </c>
      <c r="H77" s="128"/>
      <c r="I77" s="129">
        <f>ROUND(E77*H77,2)</f>
        <v>0</v>
      </c>
      <c r="J77" s="128"/>
      <c r="K77" s="129">
        <f>ROUND(E77*J77,2)</f>
        <v>0</v>
      </c>
      <c r="L77" s="129">
        <v>21</v>
      </c>
      <c r="M77" s="129">
        <f>G77*(1+L77/100)</f>
        <v>0</v>
      </c>
      <c r="N77" s="127">
        <v>0.15970000000000001</v>
      </c>
      <c r="O77" s="127">
        <f>ROUND(E77*N77,2)</f>
        <v>1.92</v>
      </c>
      <c r="P77" s="127">
        <v>0</v>
      </c>
      <c r="Q77" s="127">
        <f>ROUND(E77*P77,2)</f>
        <v>0</v>
      </c>
      <c r="R77" s="129"/>
      <c r="S77" s="129" t="s">
        <v>153</v>
      </c>
      <c r="T77" s="130" t="s">
        <v>154</v>
      </c>
      <c r="U77" s="114">
        <v>1.1419999999999999</v>
      </c>
      <c r="V77" s="114">
        <f>ROUND(E77*U77,2)</f>
        <v>13.7</v>
      </c>
      <c r="W77" s="114"/>
      <c r="X77" s="114" t="s">
        <v>155</v>
      </c>
      <c r="Y77" s="114" t="s">
        <v>156</v>
      </c>
      <c r="Z77" s="108"/>
      <c r="AA77" s="108"/>
      <c r="AB77" s="108"/>
      <c r="AC77" s="108"/>
      <c r="AD77" s="108"/>
      <c r="AE77" s="108"/>
      <c r="AF77" s="108"/>
      <c r="AG77" s="108" t="s">
        <v>157</v>
      </c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  <c r="BH77" s="108"/>
    </row>
    <row r="78" spans="1:60" outlineLevel="2">
      <c r="A78" s="111"/>
      <c r="B78" s="112"/>
      <c r="C78" s="140" t="s">
        <v>247</v>
      </c>
      <c r="D78" s="115"/>
      <c r="E78" s="116">
        <v>4.8</v>
      </c>
      <c r="F78" s="114"/>
      <c r="G78" s="114"/>
      <c r="H78" s="114"/>
      <c r="I78" s="114"/>
      <c r="J78" s="114"/>
      <c r="K78" s="114"/>
      <c r="L78" s="114"/>
      <c r="M78" s="114"/>
      <c r="N78" s="113"/>
      <c r="O78" s="113"/>
      <c r="P78" s="113"/>
      <c r="Q78" s="113"/>
      <c r="R78" s="114"/>
      <c r="S78" s="114"/>
      <c r="T78" s="114"/>
      <c r="U78" s="114"/>
      <c r="V78" s="114"/>
      <c r="W78" s="114"/>
      <c r="X78" s="114"/>
      <c r="Y78" s="114"/>
      <c r="Z78" s="108"/>
      <c r="AA78" s="108"/>
      <c r="AB78" s="108"/>
      <c r="AC78" s="108"/>
      <c r="AD78" s="108"/>
      <c r="AE78" s="108"/>
      <c r="AF78" s="108"/>
      <c r="AG78" s="108" t="s">
        <v>159</v>
      </c>
      <c r="AH78" s="108">
        <v>0</v>
      </c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  <c r="BH78" s="108"/>
    </row>
    <row r="79" spans="1:60" outlineLevel="3">
      <c r="A79" s="111"/>
      <c r="B79" s="112"/>
      <c r="C79" s="140" t="s">
        <v>248</v>
      </c>
      <c r="D79" s="115"/>
      <c r="E79" s="116">
        <v>4.8</v>
      </c>
      <c r="F79" s="114"/>
      <c r="G79" s="114"/>
      <c r="H79" s="114"/>
      <c r="I79" s="114"/>
      <c r="J79" s="114"/>
      <c r="K79" s="114"/>
      <c r="L79" s="114"/>
      <c r="M79" s="114"/>
      <c r="N79" s="113"/>
      <c r="O79" s="113"/>
      <c r="P79" s="113"/>
      <c r="Q79" s="113"/>
      <c r="R79" s="114"/>
      <c r="S79" s="114"/>
      <c r="T79" s="114"/>
      <c r="U79" s="114"/>
      <c r="V79" s="114"/>
      <c r="W79" s="114"/>
      <c r="X79" s="114"/>
      <c r="Y79" s="114"/>
      <c r="Z79" s="108"/>
      <c r="AA79" s="108"/>
      <c r="AB79" s="108"/>
      <c r="AC79" s="108"/>
      <c r="AD79" s="108"/>
      <c r="AE79" s="108"/>
      <c r="AF79" s="108"/>
      <c r="AG79" s="108" t="s">
        <v>159</v>
      </c>
      <c r="AH79" s="108">
        <v>0</v>
      </c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108"/>
      <c r="BE79" s="108"/>
      <c r="BF79" s="108"/>
      <c r="BG79" s="108"/>
      <c r="BH79" s="108"/>
    </row>
    <row r="80" spans="1:60" outlineLevel="3">
      <c r="A80" s="111"/>
      <c r="B80" s="112"/>
      <c r="C80" s="140" t="s">
        <v>249</v>
      </c>
      <c r="D80" s="115"/>
      <c r="E80" s="116">
        <v>2.4</v>
      </c>
      <c r="F80" s="114"/>
      <c r="G80" s="114"/>
      <c r="H80" s="114"/>
      <c r="I80" s="114"/>
      <c r="J80" s="114"/>
      <c r="K80" s="114"/>
      <c r="L80" s="114"/>
      <c r="M80" s="114"/>
      <c r="N80" s="113"/>
      <c r="O80" s="113"/>
      <c r="P80" s="113"/>
      <c r="Q80" s="113"/>
      <c r="R80" s="114"/>
      <c r="S80" s="114"/>
      <c r="T80" s="114"/>
      <c r="U80" s="114"/>
      <c r="V80" s="114"/>
      <c r="W80" s="114"/>
      <c r="X80" s="114"/>
      <c r="Y80" s="114"/>
      <c r="Z80" s="108"/>
      <c r="AA80" s="108"/>
      <c r="AB80" s="108"/>
      <c r="AC80" s="108"/>
      <c r="AD80" s="108"/>
      <c r="AE80" s="108"/>
      <c r="AF80" s="108"/>
      <c r="AG80" s="108" t="s">
        <v>159</v>
      </c>
      <c r="AH80" s="108">
        <v>0</v>
      </c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  <c r="BH80" s="108"/>
    </row>
    <row r="81" spans="1:60" ht="22.5" outlineLevel="1">
      <c r="A81" s="131">
        <v>23</v>
      </c>
      <c r="B81" s="132" t="s">
        <v>250</v>
      </c>
      <c r="C81" s="141" t="s">
        <v>251</v>
      </c>
      <c r="D81" s="133" t="s">
        <v>252</v>
      </c>
      <c r="E81" s="134">
        <v>2</v>
      </c>
      <c r="F81" s="135"/>
      <c r="G81" s="136">
        <f>ROUND(E81*F81,2)</f>
        <v>0</v>
      </c>
      <c r="H81" s="135"/>
      <c r="I81" s="136">
        <f>ROUND(E81*H81,2)</f>
        <v>0</v>
      </c>
      <c r="J81" s="135"/>
      <c r="K81" s="136">
        <f>ROUND(E81*J81,2)</f>
        <v>0</v>
      </c>
      <c r="L81" s="136">
        <v>21</v>
      </c>
      <c r="M81" s="136">
        <f>G81*(1+L81/100)</f>
        <v>0</v>
      </c>
      <c r="N81" s="134">
        <v>4.7669999999999997E-2</v>
      </c>
      <c r="O81" s="134">
        <f>ROUND(E81*N81,2)</f>
        <v>0.1</v>
      </c>
      <c r="P81" s="134">
        <v>0</v>
      </c>
      <c r="Q81" s="134">
        <f>ROUND(E81*P81,2)</f>
        <v>0</v>
      </c>
      <c r="R81" s="136"/>
      <c r="S81" s="136" t="s">
        <v>153</v>
      </c>
      <c r="T81" s="137" t="s">
        <v>154</v>
      </c>
      <c r="U81" s="114">
        <v>0.23374</v>
      </c>
      <c r="V81" s="114">
        <f>ROUND(E81*U81,2)</f>
        <v>0.47</v>
      </c>
      <c r="W81" s="114"/>
      <c r="X81" s="114" t="s">
        <v>155</v>
      </c>
      <c r="Y81" s="114" t="s">
        <v>156</v>
      </c>
      <c r="Z81" s="108"/>
      <c r="AA81" s="108"/>
      <c r="AB81" s="108"/>
      <c r="AC81" s="108"/>
      <c r="AD81" s="108"/>
      <c r="AE81" s="108"/>
      <c r="AF81" s="108"/>
      <c r="AG81" s="108" t="s">
        <v>157</v>
      </c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  <c r="BH81" s="108"/>
    </row>
    <row r="82" spans="1:60" ht="22.5" outlineLevel="1">
      <c r="A82" s="124">
        <v>24</v>
      </c>
      <c r="B82" s="125" t="s">
        <v>253</v>
      </c>
      <c r="C82" s="139" t="s">
        <v>254</v>
      </c>
      <c r="D82" s="126" t="s">
        <v>152</v>
      </c>
      <c r="E82" s="127">
        <v>0.67200000000000004</v>
      </c>
      <c r="F82" s="128"/>
      <c r="G82" s="129">
        <f>ROUND(E82*F82,2)</f>
        <v>0</v>
      </c>
      <c r="H82" s="128"/>
      <c r="I82" s="129">
        <f>ROUND(E82*H82,2)</f>
        <v>0</v>
      </c>
      <c r="J82" s="128"/>
      <c r="K82" s="129">
        <f>ROUND(E82*J82,2)</f>
        <v>0</v>
      </c>
      <c r="L82" s="129">
        <v>21</v>
      </c>
      <c r="M82" s="129">
        <f>G82*(1+L82/100)</f>
        <v>0</v>
      </c>
      <c r="N82" s="127">
        <v>1.9456599999999999</v>
      </c>
      <c r="O82" s="127">
        <f>ROUND(E82*N82,2)</f>
        <v>1.31</v>
      </c>
      <c r="P82" s="127">
        <v>0</v>
      </c>
      <c r="Q82" s="127">
        <f>ROUND(E82*P82,2)</f>
        <v>0</v>
      </c>
      <c r="R82" s="129"/>
      <c r="S82" s="129" t="s">
        <v>153</v>
      </c>
      <c r="T82" s="130" t="s">
        <v>154</v>
      </c>
      <c r="U82" s="114">
        <v>5.4880000000000004</v>
      </c>
      <c r="V82" s="114">
        <f>ROUND(E82*U82,2)</f>
        <v>3.69</v>
      </c>
      <c r="W82" s="114"/>
      <c r="X82" s="114" t="s">
        <v>155</v>
      </c>
      <c r="Y82" s="114" t="s">
        <v>156</v>
      </c>
      <c r="Z82" s="108"/>
      <c r="AA82" s="108"/>
      <c r="AB82" s="108"/>
      <c r="AC82" s="108"/>
      <c r="AD82" s="108"/>
      <c r="AE82" s="108"/>
      <c r="AF82" s="108"/>
      <c r="AG82" s="108" t="s">
        <v>157</v>
      </c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  <c r="BH82" s="108"/>
    </row>
    <row r="83" spans="1:60" outlineLevel="2">
      <c r="A83" s="111"/>
      <c r="B83" s="112"/>
      <c r="C83" s="140" t="s">
        <v>255</v>
      </c>
      <c r="D83" s="115"/>
      <c r="E83" s="116">
        <v>0.67200000000000004</v>
      </c>
      <c r="F83" s="114"/>
      <c r="G83" s="114"/>
      <c r="H83" s="114"/>
      <c r="I83" s="114"/>
      <c r="J83" s="114"/>
      <c r="K83" s="114"/>
      <c r="L83" s="114"/>
      <c r="M83" s="114"/>
      <c r="N83" s="113"/>
      <c r="O83" s="113"/>
      <c r="P83" s="113"/>
      <c r="Q83" s="113"/>
      <c r="R83" s="114"/>
      <c r="S83" s="114"/>
      <c r="T83" s="114"/>
      <c r="U83" s="114"/>
      <c r="V83" s="114"/>
      <c r="W83" s="114"/>
      <c r="X83" s="114"/>
      <c r="Y83" s="114"/>
      <c r="Z83" s="108"/>
      <c r="AA83" s="108"/>
      <c r="AB83" s="108"/>
      <c r="AC83" s="108"/>
      <c r="AD83" s="108"/>
      <c r="AE83" s="108"/>
      <c r="AF83" s="108"/>
      <c r="AG83" s="108" t="s">
        <v>159</v>
      </c>
      <c r="AH83" s="108">
        <v>0</v>
      </c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  <c r="BH83" s="108"/>
    </row>
    <row r="84" spans="1:60">
      <c r="A84" s="118" t="s">
        <v>148</v>
      </c>
      <c r="B84" s="119" t="s">
        <v>67</v>
      </c>
      <c r="C84" s="138" t="s">
        <v>68</v>
      </c>
      <c r="D84" s="120"/>
      <c r="E84" s="121"/>
      <c r="F84" s="122"/>
      <c r="G84" s="122">
        <f>SUMIF(AG85:AG100,"&lt;&gt;NOR",G85:G100)</f>
        <v>0</v>
      </c>
      <c r="H84" s="122"/>
      <c r="I84" s="122">
        <f>SUM(I85:I100)</f>
        <v>0</v>
      </c>
      <c r="J84" s="122"/>
      <c r="K84" s="122">
        <f>SUM(K85:K100)</f>
        <v>0</v>
      </c>
      <c r="L84" s="122"/>
      <c r="M84" s="122">
        <f>SUM(M85:M100)</f>
        <v>0</v>
      </c>
      <c r="N84" s="121"/>
      <c r="O84" s="121">
        <f>SUM(O85:O100)</f>
        <v>47.849999999999994</v>
      </c>
      <c r="P84" s="121"/>
      <c r="Q84" s="121">
        <f>SUM(Q85:Q100)</f>
        <v>0</v>
      </c>
      <c r="R84" s="122"/>
      <c r="S84" s="122"/>
      <c r="T84" s="123"/>
      <c r="U84" s="117"/>
      <c r="V84" s="117">
        <f>SUM(V85:V100)</f>
        <v>44.39</v>
      </c>
      <c r="W84" s="117"/>
      <c r="X84" s="117"/>
      <c r="Y84" s="117"/>
      <c r="AG84" t="s">
        <v>149</v>
      </c>
    </row>
    <row r="85" spans="1:60" ht="22.5" outlineLevel="1">
      <c r="A85" s="124">
        <v>25</v>
      </c>
      <c r="B85" s="125" t="s">
        <v>256</v>
      </c>
      <c r="C85" s="139" t="s">
        <v>257</v>
      </c>
      <c r="D85" s="126" t="s">
        <v>203</v>
      </c>
      <c r="E85" s="127">
        <v>109.48</v>
      </c>
      <c r="F85" s="128"/>
      <c r="G85" s="129">
        <f>ROUND(E85*F85,2)</f>
        <v>0</v>
      </c>
      <c r="H85" s="128"/>
      <c r="I85" s="129">
        <f>ROUND(E85*H85,2)</f>
        <v>0</v>
      </c>
      <c r="J85" s="128"/>
      <c r="K85" s="129">
        <f>ROUND(E85*J85,2)</f>
        <v>0</v>
      </c>
      <c r="L85" s="129">
        <v>21</v>
      </c>
      <c r="M85" s="129">
        <f>G85*(1+L85/100)</f>
        <v>0</v>
      </c>
      <c r="N85" s="127">
        <v>0.31941000000000003</v>
      </c>
      <c r="O85" s="127">
        <f>ROUND(E85*N85,2)</f>
        <v>34.97</v>
      </c>
      <c r="P85" s="127">
        <v>0</v>
      </c>
      <c r="Q85" s="127">
        <f>ROUND(E85*P85,2)</f>
        <v>0</v>
      </c>
      <c r="R85" s="129"/>
      <c r="S85" s="129" t="s">
        <v>153</v>
      </c>
      <c r="T85" s="130" t="s">
        <v>154</v>
      </c>
      <c r="U85" s="114">
        <v>0</v>
      </c>
      <c r="V85" s="114">
        <f>ROUND(E85*U85,2)</f>
        <v>0</v>
      </c>
      <c r="W85" s="114"/>
      <c r="X85" s="114" t="s">
        <v>229</v>
      </c>
      <c r="Y85" s="114" t="s">
        <v>156</v>
      </c>
      <c r="Z85" s="108"/>
      <c r="AA85" s="108"/>
      <c r="AB85" s="108"/>
      <c r="AC85" s="108"/>
      <c r="AD85" s="108"/>
      <c r="AE85" s="108"/>
      <c r="AF85" s="108"/>
      <c r="AG85" s="108" t="s">
        <v>230</v>
      </c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  <c r="BH85" s="108"/>
    </row>
    <row r="86" spans="1:60" outlineLevel="2">
      <c r="A86" s="111"/>
      <c r="B86" s="112"/>
      <c r="C86" s="140" t="s">
        <v>258</v>
      </c>
      <c r="D86" s="115"/>
      <c r="E86" s="116">
        <v>109.48</v>
      </c>
      <c r="F86" s="114"/>
      <c r="G86" s="114"/>
      <c r="H86" s="114"/>
      <c r="I86" s="114"/>
      <c r="J86" s="114"/>
      <c r="K86" s="114"/>
      <c r="L86" s="114"/>
      <c r="M86" s="114"/>
      <c r="N86" s="113"/>
      <c r="O86" s="113"/>
      <c r="P86" s="113"/>
      <c r="Q86" s="113"/>
      <c r="R86" s="114"/>
      <c r="S86" s="114"/>
      <c r="T86" s="114"/>
      <c r="U86" s="114"/>
      <c r="V86" s="114"/>
      <c r="W86" s="114"/>
      <c r="X86" s="114"/>
      <c r="Y86" s="114"/>
      <c r="Z86" s="108"/>
      <c r="AA86" s="108"/>
      <c r="AB86" s="108"/>
      <c r="AC86" s="108"/>
      <c r="AD86" s="108"/>
      <c r="AE86" s="108"/>
      <c r="AF86" s="108"/>
      <c r="AG86" s="108" t="s">
        <v>159</v>
      </c>
      <c r="AH86" s="108">
        <v>0</v>
      </c>
      <c r="AI86" s="108"/>
      <c r="AJ86" s="108"/>
      <c r="AK86" s="108"/>
      <c r="AL86" s="108"/>
      <c r="AM86" s="108"/>
      <c r="AN86" s="108"/>
      <c r="AO86" s="108"/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  <c r="BH86" s="108"/>
    </row>
    <row r="87" spans="1:60" outlineLevel="1">
      <c r="A87" s="124">
        <v>26</v>
      </c>
      <c r="B87" s="125" t="s">
        <v>259</v>
      </c>
      <c r="C87" s="139" t="s">
        <v>260</v>
      </c>
      <c r="D87" s="126" t="s">
        <v>152</v>
      </c>
      <c r="E87" s="127">
        <v>4.4718799999999996</v>
      </c>
      <c r="F87" s="128"/>
      <c r="G87" s="129">
        <f>ROUND(E87*F87,2)</f>
        <v>0</v>
      </c>
      <c r="H87" s="128"/>
      <c r="I87" s="129">
        <f>ROUND(E87*H87,2)</f>
        <v>0</v>
      </c>
      <c r="J87" s="128"/>
      <c r="K87" s="129">
        <f>ROUND(E87*J87,2)</f>
        <v>0</v>
      </c>
      <c r="L87" s="129">
        <v>21</v>
      </c>
      <c r="M87" s="129">
        <f>G87*(1+L87/100)</f>
        <v>0</v>
      </c>
      <c r="N87" s="127">
        <v>2.7501099999999998</v>
      </c>
      <c r="O87" s="127">
        <f>ROUND(E87*N87,2)</f>
        <v>12.3</v>
      </c>
      <c r="P87" s="127">
        <v>0</v>
      </c>
      <c r="Q87" s="127">
        <f>ROUND(E87*P87,2)</f>
        <v>0</v>
      </c>
      <c r="R87" s="129"/>
      <c r="S87" s="129" t="s">
        <v>153</v>
      </c>
      <c r="T87" s="130" t="s">
        <v>154</v>
      </c>
      <c r="U87" s="114">
        <v>1.448</v>
      </c>
      <c r="V87" s="114">
        <f>ROUND(E87*U87,2)</f>
        <v>6.48</v>
      </c>
      <c r="W87" s="114"/>
      <c r="X87" s="114" t="s">
        <v>155</v>
      </c>
      <c r="Y87" s="114" t="s">
        <v>156</v>
      </c>
      <c r="Z87" s="108"/>
      <c r="AA87" s="108"/>
      <c r="AB87" s="108"/>
      <c r="AC87" s="108"/>
      <c r="AD87" s="108"/>
      <c r="AE87" s="108"/>
      <c r="AF87" s="108"/>
      <c r="AG87" s="108" t="s">
        <v>157</v>
      </c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  <c r="BH87" s="108"/>
    </row>
    <row r="88" spans="1:60" outlineLevel="2">
      <c r="A88" s="111"/>
      <c r="B88" s="112"/>
      <c r="C88" s="140" t="s">
        <v>261</v>
      </c>
      <c r="D88" s="115"/>
      <c r="E88" s="116">
        <v>1.6156299999999999</v>
      </c>
      <c r="F88" s="114"/>
      <c r="G88" s="114"/>
      <c r="H88" s="114"/>
      <c r="I88" s="114"/>
      <c r="J88" s="114"/>
      <c r="K88" s="114"/>
      <c r="L88" s="114"/>
      <c r="M88" s="114"/>
      <c r="N88" s="113"/>
      <c r="O88" s="113"/>
      <c r="P88" s="113"/>
      <c r="Q88" s="113"/>
      <c r="R88" s="114"/>
      <c r="S88" s="114"/>
      <c r="T88" s="114"/>
      <c r="U88" s="114"/>
      <c r="V88" s="114"/>
      <c r="W88" s="114"/>
      <c r="X88" s="114"/>
      <c r="Y88" s="114"/>
      <c r="Z88" s="108"/>
      <c r="AA88" s="108"/>
      <c r="AB88" s="108"/>
      <c r="AC88" s="108"/>
      <c r="AD88" s="108"/>
      <c r="AE88" s="108"/>
      <c r="AF88" s="108"/>
      <c r="AG88" s="108" t="s">
        <v>159</v>
      </c>
      <c r="AH88" s="108">
        <v>0</v>
      </c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  <c r="BH88" s="108"/>
    </row>
    <row r="89" spans="1:60" outlineLevel="3">
      <c r="A89" s="111"/>
      <c r="B89" s="112"/>
      <c r="C89" s="140" t="s">
        <v>262</v>
      </c>
      <c r="D89" s="115"/>
      <c r="E89" s="116">
        <v>1.6156299999999999</v>
      </c>
      <c r="F89" s="114"/>
      <c r="G89" s="114"/>
      <c r="H89" s="114"/>
      <c r="I89" s="114"/>
      <c r="J89" s="114"/>
      <c r="K89" s="114"/>
      <c r="L89" s="114"/>
      <c r="M89" s="114"/>
      <c r="N89" s="113"/>
      <c r="O89" s="113"/>
      <c r="P89" s="113"/>
      <c r="Q89" s="113"/>
      <c r="R89" s="114"/>
      <c r="S89" s="114"/>
      <c r="T89" s="114"/>
      <c r="U89" s="114"/>
      <c r="V89" s="114"/>
      <c r="W89" s="114"/>
      <c r="X89" s="114"/>
      <c r="Y89" s="114"/>
      <c r="Z89" s="108"/>
      <c r="AA89" s="108"/>
      <c r="AB89" s="108"/>
      <c r="AC89" s="108"/>
      <c r="AD89" s="108"/>
      <c r="AE89" s="108"/>
      <c r="AF89" s="108"/>
      <c r="AG89" s="108" t="s">
        <v>159</v>
      </c>
      <c r="AH89" s="108">
        <v>0</v>
      </c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  <c r="BH89" s="108"/>
    </row>
    <row r="90" spans="1:60" outlineLevel="3">
      <c r="A90" s="111"/>
      <c r="B90" s="112"/>
      <c r="C90" s="140" t="s">
        <v>263</v>
      </c>
      <c r="D90" s="115"/>
      <c r="E90" s="116">
        <v>1.2406299999999999</v>
      </c>
      <c r="F90" s="114"/>
      <c r="G90" s="114"/>
      <c r="H90" s="114"/>
      <c r="I90" s="114"/>
      <c r="J90" s="114"/>
      <c r="K90" s="114"/>
      <c r="L90" s="114"/>
      <c r="M90" s="114"/>
      <c r="N90" s="113"/>
      <c r="O90" s="113"/>
      <c r="P90" s="113"/>
      <c r="Q90" s="113"/>
      <c r="R90" s="114"/>
      <c r="S90" s="114"/>
      <c r="T90" s="114"/>
      <c r="U90" s="114"/>
      <c r="V90" s="114"/>
      <c r="W90" s="114"/>
      <c r="X90" s="114"/>
      <c r="Y90" s="114"/>
      <c r="Z90" s="108"/>
      <c r="AA90" s="108"/>
      <c r="AB90" s="108"/>
      <c r="AC90" s="108"/>
      <c r="AD90" s="108"/>
      <c r="AE90" s="108"/>
      <c r="AF90" s="108"/>
      <c r="AG90" s="108" t="s">
        <v>159</v>
      </c>
      <c r="AH90" s="108">
        <v>0</v>
      </c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  <c r="BH90" s="108"/>
    </row>
    <row r="91" spans="1:60" outlineLevel="1">
      <c r="A91" s="124">
        <v>27</v>
      </c>
      <c r="B91" s="125" t="s">
        <v>264</v>
      </c>
      <c r="C91" s="139" t="s">
        <v>265</v>
      </c>
      <c r="D91" s="126" t="s">
        <v>203</v>
      </c>
      <c r="E91" s="127">
        <v>27.1875</v>
      </c>
      <c r="F91" s="128"/>
      <c r="G91" s="129">
        <f>ROUND(E91*F91,2)</f>
        <v>0</v>
      </c>
      <c r="H91" s="128"/>
      <c r="I91" s="129">
        <f>ROUND(E91*H91,2)</f>
        <v>0</v>
      </c>
      <c r="J91" s="128"/>
      <c r="K91" s="129">
        <f>ROUND(E91*J91,2)</f>
        <v>0</v>
      </c>
      <c r="L91" s="129">
        <v>21</v>
      </c>
      <c r="M91" s="129">
        <f>G91*(1+L91/100)</f>
        <v>0</v>
      </c>
      <c r="N91" s="127">
        <v>7.8200000000000006E-3</v>
      </c>
      <c r="O91" s="127">
        <f>ROUND(E91*N91,2)</f>
        <v>0.21</v>
      </c>
      <c r="P91" s="127">
        <v>0</v>
      </c>
      <c r="Q91" s="127">
        <f>ROUND(E91*P91,2)</f>
        <v>0</v>
      </c>
      <c r="R91" s="129"/>
      <c r="S91" s="129" t="s">
        <v>153</v>
      </c>
      <c r="T91" s="130" t="s">
        <v>154</v>
      </c>
      <c r="U91" s="114">
        <v>0.79</v>
      </c>
      <c r="V91" s="114">
        <f>ROUND(E91*U91,2)</f>
        <v>21.48</v>
      </c>
      <c r="W91" s="114"/>
      <c r="X91" s="114" t="s">
        <v>155</v>
      </c>
      <c r="Y91" s="114" t="s">
        <v>156</v>
      </c>
      <c r="Z91" s="108"/>
      <c r="AA91" s="108"/>
      <c r="AB91" s="108"/>
      <c r="AC91" s="108"/>
      <c r="AD91" s="108"/>
      <c r="AE91" s="108"/>
      <c r="AF91" s="108"/>
      <c r="AG91" s="108" t="s">
        <v>157</v>
      </c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  <c r="BH91" s="108"/>
    </row>
    <row r="92" spans="1:60" outlineLevel="2">
      <c r="A92" s="111"/>
      <c r="B92" s="112"/>
      <c r="C92" s="140" t="s">
        <v>266</v>
      </c>
      <c r="D92" s="115"/>
      <c r="E92" s="116">
        <v>10.0625</v>
      </c>
      <c r="F92" s="114"/>
      <c r="G92" s="114"/>
      <c r="H92" s="114"/>
      <c r="I92" s="114"/>
      <c r="J92" s="114"/>
      <c r="K92" s="114"/>
      <c r="L92" s="114"/>
      <c r="M92" s="114"/>
      <c r="N92" s="113"/>
      <c r="O92" s="113"/>
      <c r="P92" s="113"/>
      <c r="Q92" s="113"/>
      <c r="R92" s="114"/>
      <c r="S92" s="114"/>
      <c r="T92" s="114"/>
      <c r="U92" s="114"/>
      <c r="V92" s="114"/>
      <c r="W92" s="114"/>
      <c r="X92" s="114"/>
      <c r="Y92" s="114"/>
      <c r="Z92" s="108"/>
      <c r="AA92" s="108"/>
      <c r="AB92" s="108"/>
      <c r="AC92" s="108"/>
      <c r="AD92" s="108"/>
      <c r="AE92" s="108"/>
      <c r="AF92" s="108"/>
      <c r="AG92" s="108" t="s">
        <v>159</v>
      </c>
      <c r="AH92" s="108">
        <v>0</v>
      </c>
      <c r="AI92" s="108"/>
      <c r="AJ92" s="108"/>
      <c r="AK92" s="108"/>
      <c r="AL92" s="108"/>
      <c r="AM92" s="108"/>
      <c r="AN92" s="108"/>
      <c r="AO92" s="108"/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  <c r="BH92" s="108"/>
    </row>
    <row r="93" spans="1:60" outlineLevel="3">
      <c r="A93" s="111"/>
      <c r="B93" s="112"/>
      <c r="C93" s="140" t="s">
        <v>267</v>
      </c>
      <c r="D93" s="115"/>
      <c r="E93" s="116">
        <v>10.0625</v>
      </c>
      <c r="F93" s="114"/>
      <c r="G93" s="114"/>
      <c r="H93" s="114"/>
      <c r="I93" s="114"/>
      <c r="J93" s="114"/>
      <c r="K93" s="114"/>
      <c r="L93" s="114"/>
      <c r="M93" s="114"/>
      <c r="N93" s="113"/>
      <c r="O93" s="113"/>
      <c r="P93" s="113"/>
      <c r="Q93" s="113"/>
      <c r="R93" s="114"/>
      <c r="S93" s="114"/>
      <c r="T93" s="114"/>
      <c r="U93" s="114"/>
      <c r="V93" s="114"/>
      <c r="W93" s="114"/>
      <c r="X93" s="114"/>
      <c r="Y93" s="114"/>
      <c r="Z93" s="108"/>
      <c r="AA93" s="108"/>
      <c r="AB93" s="108"/>
      <c r="AC93" s="108"/>
      <c r="AD93" s="108"/>
      <c r="AE93" s="108"/>
      <c r="AF93" s="108"/>
      <c r="AG93" s="108" t="s">
        <v>159</v>
      </c>
      <c r="AH93" s="108">
        <v>0</v>
      </c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8"/>
      <c r="BE93" s="108"/>
      <c r="BF93" s="108"/>
      <c r="BG93" s="108"/>
      <c r="BH93" s="108"/>
    </row>
    <row r="94" spans="1:60" outlineLevel="3">
      <c r="A94" s="111"/>
      <c r="B94" s="112"/>
      <c r="C94" s="140" t="s">
        <v>268</v>
      </c>
      <c r="D94" s="115"/>
      <c r="E94" s="116">
        <v>7.0625</v>
      </c>
      <c r="F94" s="114"/>
      <c r="G94" s="114"/>
      <c r="H94" s="114"/>
      <c r="I94" s="114"/>
      <c r="J94" s="114"/>
      <c r="K94" s="114"/>
      <c r="L94" s="114"/>
      <c r="M94" s="114"/>
      <c r="N94" s="113"/>
      <c r="O94" s="113"/>
      <c r="P94" s="113"/>
      <c r="Q94" s="113"/>
      <c r="R94" s="114"/>
      <c r="S94" s="114"/>
      <c r="T94" s="114"/>
      <c r="U94" s="114"/>
      <c r="V94" s="114"/>
      <c r="W94" s="114"/>
      <c r="X94" s="114"/>
      <c r="Y94" s="114"/>
      <c r="Z94" s="108"/>
      <c r="AA94" s="108"/>
      <c r="AB94" s="108"/>
      <c r="AC94" s="108"/>
      <c r="AD94" s="108"/>
      <c r="AE94" s="108"/>
      <c r="AF94" s="108"/>
      <c r="AG94" s="108" t="s">
        <v>159</v>
      </c>
      <c r="AH94" s="108">
        <v>0</v>
      </c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108"/>
      <c r="BD94" s="108"/>
      <c r="BE94" s="108"/>
      <c r="BF94" s="108"/>
      <c r="BG94" s="108"/>
      <c r="BH94" s="108"/>
    </row>
    <row r="95" spans="1:60" outlineLevel="1">
      <c r="A95" s="124">
        <v>28</v>
      </c>
      <c r="B95" s="125" t="s">
        <v>269</v>
      </c>
      <c r="C95" s="139" t="s">
        <v>270</v>
      </c>
      <c r="D95" s="126" t="s">
        <v>203</v>
      </c>
      <c r="E95" s="127">
        <v>27.1875</v>
      </c>
      <c r="F95" s="128"/>
      <c r="G95" s="129">
        <f>ROUND(E95*F95,2)</f>
        <v>0</v>
      </c>
      <c r="H95" s="128"/>
      <c r="I95" s="129">
        <f>ROUND(E95*H95,2)</f>
        <v>0</v>
      </c>
      <c r="J95" s="128"/>
      <c r="K95" s="129">
        <f>ROUND(E95*J95,2)</f>
        <v>0</v>
      </c>
      <c r="L95" s="129">
        <v>21</v>
      </c>
      <c r="M95" s="129">
        <f>G95*(1+L95/100)</f>
        <v>0</v>
      </c>
      <c r="N95" s="127">
        <v>0</v>
      </c>
      <c r="O95" s="127">
        <f>ROUND(E95*N95,2)</f>
        <v>0</v>
      </c>
      <c r="P95" s="127">
        <v>0</v>
      </c>
      <c r="Q95" s="127">
        <f>ROUND(E95*P95,2)</f>
        <v>0</v>
      </c>
      <c r="R95" s="129"/>
      <c r="S95" s="129" t="s">
        <v>153</v>
      </c>
      <c r="T95" s="130" t="s">
        <v>154</v>
      </c>
      <c r="U95" s="114">
        <v>0.24</v>
      </c>
      <c r="V95" s="114">
        <f>ROUND(E95*U95,2)</f>
        <v>6.53</v>
      </c>
      <c r="W95" s="114"/>
      <c r="X95" s="114" t="s">
        <v>155</v>
      </c>
      <c r="Y95" s="114" t="s">
        <v>156</v>
      </c>
      <c r="Z95" s="108"/>
      <c r="AA95" s="108"/>
      <c r="AB95" s="108"/>
      <c r="AC95" s="108"/>
      <c r="AD95" s="108"/>
      <c r="AE95" s="108"/>
      <c r="AF95" s="108"/>
      <c r="AG95" s="108" t="s">
        <v>157</v>
      </c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  <c r="BA95" s="108"/>
      <c r="BB95" s="108"/>
      <c r="BC95" s="108"/>
      <c r="BD95" s="108"/>
      <c r="BE95" s="108"/>
      <c r="BF95" s="108"/>
      <c r="BG95" s="108"/>
      <c r="BH95" s="108"/>
    </row>
    <row r="96" spans="1:60" outlineLevel="2">
      <c r="A96" s="111"/>
      <c r="B96" s="112"/>
      <c r="C96" s="140" t="s">
        <v>266</v>
      </c>
      <c r="D96" s="115"/>
      <c r="E96" s="116">
        <v>10.0625</v>
      </c>
      <c r="F96" s="114"/>
      <c r="G96" s="114"/>
      <c r="H96" s="114"/>
      <c r="I96" s="114"/>
      <c r="J96" s="114"/>
      <c r="K96" s="114"/>
      <c r="L96" s="114"/>
      <c r="M96" s="114"/>
      <c r="N96" s="113"/>
      <c r="O96" s="113"/>
      <c r="P96" s="113"/>
      <c r="Q96" s="113"/>
      <c r="R96" s="114"/>
      <c r="S96" s="114"/>
      <c r="T96" s="114"/>
      <c r="U96" s="114"/>
      <c r="V96" s="114"/>
      <c r="W96" s="114"/>
      <c r="X96" s="114"/>
      <c r="Y96" s="114"/>
      <c r="Z96" s="108"/>
      <c r="AA96" s="108"/>
      <c r="AB96" s="108"/>
      <c r="AC96" s="108"/>
      <c r="AD96" s="108"/>
      <c r="AE96" s="108"/>
      <c r="AF96" s="108"/>
      <c r="AG96" s="108" t="s">
        <v>159</v>
      </c>
      <c r="AH96" s="108">
        <v>0</v>
      </c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8"/>
      <c r="BB96" s="108"/>
      <c r="BC96" s="108"/>
      <c r="BD96" s="108"/>
      <c r="BE96" s="108"/>
      <c r="BF96" s="108"/>
      <c r="BG96" s="108"/>
      <c r="BH96" s="108"/>
    </row>
    <row r="97" spans="1:60" outlineLevel="3">
      <c r="A97" s="111"/>
      <c r="B97" s="112"/>
      <c r="C97" s="140" t="s">
        <v>267</v>
      </c>
      <c r="D97" s="115"/>
      <c r="E97" s="116">
        <v>10.0625</v>
      </c>
      <c r="F97" s="114"/>
      <c r="G97" s="114"/>
      <c r="H97" s="114"/>
      <c r="I97" s="114"/>
      <c r="J97" s="114"/>
      <c r="K97" s="114"/>
      <c r="L97" s="114"/>
      <c r="M97" s="114"/>
      <c r="N97" s="113"/>
      <c r="O97" s="113"/>
      <c r="P97" s="113"/>
      <c r="Q97" s="113"/>
      <c r="R97" s="114"/>
      <c r="S97" s="114"/>
      <c r="T97" s="114"/>
      <c r="U97" s="114"/>
      <c r="V97" s="114"/>
      <c r="W97" s="114"/>
      <c r="X97" s="114"/>
      <c r="Y97" s="114"/>
      <c r="Z97" s="108"/>
      <c r="AA97" s="108"/>
      <c r="AB97" s="108"/>
      <c r="AC97" s="108"/>
      <c r="AD97" s="108"/>
      <c r="AE97" s="108"/>
      <c r="AF97" s="108"/>
      <c r="AG97" s="108" t="s">
        <v>159</v>
      </c>
      <c r="AH97" s="108">
        <v>0</v>
      </c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  <c r="BH97" s="108"/>
    </row>
    <row r="98" spans="1:60" outlineLevel="3">
      <c r="A98" s="111"/>
      <c r="B98" s="112"/>
      <c r="C98" s="140" t="s">
        <v>268</v>
      </c>
      <c r="D98" s="115"/>
      <c r="E98" s="116">
        <v>7.0625</v>
      </c>
      <c r="F98" s="114"/>
      <c r="G98" s="114"/>
      <c r="H98" s="114"/>
      <c r="I98" s="114"/>
      <c r="J98" s="114"/>
      <c r="K98" s="114"/>
      <c r="L98" s="114"/>
      <c r="M98" s="114"/>
      <c r="N98" s="113"/>
      <c r="O98" s="113"/>
      <c r="P98" s="113"/>
      <c r="Q98" s="113"/>
      <c r="R98" s="114"/>
      <c r="S98" s="114"/>
      <c r="T98" s="114"/>
      <c r="U98" s="114"/>
      <c r="V98" s="114"/>
      <c r="W98" s="114"/>
      <c r="X98" s="114"/>
      <c r="Y98" s="114"/>
      <c r="Z98" s="108"/>
      <c r="AA98" s="108"/>
      <c r="AB98" s="108"/>
      <c r="AC98" s="108"/>
      <c r="AD98" s="108"/>
      <c r="AE98" s="108"/>
      <c r="AF98" s="108"/>
      <c r="AG98" s="108" t="s">
        <v>159</v>
      </c>
      <c r="AH98" s="108">
        <v>0</v>
      </c>
      <c r="AI98" s="108"/>
      <c r="AJ98" s="108"/>
      <c r="AK98" s="108"/>
      <c r="AL98" s="108"/>
      <c r="AM98" s="108"/>
      <c r="AN98" s="108"/>
      <c r="AO98" s="108"/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108"/>
      <c r="BE98" s="108"/>
      <c r="BF98" s="108"/>
      <c r="BG98" s="108"/>
      <c r="BH98" s="108"/>
    </row>
    <row r="99" spans="1:60" outlineLevel="1">
      <c r="A99" s="124">
        <v>29</v>
      </c>
      <c r="B99" s="125" t="s">
        <v>271</v>
      </c>
      <c r="C99" s="139" t="s">
        <v>272</v>
      </c>
      <c r="D99" s="126" t="s">
        <v>223</v>
      </c>
      <c r="E99" s="127">
        <v>0.35775000000000001</v>
      </c>
      <c r="F99" s="128"/>
      <c r="G99" s="129">
        <f>ROUND(E99*F99,2)</f>
        <v>0</v>
      </c>
      <c r="H99" s="128"/>
      <c r="I99" s="129">
        <f>ROUND(E99*H99,2)</f>
        <v>0</v>
      </c>
      <c r="J99" s="128"/>
      <c r="K99" s="129">
        <f>ROUND(E99*J99,2)</f>
        <v>0</v>
      </c>
      <c r="L99" s="129">
        <v>21</v>
      </c>
      <c r="M99" s="129">
        <f>G99*(1+L99/100)</f>
        <v>0</v>
      </c>
      <c r="N99" s="127">
        <v>1.02101</v>
      </c>
      <c r="O99" s="127">
        <f>ROUND(E99*N99,2)</f>
        <v>0.37</v>
      </c>
      <c r="P99" s="127">
        <v>0</v>
      </c>
      <c r="Q99" s="127">
        <f>ROUND(E99*P99,2)</f>
        <v>0</v>
      </c>
      <c r="R99" s="129"/>
      <c r="S99" s="129" t="s">
        <v>153</v>
      </c>
      <c r="T99" s="130" t="s">
        <v>154</v>
      </c>
      <c r="U99" s="114">
        <v>27.672999999999998</v>
      </c>
      <c r="V99" s="114">
        <f>ROUND(E99*U99,2)</f>
        <v>9.9</v>
      </c>
      <c r="W99" s="114"/>
      <c r="X99" s="114" t="s">
        <v>155</v>
      </c>
      <c r="Y99" s="114" t="s">
        <v>156</v>
      </c>
      <c r="Z99" s="108"/>
      <c r="AA99" s="108"/>
      <c r="AB99" s="108"/>
      <c r="AC99" s="108"/>
      <c r="AD99" s="108"/>
      <c r="AE99" s="108"/>
      <c r="AF99" s="108"/>
      <c r="AG99" s="108" t="s">
        <v>157</v>
      </c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  <c r="BH99" s="108"/>
    </row>
    <row r="100" spans="1:60" outlineLevel="2">
      <c r="A100" s="111"/>
      <c r="B100" s="112"/>
      <c r="C100" s="140" t="s">
        <v>273</v>
      </c>
      <c r="D100" s="115"/>
      <c r="E100" s="116">
        <v>0.35775000000000001</v>
      </c>
      <c r="F100" s="114"/>
      <c r="G100" s="114"/>
      <c r="H100" s="114"/>
      <c r="I100" s="114"/>
      <c r="J100" s="114"/>
      <c r="K100" s="114"/>
      <c r="L100" s="114"/>
      <c r="M100" s="114"/>
      <c r="N100" s="113"/>
      <c r="O100" s="113"/>
      <c r="P100" s="113"/>
      <c r="Q100" s="113"/>
      <c r="R100" s="114"/>
      <c r="S100" s="114"/>
      <c r="T100" s="114"/>
      <c r="U100" s="114"/>
      <c r="V100" s="114"/>
      <c r="W100" s="114"/>
      <c r="X100" s="114"/>
      <c r="Y100" s="114"/>
      <c r="Z100" s="108"/>
      <c r="AA100" s="108"/>
      <c r="AB100" s="108"/>
      <c r="AC100" s="108"/>
      <c r="AD100" s="108"/>
      <c r="AE100" s="108"/>
      <c r="AF100" s="108"/>
      <c r="AG100" s="108" t="s">
        <v>159</v>
      </c>
      <c r="AH100" s="108">
        <v>0</v>
      </c>
      <c r="AI100" s="108"/>
      <c r="AJ100" s="108"/>
      <c r="AK100" s="108"/>
      <c r="AL100" s="108"/>
      <c r="AM100" s="108"/>
      <c r="AN100" s="108"/>
      <c r="AO100" s="108"/>
      <c r="AP100" s="108"/>
      <c r="AQ100" s="108"/>
      <c r="AR100" s="108"/>
      <c r="AS100" s="108"/>
      <c r="AT100" s="108"/>
      <c r="AU100" s="108"/>
      <c r="AV100" s="108"/>
      <c r="AW100" s="108"/>
      <c r="AX100" s="108"/>
      <c r="AY100" s="108"/>
      <c r="AZ100" s="108"/>
      <c r="BA100" s="108"/>
      <c r="BB100" s="108"/>
      <c r="BC100" s="108"/>
      <c r="BD100" s="108"/>
      <c r="BE100" s="108"/>
      <c r="BF100" s="108"/>
      <c r="BG100" s="108"/>
      <c r="BH100" s="108"/>
    </row>
    <row r="101" spans="1:60">
      <c r="A101" s="118" t="s">
        <v>148</v>
      </c>
      <c r="B101" s="119" t="s">
        <v>71</v>
      </c>
      <c r="C101" s="138" t="s">
        <v>72</v>
      </c>
      <c r="D101" s="120"/>
      <c r="E101" s="121"/>
      <c r="F101" s="122"/>
      <c r="G101" s="122">
        <f>SUMIF(AG102:AG116,"&lt;&gt;NOR",G102:G116)</f>
        <v>0</v>
      </c>
      <c r="H101" s="122"/>
      <c r="I101" s="122">
        <f>SUM(I102:I116)</f>
        <v>0</v>
      </c>
      <c r="J101" s="122"/>
      <c r="K101" s="122">
        <f>SUM(K102:K116)</f>
        <v>0</v>
      </c>
      <c r="L101" s="122"/>
      <c r="M101" s="122">
        <f>SUM(M102:M116)</f>
        <v>0</v>
      </c>
      <c r="N101" s="121"/>
      <c r="O101" s="121">
        <f>SUM(O102:O116)</f>
        <v>2.7399999999999998</v>
      </c>
      <c r="P101" s="121"/>
      <c r="Q101" s="121">
        <f>SUM(Q102:Q116)</f>
        <v>0</v>
      </c>
      <c r="R101" s="122"/>
      <c r="S101" s="122"/>
      <c r="T101" s="123"/>
      <c r="U101" s="117"/>
      <c r="V101" s="117">
        <f>SUM(V102:V116)</f>
        <v>225.85</v>
      </c>
      <c r="W101" s="117"/>
      <c r="X101" s="117"/>
      <c r="Y101" s="117"/>
      <c r="AG101" t="s">
        <v>149</v>
      </c>
    </row>
    <row r="102" spans="1:60" ht="22.5" outlineLevel="1">
      <c r="A102" s="124">
        <v>30</v>
      </c>
      <c r="B102" s="125" t="s">
        <v>274</v>
      </c>
      <c r="C102" s="139" t="s">
        <v>275</v>
      </c>
      <c r="D102" s="126" t="s">
        <v>203</v>
      </c>
      <c r="E102" s="127">
        <v>94.7</v>
      </c>
      <c r="F102" s="128"/>
      <c r="G102" s="129">
        <f>ROUND(E102*F102,2)</f>
        <v>0</v>
      </c>
      <c r="H102" s="128"/>
      <c r="I102" s="129">
        <f>ROUND(E102*H102,2)</f>
        <v>0</v>
      </c>
      <c r="J102" s="128"/>
      <c r="K102" s="129">
        <f>ROUND(E102*J102,2)</f>
        <v>0</v>
      </c>
      <c r="L102" s="129">
        <v>21</v>
      </c>
      <c r="M102" s="129">
        <f>G102*(1+L102/100)</f>
        <v>0</v>
      </c>
      <c r="N102" s="127">
        <v>4.0600000000000002E-3</v>
      </c>
      <c r="O102" s="127">
        <f>ROUND(E102*N102,2)</f>
        <v>0.38</v>
      </c>
      <c r="P102" s="127">
        <v>0</v>
      </c>
      <c r="Q102" s="127">
        <f>ROUND(E102*P102,2)</f>
        <v>0</v>
      </c>
      <c r="R102" s="129"/>
      <c r="S102" s="129" t="s">
        <v>153</v>
      </c>
      <c r="T102" s="130" t="s">
        <v>154</v>
      </c>
      <c r="U102" s="114">
        <v>0.48399999999999999</v>
      </c>
      <c r="V102" s="114">
        <f>ROUND(E102*U102,2)</f>
        <v>45.83</v>
      </c>
      <c r="W102" s="114"/>
      <c r="X102" s="114" t="s">
        <v>155</v>
      </c>
      <c r="Y102" s="114" t="s">
        <v>156</v>
      </c>
      <c r="Z102" s="108"/>
      <c r="AA102" s="108"/>
      <c r="AB102" s="108"/>
      <c r="AC102" s="108"/>
      <c r="AD102" s="108"/>
      <c r="AE102" s="108"/>
      <c r="AF102" s="108"/>
      <c r="AG102" s="108" t="s">
        <v>157</v>
      </c>
      <c r="AH102" s="108"/>
      <c r="AI102" s="108"/>
      <c r="AJ102" s="108"/>
      <c r="AK102" s="108"/>
      <c r="AL102" s="108"/>
      <c r="AM102" s="108"/>
      <c r="AN102" s="108"/>
      <c r="AO102" s="108"/>
      <c r="AP102" s="108"/>
      <c r="AQ102" s="108"/>
      <c r="AR102" s="108"/>
      <c r="AS102" s="108"/>
      <c r="AT102" s="108"/>
      <c r="AU102" s="108"/>
      <c r="AV102" s="108"/>
      <c r="AW102" s="108"/>
      <c r="AX102" s="108"/>
      <c r="AY102" s="108"/>
      <c r="AZ102" s="108"/>
      <c r="BA102" s="108"/>
      <c r="BB102" s="108"/>
      <c r="BC102" s="108"/>
      <c r="BD102" s="108"/>
      <c r="BE102" s="108"/>
      <c r="BF102" s="108"/>
      <c r="BG102" s="108"/>
      <c r="BH102" s="108"/>
    </row>
    <row r="103" spans="1:60" outlineLevel="2">
      <c r="A103" s="111"/>
      <c r="B103" s="112"/>
      <c r="C103" s="140" t="s">
        <v>276</v>
      </c>
      <c r="D103" s="115"/>
      <c r="E103" s="116">
        <v>94.7</v>
      </c>
      <c r="F103" s="114"/>
      <c r="G103" s="114"/>
      <c r="H103" s="114"/>
      <c r="I103" s="114"/>
      <c r="J103" s="114"/>
      <c r="K103" s="114"/>
      <c r="L103" s="114"/>
      <c r="M103" s="114"/>
      <c r="N103" s="113"/>
      <c r="O103" s="113"/>
      <c r="P103" s="113"/>
      <c r="Q103" s="113"/>
      <c r="R103" s="114"/>
      <c r="S103" s="114"/>
      <c r="T103" s="114"/>
      <c r="U103" s="114"/>
      <c r="V103" s="114"/>
      <c r="W103" s="114"/>
      <c r="X103" s="114"/>
      <c r="Y103" s="114"/>
      <c r="Z103" s="108"/>
      <c r="AA103" s="108"/>
      <c r="AB103" s="108"/>
      <c r="AC103" s="108"/>
      <c r="AD103" s="108"/>
      <c r="AE103" s="108"/>
      <c r="AF103" s="108"/>
      <c r="AG103" s="108" t="s">
        <v>159</v>
      </c>
      <c r="AH103" s="108">
        <v>0</v>
      </c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8"/>
      <c r="BB103" s="108"/>
      <c r="BC103" s="108"/>
      <c r="BD103" s="108"/>
      <c r="BE103" s="108"/>
      <c r="BF103" s="108"/>
      <c r="BG103" s="108"/>
      <c r="BH103" s="108"/>
    </row>
    <row r="104" spans="1:60" ht="22.5" outlineLevel="1">
      <c r="A104" s="124">
        <v>31</v>
      </c>
      <c r="B104" s="125" t="s">
        <v>277</v>
      </c>
      <c r="C104" s="139" t="s">
        <v>278</v>
      </c>
      <c r="D104" s="126" t="s">
        <v>203</v>
      </c>
      <c r="E104" s="127">
        <v>155.13800000000001</v>
      </c>
      <c r="F104" s="128"/>
      <c r="G104" s="129">
        <f>ROUND(E104*F104,2)</f>
        <v>0</v>
      </c>
      <c r="H104" s="128"/>
      <c r="I104" s="129">
        <f>ROUND(E104*H104,2)</f>
        <v>0</v>
      </c>
      <c r="J104" s="128"/>
      <c r="K104" s="129">
        <f>ROUND(E104*J104,2)</f>
        <v>0</v>
      </c>
      <c r="L104" s="129">
        <v>21</v>
      </c>
      <c r="M104" s="129">
        <f>G104*(1+L104/100)</f>
        <v>0</v>
      </c>
      <c r="N104" s="127">
        <v>3.6099999999999999E-3</v>
      </c>
      <c r="O104" s="127">
        <f>ROUND(E104*N104,2)</f>
        <v>0.56000000000000005</v>
      </c>
      <c r="P104" s="127">
        <v>0</v>
      </c>
      <c r="Q104" s="127">
        <f>ROUND(E104*P104,2)</f>
        <v>0</v>
      </c>
      <c r="R104" s="129"/>
      <c r="S104" s="129" t="s">
        <v>153</v>
      </c>
      <c r="T104" s="130" t="s">
        <v>154</v>
      </c>
      <c r="U104" s="114">
        <v>0.36199999999999999</v>
      </c>
      <c r="V104" s="114">
        <f>ROUND(E104*U104,2)</f>
        <v>56.16</v>
      </c>
      <c r="W104" s="114"/>
      <c r="X104" s="114" t="s">
        <v>155</v>
      </c>
      <c r="Y104" s="114" t="s">
        <v>156</v>
      </c>
      <c r="Z104" s="108"/>
      <c r="AA104" s="108"/>
      <c r="AB104" s="108"/>
      <c r="AC104" s="108"/>
      <c r="AD104" s="108"/>
      <c r="AE104" s="108"/>
      <c r="AF104" s="108"/>
      <c r="AG104" s="108" t="s">
        <v>157</v>
      </c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108"/>
      <c r="BC104" s="108"/>
      <c r="BD104" s="108"/>
      <c r="BE104" s="108"/>
      <c r="BF104" s="108"/>
      <c r="BG104" s="108"/>
      <c r="BH104" s="108"/>
    </row>
    <row r="105" spans="1:60" outlineLevel="2">
      <c r="A105" s="111"/>
      <c r="B105" s="112"/>
      <c r="C105" s="140" t="s">
        <v>279</v>
      </c>
      <c r="D105" s="115"/>
      <c r="E105" s="116">
        <v>57.484000000000002</v>
      </c>
      <c r="F105" s="114"/>
      <c r="G105" s="114"/>
      <c r="H105" s="114"/>
      <c r="I105" s="114"/>
      <c r="J105" s="114"/>
      <c r="K105" s="114"/>
      <c r="L105" s="114"/>
      <c r="M105" s="114"/>
      <c r="N105" s="113"/>
      <c r="O105" s="113"/>
      <c r="P105" s="113"/>
      <c r="Q105" s="113"/>
      <c r="R105" s="114"/>
      <c r="S105" s="114"/>
      <c r="T105" s="114"/>
      <c r="U105" s="114"/>
      <c r="V105" s="114"/>
      <c r="W105" s="114"/>
      <c r="X105" s="114"/>
      <c r="Y105" s="114"/>
      <c r="Z105" s="108"/>
      <c r="AA105" s="108"/>
      <c r="AB105" s="108"/>
      <c r="AC105" s="108"/>
      <c r="AD105" s="108"/>
      <c r="AE105" s="108"/>
      <c r="AF105" s="108"/>
      <c r="AG105" s="108" t="s">
        <v>159</v>
      </c>
      <c r="AH105" s="108">
        <v>0</v>
      </c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  <c r="AS105" s="108"/>
      <c r="AT105" s="108"/>
      <c r="AU105" s="108"/>
      <c r="AV105" s="108"/>
      <c r="AW105" s="108"/>
      <c r="AX105" s="108"/>
      <c r="AY105" s="108"/>
      <c r="AZ105" s="108"/>
      <c r="BA105" s="108"/>
      <c r="BB105" s="108"/>
      <c r="BC105" s="108"/>
      <c r="BD105" s="108"/>
      <c r="BE105" s="108"/>
      <c r="BF105" s="108"/>
      <c r="BG105" s="108"/>
      <c r="BH105" s="108"/>
    </row>
    <row r="106" spans="1:60" outlineLevel="3">
      <c r="A106" s="111"/>
      <c r="B106" s="112"/>
      <c r="C106" s="140" t="s">
        <v>280</v>
      </c>
      <c r="D106" s="115"/>
      <c r="E106" s="116">
        <v>57.484000000000002</v>
      </c>
      <c r="F106" s="114"/>
      <c r="G106" s="114"/>
      <c r="H106" s="114"/>
      <c r="I106" s="114"/>
      <c r="J106" s="114"/>
      <c r="K106" s="114"/>
      <c r="L106" s="114"/>
      <c r="M106" s="114"/>
      <c r="N106" s="113"/>
      <c r="O106" s="113"/>
      <c r="P106" s="113"/>
      <c r="Q106" s="113"/>
      <c r="R106" s="114"/>
      <c r="S106" s="114"/>
      <c r="T106" s="114"/>
      <c r="U106" s="114"/>
      <c r="V106" s="114"/>
      <c r="W106" s="114"/>
      <c r="X106" s="114"/>
      <c r="Y106" s="114"/>
      <c r="Z106" s="108"/>
      <c r="AA106" s="108"/>
      <c r="AB106" s="108"/>
      <c r="AC106" s="108"/>
      <c r="AD106" s="108"/>
      <c r="AE106" s="108"/>
      <c r="AF106" s="108"/>
      <c r="AG106" s="108" t="s">
        <v>159</v>
      </c>
      <c r="AH106" s="108">
        <v>0</v>
      </c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  <c r="AS106" s="108"/>
      <c r="AT106" s="108"/>
      <c r="AU106" s="108"/>
      <c r="AV106" s="108"/>
      <c r="AW106" s="108"/>
      <c r="AX106" s="108"/>
      <c r="AY106" s="108"/>
      <c r="AZ106" s="108"/>
      <c r="BA106" s="108"/>
      <c r="BB106" s="108"/>
      <c r="BC106" s="108"/>
      <c r="BD106" s="108"/>
      <c r="BE106" s="108"/>
      <c r="BF106" s="108"/>
      <c r="BG106" s="108"/>
      <c r="BH106" s="108"/>
    </row>
    <row r="107" spans="1:60" outlineLevel="3">
      <c r="A107" s="111"/>
      <c r="B107" s="112"/>
      <c r="C107" s="140" t="s">
        <v>281</v>
      </c>
      <c r="D107" s="115"/>
      <c r="E107" s="116">
        <v>40.17</v>
      </c>
      <c r="F107" s="114"/>
      <c r="G107" s="114"/>
      <c r="H107" s="114"/>
      <c r="I107" s="114"/>
      <c r="J107" s="114"/>
      <c r="K107" s="114"/>
      <c r="L107" s="114"/>
      <c r="M107" s="114"/>
      <c r="N107" s="113"/>
      <c r="O107" s="113"/>
      <c r="P107" s="113"/>
      <c r="Q107" s="113"/>
      <c r="R107" s="114"/>
      <c r="S107" s="114"/>
      <c r="T107" s="114"/>
      <c r="U107" s="114"/>
      <c r="V107" s="114"/>
      <c r="W107" s="114"/>
      <c r="X107" s="114"/>
      <c r="Y107" s="114"/>
      <c r="Z107" s="108"/>
      <c r="AA107" s="108"/>
      <c r="AB107" s="108"/>
      <c r="AC107" s="108"/>
      <c r="AD107" s="108"/>
      <c r="AE107" s="108"/>
      <c r="AF107" s="108"/>
      <c r="AG107" s="108" t="s">
        <v>159</v>
      </c>
      <c r="AH107" s="108">
        <v>0</v>
      </c>
      <c r="AI107" s="108"/>
      <c r="AJ107" s="108"/>
      <c r="AK107" s="108"/>
      <c r="AL107" s="108"/>
      <c r="AM107" s="108"/>
      <c r="AN107" s="108"/>
      <c r="AO107" s="108"/>
      <c r="AP107" s="108"/>
      <c r="AQ107" s="108"/>
      <c r="AR107" s="108"/>
      <c r="AS107" s="108"/>
      <c r="AT107" s="108"/>
      <c r="AU107" s="108"/>
      <c r="AV107" s="108"/>
      <c r="AW107" s="108"/>
      <c r="AX107" s="108"/>
      <c r="AY107" s="108"/>
      <c r="AZ107" s="108"/>
      <c r="BA107" s="108"/>
      <c r="BB107" s="108"/>
      <c r="BC107" s="108"/>
      <c r="BD107" s="108"/>
      <c r="BE107" s="108"/>
      <c r="BF107" s="108"/>
      <c r="BG107" s="108"/>
      <c r="BH107" s="108"/>
    </row>
    <row r="108" spans="1:60" ht="22.5" outlineLevel="1">
      <c r="A108" s="124">
        <v>32</v>
      </c>
      <c r="B108" s="125" t="s">
        <v>282</v>
      </c>
      <c r="C108" s="139" t="s">
        <v>283</v>
      </c>
      <c r="D108" s="126" t="s">
        <v>203</v>
      </c>
      <c r="E108" s="127">
        <v>249.83799999999999</v>
      </c>
      <c r="F108" s="128"/>
      <c r="G108" s="129">
        <f>ROUND(E108*F108,2)</f>
        <v>0</v>
      </c>
      <c r="H108" s="128"/>
      <c r="I108" s="129">
        <f>ROUND(E108*H108,2)</f>
        <v>0</v>
      </c>
      <c r="J108" s="128"/>
      <c r="K108" s="129">
        <f>ROUND(E108*J108,2)</f>
        <v>0</v>
      </c>
      <c r="L108" s="129">
        <v>21</v>
      </c>
      <c r="M108" s="129">
        <f>G108*(1+L108/100)</f>
        <v>0</v>
      </c>
      <c r="N108" s="127">
        <v>6.7999999999999996E-3</v>
      </c>
      <c r="O108" s="127">
        <f>ROUND(E108*N108,2)</f>
        <v>1.7</v>
      </c>
      <c r="P108" s="127">
        <v>0</v>
      </c>
      <c r="Q108" s="127">
        <f>ROUND(E108*P108,2)</f>
        <v>0</v>
      </c>
      <c r="R108" s="129"/>
      <c r="S108" s="129" t="s">
        <v>153</v>
      </c>
      <c r="T108" s="130" t="s">
        <v>154</v>
      </c>
      <c r="U108" s="114">
        <v>0.47</v>
      </c>
      <c r="V108" s="114">
        <f>ROUND(E108*U108,2)</f>
        <v>117.42</v>
      </c>
      <c r="W108" s="114"/>
      <c r="X108" s="114" t="s">
        <v>155</v>
      </c>
      <c r="Y108" s="114" t="s">
        <v>156</v>
      </c>
      <c r="Z108" s="108"/>
      <c r="AA108" s="108"/>
      <c r="AB108" s="108"/>
      <c r="AC108" s="108"/>
      <c r="AD108" s="108"/>
      <c r="AE108" s="108"/>
      <c r="AF108" s="108"/>
      <c r="AG108" s="108" t="s">
        <v>157</v>
      </c>
      <c r="AH108" s="108"/>
      <c r="AI108" s="108"/>
      <c r="AJ108" s="108"/>
      <c r="AK108" s="108"/>
      <c r="AL108" s="108"/>
      <c r="AM108" s="108"/>
      <c r="AN108" s="108"/>
      <c r="AO108" s="108"/>
      <c r="AP108" s="108"/>
      <c r="AQ108" s="108"/>
      <c r="AR108" s="108"/>
      <c r="AS108" s="108"/>
      <c r="AT108" s="108"/>
      <c r="AU108" s="108"/>
      <c r="AV108" s="108"/>
      <c r="AW108" s="108"/>
      <c r="AX108" s="108"/>
      <c r="AY108" s="108"/>
      <c r="AZ108" s="108"/>
      <c r="BA108" s="108"/>
      <c r="BB108" s="108"/>
      <c r="BC108" s="108"/>
      <c r="BD108" s="108"/>
      <c r="BE108" s="108"/>
      <c r="BF108" s="108"/>
      <c r="BG108" s="108"/>
      <c r="BH108" s="108"/>
    </row>
    <row r="109" spans="1:60" outlineLevel="2">
      <c r="A109" s="111"/>
      <c r="B109" s="112"/>
      <c r="C109" s="140" t="s">
        <v>284</v>
      </c>
      <c r="D109" s="115"/>
      <c r="E109" s="116">
        <v>249.83799999999999</v>
      </c>
      <c r="F109" s="114"/>
      <c r="G109" s="114"/>
      <c r="H109" s="114"/>
      <c r="I109" s="114"/>
      <c r="J109" s="114"/>
      <c r="K109" s="114"/>
      <c r="L109" s="114"/>
      <c r="M109" s="114"/>
      <c r="N109" s="113"/>
      <c r="O109" s="113"/>
      <c r="P109" s="113"/>
      <c r="Q109" s="113"/>
      <c r="R109" s="114"/>
      <c r="S109" s="114"/>
      <c r="T109" s="114"/>
      <c r="U109" s="114"/>
      <c r="V109" s="114"/>
      <c r="W109" s="114"/>
      <c r="X109" s="114"/>
      <c r="Y109" s="114"/>
      <c r="Z109" s="108"/>
      <c r="AA109" s="108"/>
      <c r="AB109" s="108"/>
      <c r="AC109" s="108"/>
      <c r="AD109" s="108"/>
      <c r="AE109" s="108"/>
      <c r="AF109" s="108"/>
      <c r="AG109" s="108" t="s">
        <v>159</v>
      </c>
      <c r="AH109" s="108">
        <v>0</v>
      </c>
      <c r="AI109" s="108"/>
      <c r="AJ109" s="108"/>
      <c r="AK109" s="108"/>
      <c r="AL109" s="108"/>
      <c r="AM109" s="108"/>
      <c r="AN109" s="108"/>
      <c r="AO109" s="108"/>
      <c r="AP109" s="108"/>
      <c r="AQ109" s="108"/>
      <c r="AR109" s="108"/>
      <c r="AS109" s="108"/>
      <c r="AT109" s="108"/>
      <c r="AU109" s="108"/>
      <c r="AV109" s="108"/>
      <c r="AW109" s="108"/>
      <c r="AX109" s="108"/>
      <c r="AY109" s="108"/>
      <c r="AZ109" s="108"/>
      <c r="BA109" s="108"/>
      <c r="BB109" s="108"/>
      <c r="BC109" s="108"/>
      <c r="BD109" s="108"/>
      <c r="BE109" s="108"/>
      <c r="BF109" s="108"/>
      <c r="BG109" s="108"/>
      <c r="BH109" s="108"/>
    </row>
    <row r="110" spans="1:60" outlineLevel="1">
      <c r="A110" s="124">
        <v>33</v>
      </c>
      <c r="B110" s="125" t="s">
        <v>285</v>
      </c>
      <c r="C110" s="139" t="s">
        <v>286</v>
      </c>
      <c r="D110" s="126" t="s">
        <v>287</v>
      </c>
      <c r="E110" s="127">
        <v>27.34</v>
      </c>
      <c r="F110" s="128"/>
      <c r="G110" s="129">
        <f>ROUND(E110*F110,2)</f>
        <v>0</v>
      </c>
      <c r="H110" s="128"/>
      <c r="I110" s="129">
        <f>ROUND(E110*H110,2)</f>
        <v>0</v>
      </c>
      <c r="J110" s="128"/>
      <c r="K110" s="129">
        <f>ROUND(E110*J110,2)</f>
        <v>0</v>
      </c>
      <c r="L110" s="129">
        <v>21</v>
      </c>
      <c r="M110" s="129">
        <f>G110*(1+L110/100)</f>
        <v>0</v>
      </c>
      <c r="N110" s="127">
        <v>4.6000000000000001E-4</v>
      </c>
      <c r="O110" s="127">
        <f>ROUND(E110*N110,2)</f>
        <v>0.01</v>
      </c>
      <c r="P110" s="127">
        <v>0</v>
      </c>
      <c r="Q110" s="127">
        <f>ROUND(E110*P110,2)</f>
        <v>0</v>
      </c>
      <c r="R110" s="129"/>
      <c r="S110" s="129" t="s">
        <v>153</v>
      </c>
      <c r="T110" s="130" t="s">
        <v>154</v>
      </c>
      <c r="U110" s="114">
        <v>0</v>
      </c>
      <c r="V110" s="114">
        <f>ROUND(E110*U110,2)</f>
        <v>0</v>
      </c>
      <c r="W110" s="114"/>
      <c r="X110" s="114" t="s">
        <v>155</v>
      </c>
      <c r="Y110" s="114" t="s">
        <v>156</v>
      </c>
      <c r="Z110" s="108"/>
      <c r="AA110" s="108"/>
      <c r="AB110" s="108"/>
      <c r="AC110" s="108"/>
      <c r="AD110" s="108"/>
      <c r="AE110" s="108"/>
      <c r="AF110" s="108"/>
      <c r="AG110" s="108" t="s">
        <v>157</v>
      </c>
      <c r="AH110" s="108"/>
      <c r="AI110" s="108"/>
      <c r="AJ110" s="108"/>
      <c r="AK110" s="108"/>
      <c r="AL110" s="108"/>
      <c r="AM110" s="108"/>
      <c r="AN110" s="108"/>
      <c r="AO110" s="108"/>
      <c r="AP110" s="108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8"/>
      <c r="BB110" s="108"/>
      <c r="BC110" s="108"/>
      <c r="BD110" s="108"/>
      <c r="BE110" s="108"/>
      <c r="BF110" s="108"/>
      <c r="BG110" s="108"/>
      <c r="BH110" s="108"/>
    </row>
    <row r="111" spans="1:60" outlineLevel="2">
      <c r="A111" s="111"/>
      <c r="B111" s="112"/>
      <c r="C111" s="140" t="s">
        <v>288</v>
      </c>
      <c r="D111" s="115"/>
      <c r="E111" s="116">
        <v>10.08</v>
      </c>
      <c r="F111" s="114"/>
      <c r="G111" s="114"/>
      <c r="H111" s="114"/>
      <c r="I111" s="114"/>
      <c r="J111" s="114"/>
      <c r="K111" s="114"/>
      <c r="L111" s="114"/>
      <c r="M111" s="114"/>
      <c r="N111" s="113"/>
      <c r="O111" s="113"/>
      <c r="P111" s="113"/>
      <c r="Q111" s="113"/>
      <c r="R111" s="114"/>
      <c r="S111" s="114"/>
      <c r="T111" s="114"/>
      <c r="U111" s="114"/>
      <c r="V111" s="114"/>
      <c r="W111" s="114"/>
      <c r="X111" s="114"/>
      <c r="Y111" s="114"/>
      <c r="Z111" s="108"/>
      <c r="AA111" s="108"/>
      <c r="AB111" s="108"/>
      <c r="AC111" s="108"/>
      <c r="AD111" s="108"/>
      <c r="AE111" s="108"/>
      <c r="AF111" s="108"/>
      <c r="AG111" s="108" t="s">
        <v>159</v>
      </c>
      <c r="AH111" s="108">
        <v>0</v>
      </c>
      <c r="AI111" s="108"/>
      <c r="AJ111" s="108"/>
      <c r="AK111" s="108"/>
      <c r="AL111" s="108"/>
      <c r="AM111" s="108"/>
      <c r="AN111" s="108"/>
      <c r="AO111" s="108"/>
      <c r="AP111" s="108"/>
      <c r="AQ111" s="108"/>
      <c r="AR111" s="108"/>
      <c r="AS111" s="108"/>
      <c r="AT111" s="108"/>
      <c r="AU111" s="108"/>
      <c r="AV111" s="108"/>
      <c r="AW111" s="108"/>
      <c r="AX111" s="108"/>
      <c r="AY111" s="108"/>
      <c r="AZ111" s="108"/>
      <c r="BA111" s="108"/>
      <c r="BB111" s="108"/>
      <c r="BC111" s="108"/>
      <c r="BD111" s="108"/>
      <c r="BE111" s="108"/>
      <c r="BF111" s="108"/>
      <c r="BG111" s="108"/>
      <c r="BH111" s="108"/>
    </row>
    <row r="112" spans="1:60" outlineLevel="3">
      <c r="A112" s="111"/>
      <c r="B112" s="112"/>
      <c r="C112" s="140" t="s">
        <v>289</v>
      </c>
      <c r="D112" s="115"/>
      <c r="E112" s="116">
        <v>10.08</v>
      </c>
      <c r="F112" s="114"/>
      <c r="G112" s="114"/>
      <c r="H112" s="114"/>
      <c r="I112" s="114"/>
      <c r="J112" s="114"/>
      <c r="K112" s="114"/>
      <c r="L112" s="114"/>
      <c r="M112" s="114"/>
      <c r="N112" s="113"/>
      <c r="O112" s="113"/>
      <c r="P112" s="113"/>
      <c r="Q112" s="113"/>
      <c r="R112" s="114"/>
      <c r="S112" s="114"/>
      <c r="T112" s="114"/>
      <c r="U112" s="114"/>
      <c r="V112" s="114"/>
      <c r="W112" s="114"/>
      <c r="X112" s="114"/>
      <c r="Y112" s="114"/>
      <c r="Z112" s="108"/>
      <c r="AA112" s="108"/>
      <c r="AB112" s="108"/>
      <c r="AC112" s="108"/>
      <c r="AD112" s="108"/>
      <c r="AE112" s="108"/>
      <c r="AF112" s="108"/>
      <c r="AG112" s="108" t="s">
        <v>159</v>
      </c>
      <c r="AH112" s="108">
        <v>0</v>
      </c>
      <c r="AI112" s="108"/>
      <c r="AJ112" s="108"/>
      <c r="AK112" s="108"/>
      <c r="AL112" s="108"/>
      <c r="AM112" s="108"/>
      <c r="AN112" s="108"/>
      <c r="AO112" s="108"/>
      <c r="AP112" s="108"/>
      <c r="AQ112" s="108"/>
      <c r="AR112" s="108"/>
      <c r="AS112" s="108"/>
      <c r="AT112" s="108"/>
      <c r="AU112" s="108"/>
      <c r="AV112" s="108"/>
      <c r="AW112" s="108"/>
      <c r="AX112" s="108"/>
      <c r="AY112" s="108"/>
      <c r="AZ112" s="108"/>
      <c r="BA112" s="108"/>
      <c r="BB112" s="108"/>
      <c r="BC112" s="108"/>
      <c r="BD112" s="108"/>
      <c r="BE112" s="108"/>
      <c r="BF112" s="108"/>
      <c r="BG112" s="108"/>
      <c r="BH112" s="108"/>
    </row>
    <row r="113" spans="1:60" outlineLevel="3">
      <c r="A113" s="111"/>
      <c r="B113" s="112"/>
      <c r="C113" s="140" t="s">
        <v>290</v>
      </c>
      <c r="D113" s="115"/>
      <c r="E113" s="116">
        <v>7.18</v>
      </c>
      <c r="F113" s="114"/>
      <c r="G113" s="114"/>
      <c r="H113" s="114"/>
      <c r="I113" s="114"/>
      <c r="J113" s="114"/>
      <c r="K113" s="114"/>
      <c r="L113" s="114"/>
      <c r="M113" s="114"/>
      <c r="N113" s="113"/>
      <c r="O113" s="113"/>
      <c r="P113" s="113"/>
      <c r="Q113" s="113"/>
      <c r="R113" s="114"/>
      <c r="S113" s="114"/>
      <c r="T113" s="114"/>
      <c r="U113" s="114"/>
      <c r="V113" s="114"/>
      <c r="W113" s="114"/>
      <c r="X113" s="114"/>
      <c r="Y113" s="114"/>
      <c r="Z113" s="108"/>
      <c r="AA113" s="108"/>
      <c r="AB113" s="108"/>
      <c r="AC113" s="108"/>
      <c r="AD113" s="108"/>
      <c r="AE113" s="108"/>
      <c r="AF113" s="108"/>
      <c r="AG113" s="108" t="s">
        <v>159</v>
      </c>
      <c r="AH113" s="108">
        <v>0</v>
      </c>
      <c r="AI113" s="108"/>
      <c r="AJ113" s="108"/>
      <c r="AK113" s="108"/>
      <c r="AL113" s="108"/>
      <c r="AM113" s="108"/>
      <c r="AN113" s="108"/>
      <c r="AO113" s="108"/>
      <c r="AP113" s="108"/>
      <c r="AQ113" s="108"/>
      <c r="AR113" s="108"/>
      <c r="AS113" s="108"/>
      <c r="AT113" s="108"/>
      <c r="AU113" s="108"/>
      <c r="AV113" s="108"/>
      <c r="AW113" s="108"/>
      <c r="AX113" s="108"/>
      <c r="AY113" s="108"/>
      <c r="AZ113" s="108"/>
      <c r="BA113" s="108"/>
      <c r="BB113" s="108"/>
      <c r="BC113" s="108"/>
      <c r="BD113" s="108"/>
      <c r="BE113" s="108"/>
      <c r="BF113" s="108"/>
      <c r="BG113" s="108"/>
      <c r="BH113" s="108"/>
    </row>
    <row r="114" spans="1:60" ht="22.5" outlineLevel="1">
      <c r="A114" s="131">
        <v>34</v>
      </c>
      <c r="B114" s="132" t="s">
        <v>291</v>
      </c>
      <c r="C114" s="141" t="s">
        <v>292</v>
      </c>
      <c r="D114" s="133" t="s">
        <v>252</v>
      </c>
      <c r="E114" s="134">
        <v>6</v>
      </c>
      <c r="F114" s="135"/>
      <c r="G114" s="136">
        <f>ROUND(E114*F114,2)</f>
        <v>0</v>
      </c>
      <c r="H114" s="135"/>
      <c r="I114" s="136">
        <f>ROUND(E114*H114,2)</f>
        <v>0</v>
      </c>
      <c r="J114" s="135"/>
      <c r="K114" s="136">
        <f>ROUND(E114*J114,2)</f>
        <v>0</v>
      </c>
      <c r="L114" s="136">
        <v>21</v>
      </c>
      <c r="M114" s="136">
        <f>G114*(1+L114/100)</f>
        <v>0</v>
      </c>
      <c r="N114" s="134">
        <v>3.2799999999999999E-3</v>
      </c>
      <c r="O114" s="134">
        <f>ROUND(E114*N114,2)</f>
        <v>0.02</v>
      </c>
      <c r="P114" s="134">
        <v>0</v>
      </c>
      <c r="Q114" s="134">
        <f>ROUND(E114*P114,2)</f>
        <v>0</v>
      </c>
      <c r="R114" s="136"/>
      <c r="S114" s="136" t="s">
        <v>153</v>
      </c>
      <c r="T114" s="137" t="s">
        <v>154</v>
      </c>
      <c r="U114" s="114">
        <v>0.22498000000000001</v>
      </c>
      <c r="V114" s="114">
        <f>ROUND(E114*U114,2)</f>
        <v>1.35</v>
      </c>
      <c r="W114" s="114"/>
      <c r="X114" s="114" t="s">
        <v>155</v>
      </c>
      <c r="Y114" s="114" t="s">
        <v>156</v>
      </c>
      <c r="Z114" s="108"/>
      <c r="AA114" s="108"/>
      <c r="AB114" s="108"/>
      <c r="AC114" s="108"/>
      <c r="AD114" s="108"/>
      <c r="AE114" s="108"/>
      <c r="AF114" s="108"/>
      <c r="AG114" s="108" t="s">
        <v>157</v>
      </c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  <c r="AT114" s="108"/>
      <c r="AU114" s="108"/>
      <c r="AV114" s="108"/>
      <c r="AW114" s="108"/>
      <c r="AX114" s="108"/>
      <c r="AY114" s="108"/>
      <c r="AZ114" s="108"/>
      <c r="BA114" s="108"/>
      <c r="BB114" s="108"/>
      <c r="BC114" s="108"/>
      <c r="BD114" s="108"/>
      <c r="BE114" s="108"/>
      <c r="BF114" s="108"/>
      <c r="BG114" s="108"/>
      <c r="BH114" s="108"/>
    </row>
    <row r="115" spans="1:60" ht="22.5" outlineLevel="1">
      <c r="A115" s="124">
        <v>35</v>
      </c>
      <c r="B115" s="125" t="s">
        <v>293</v>
      </c>
      <c r="C115" s="139" t="s">
        <v>294</v>
      </c>
      <c r="D115" s="126" t="s">
        <v>287</v>
      </c>
      <c r="E115" s="127">
        <v>27.94</v>
      </c>
      <c r="F115" s="128"/>
      <c r="G115" s="129">
        <f>ROUND(E115*F115,2)</f>
        <v>0</v>
      </c>
      <c r="H115" s="128"/>
      <c r="I115" s="129">
        <f>ROUND(E115*H115,2)</f>
        <v>0</v>
      </c>
      <c r="J115" s="128"/>
      <c r="K115" s="129">
        <f>ROUND(E115*J115,2)</f>
        <v>0</v>
      </c>
      <c r="L115" s="129">
        <v>21</v>
      </c>
      <c r="M115" s="129">
        <f>G115*(1+L115/100)</f>
        <v>0</v>
      </c>
      <c r="N115" s="127">
        <v>2.5100000000000001E-3</v>
      </c>
      <c r="O115" s="127">
        <f>ROUND(E115*N115,2)</f>
        <v>7.0000000000000007E-2</v>
      </c>
      <c r="P115" s="127">
        <v>0</v>
      </c>
      <c r="Q115" s="127">
        <f>ROUND(E115*P115,2)</f>
        <v>0</v>
      </c>
      <c r="R115" s="129"/>
      <c r="S115" s="129" t="s">
        <v>153</v>
      </c>
      <c r="T115" s="130" t="s">
        <v>154</v>
      </c>
      <c r="U115" s="114">
        <v>0.18232999999999999</v>
      </c>
      <c r="V115" s="114">
        <f>ROUND(E115*U115,2)</f>
        <v>5.09</v>
      </c>
      <c r="W115" s="114"/>
      <c r="X115" s="114" t="s">
        <v>155</v>
      </c>
      <c r="Y115" s="114" t="s">
        <v>156</v>
      </c>
      <c r="Z115" s="108"/>
      <c r="AA115" s="108"/>
      <c r="AB115" s="108"/>
      <c r="AC115" s="108"/>
      <c r="AD115" s="108"/>
      <c r="AE115" s="108"/>
      <c r="AF115" s="108"/>
      <c r="AG115" s="108" t="s">
        <v>157</v>
      </c>
      <c r="AH115" s="108"/>
      <c r="AI115" s="108"/>
      <c r="AJ115" s="108"/>
      <c r="AK115" s="108"/>
      <c r="AL115" s="108"/>
      <c r="AM115" s="108"/>
      <c r="AN115" s="108"/>
      <c r="AO115" s="108"/>
      <c r="AP115" s="108"/>
      <c r="AQ115" s="108"/>
      <c r="AR115" s="108"/>
      <c r="AS115" s="108"/>
      <c r="AT115" s="108"/>
      <c r="AU115" s="108"/>
      <c r="AV115" s="108"/>
      <c r="AW115" s="108"/>
      <c r="AX115" s="108"/>
      <c r="AY115" s="108"/>
      <c r="AZ115" s="108"/>
      <c r="BA115" s="108"/>
      <c r="BB115" s="108"/>
      <c r="BC115" s="108"/>
      <c r="BD115" s="108"/>
      <c r="BE115" s="108"/>
      <c r="BF115" s="108"/>
      <c r="BG115" s="108"/>
      <c r="BH115" s="108"/>
    </row>
    <row r="116" spans="1:60" outlineLevel="2">
      <c r="A116" s="111"/>
      <c r="B116" s="112"/>
      <c r="C116" s="140" t="s">
        <v>295</v>
      </c>
      <c r="D116" s="115"/>
      <c r="E116" s="116">
        <v>27.94</v>
      </c>
      <c r="F116" s="114"/>
      <c r="G116" s="114"/>
      <c r="H116" s="114"/>
      <c r="I116" s="114"/>
      <c r="J116" s="114"/>
      <c r="K116" s="114"/>
      <c r="L116" s="114"/>
      <c r="M116" s="114"/>
      <c r="N116" s="113"/>
      <c r="O116" s="113"/>
      <c r="P116" s="113"/>
      <c r="Q116" s="113"/>
      <c r="R116" s="114"/>
      <c r="S116" s="114"/>
      <c r="T116" s="114"/>
      <c r="U116" s="114"/>
      <c r="V116" s="114"/>
      <c r="W116" s="114"/>
      <c r="X116" s="114"/>
      <c r="Y116" s="114"/>
      <c r="Z116" s="108"/>
      <c r="AA116" s="108"/>
      <c r="AB116" s="108"/>
      <c r="AC116" s="108"/>
      <c r="AD116" s="108"/>
      <c r="AE116" s="108"/>
      <c r="AF116" s="108"/>
      <c r="AG116" s="108" t="s">
        <v>159</v>
      </c>
      <c r="AH116" s="108">
        <v>0</v>
      </c>
      <c r="AI116" s="108"/>
      <c r="AJ116" s="108"/>
      <c r="AK116" s="108"/>
      <c r="AL116" s="108"/>
      <c r="AM116" s="108"/>
      <c r="AN116" s="108"/>
      <c r="AO116" s="108"/>
      <c r="AP116" s="108"/>
      <c r="AQ116" s="108"/>
      <c r="AR116" s="108"/>
      <c r="AS116" s="108"/>
      <c r="AT116" s="108"/>
      <c r="AU116" s="108"/>
      <c r="AV116" s="108"/>
      <c r="AW116" s="108"/>
      <c r="AX116" s="108"/>
      <c r="AY116" s="108"/>
      <c r="AZ116" s="108"/>
      <c r="BA116" s="108"/>
      <c r="BB116" s="108"/>
      <c r="BC116" s="108"/>
      <c r="BD116" s="108"/>
      <c r="BE116" s="108"/>
      <c r="BF116" s="108"/>
      <c r="BG116" s="108"/>
      <c r="BH116" s="108"/>
    </row>
    <row r="117" spans="1:60">
      <c r="A117" s="118" t="s">
        <v>148</v>
      </c>
      <c r="B117" s="119" t="s">
        <v>73</v>
      </c>
      <c r="C117" s="138" t="s">
        <v>74</v>
      </c>
      <c r="D117" s="120"/>
      <c r="E117" s="121"/>
      <c r="F117" s="122"/>
      <c r="G117" s="122">
        <f>SUMIF(AG118:AG129,"&lt;&gt;NOR",G118:G129)</f>
        <v>0</v>
      </c>
      <c r="H117" s="122"/>
      <c r="I117" s="122">
        <f>SUM(I118:I129)</f>
        <v>0</v>
      </c>
      <c r="J117" s="122"/>
      <c r="K117" s="122">
        <f>SUM(K118:K129)</f>
        <v>0</v>
      </c>
      <c r="L117" s="122"/>
      <c r="M117" s="122">
        <f>SUM(M118:M129)</f>
        <v>0</v>
      </c>
      <c r="N117" s="121"/>
      <c r="O117" s="121">
        <f>SUM(O118:O129)</f>
        <v>3.38</v>
      </c>
      <c r="P117" s="121"/>
      <c r="Q117" s="121">
        <f>SUM(Q118:Q129)</f>
        <v>0</v>
      </c>
      <c r="R117" s="122"/>
      <c r="S117" s="122"/>
      <c r="T117" s="123"/>
      <c r="U117" s="117"/>
      <c r="V117" s="117">
        <f>SUM(V118:V129)</f>
        <v>3.3</v>
      </c>
      <c r="W117" s="117"/>
      <c r="X117" s="117"/>
      <c r="Y117" s="117"/>
      <c r="AG117" t="s">
        <v>149</v>
      </c>
    </row>
    <row r="118" spans="1:60" ht="22.5" outlineLevel="1">
      <c r="A118" s="124">
        <v>36</v>
      </c>
      <c r="B118" s="125" t="s">
        <v>296</v>
      </c>
      <c r="C118" s="139" t="s">
        <v>297</v>
      </c>
      <c r="D118" s="126" t="s">
        <v>203</v>
      </c>
      <c r="E118" s="127">
        <v>389.66</v>
      </c>
      <c r="F118" s="128"/>
      <c r="G118" s="129">
        <f>ROUND(E118*F118,2)</f>
        <v>0</v>
      </c>
      <c r="H118" s="128"/>
      <c r="I118" s="129">
        <f>ROUND(E118*H118,2)</f>
        <v>0</v>
      </c>
      <c r="J118" s="128"/>
      <c r="K118" s="129">
        <f>ROUND(E118*J118,2)</f>
        <v>0</v>
      </c>
      <c r="L118" s="129">
        <v>21</v>
      </c>
      <c r="M118" s="129">
        <f>G118*(1+L118/100)</f>
        <v>0</v>
      </c>
      <c r="N118" s="127">
        <v>8.5900000000000004E-3</v>
      </c>
      <c r="O118" s="127">
        <f>ROUND(E118*N118,2)</f>
        <v>3.35</v>
      </c>
      <c r="P118" s="127">
        <v>0</v>
      </c>
      <c r="Q118" s="127">
        <f>ROUND(E118*P118,2)</f>
        <v>0</v>
      </c>
      <c r="R118" s="129"/>
      <c r="S118" s="129" t="s">
        <v>153</v>
      </c>
      <c r="T118" s="130" t="s">
        <v>154</v>
      </c>
      <c r="U118" s="114">
        <v>0</v>
      </c>
      <c r="V118" s="114">
        <f>ROUND(E118*U118,2)</f>
        <v>0</v>
      </c>
      <c r="W118" s="114"/>
      <c r="X118" s="114" t="s">
        <v>229</v>
      </c>
      <c r="Y118" s="114" t="s">
        <v>156</v>
      </c>
      <c r="Z118" s="108"/>
      <c r="AA118" s="108"/>
      <c r="AB118" s="108"/>
      <c r="AC118" s="108"/>
      <c r="AD118" s="108"/>
      <c r="AE118" s="108"/>
      <c r="AF118" s="108"/>
      <c r="AG118" s="108" t="s">
        <v>230</v>
      </c>
      <c r="AH118" s="108"/>
      <c r="AI118" s="108"/>
      <c r="AJ118" s="108"/>
      <c r="AK118" s="108"/>
      <c r="AL118" s="108"/>
      <c r="AM118" s="108"/>
      <c r="AN118" s="108"/>
      <c r="AO118" s="108"/>
      <c r="AP118" s="108"/>
      <c r="AQ118" s="108"/>
      <c r="AR118" s="108"/>
      <c r="AS118" s="108"/>
      <c r="AT118" s="108"/>
      <c r="AU118" s="108"/>
      <c r="AV118" s="108"/>
      <c r="AW118" s="108"/>
      <c r="AX118" s="108"/>
      <c r="AY118" s="108"/>
      <c r="AZ118" s="108"/>
      <c r="BA118" s="108"/>
      <c r="BB118" s="108"/>
      <c r="BC118" s="108"/>
      <c r="BD118" s="108"/>
      <c r="BE118" s="108"/>
      <c r="BF118" s="108"/>
      <c r="BG118" s="108"/>
      <c r="BH118" s="108"/>
    </row>
    <row r="119" spans="1:60" outlineLevel="2">
      <c r="A119" s="111"/>
      <c r="B119" s="112"/>
      <c r="C119" s="140" t="s">
        <v>298</v>
      </c>
      <c r="D119" s="115"/>
      <c r="E119" s="116">
        <v>174.13200000000001</v>
      </c>
      <c r="F119" s="114"/>
      <c r="G119" s="114"/>
      <c r="H119" s="114"/>
      <c r="I119" s="114"/>
      <c r="J119" s="114"/>
      <c r="K119" s="114"/>
      <c r="L119" s="114"/>
      <c r="M119" s="114"/>
      <c r="N119" s="113"/>
      <c r="O119" s="113"/>
      <c r="P119" s="113"/>
      <c r="Q119" s="113"/>
      <c r="R119" s="114"/>
      <c r="S119" s="114"/>
      <c r="T119" s="114"/>
      <c r="U119" s="114"/>
      <c r="V119" s="114"/>
      <c r="W119" s="114"/>
      <c r="X119" s="114"/>
      <c r="Y119" s="114"/>
      <c r="Z119" s="108"/>
      <c r="AA119" s="108"/>
      <c r="AB119" s="108"/>
      <c r="AC119" s="108"/>
      <c r="AD119" s="108"/>
      <c r="AE119" s="108"/>
      <c r="AF119" s="108"/>
      <c r="AG119" s="108" t="s">
        <v>159</v>
      </c>
      <c r="AH119" s="108">
        <v>0</v>
      </c>
      <c r="AI119" s="108"/>
      <c r="AJ119" s="108"/>
      <c r="AK119" s="108"/>
      <c r="AL119" s="108"/>
      <c r="AM119" s="108"/>
      <c r="AN119" s="108"/>
      <c r="AO119" s="108"/>
      <c r="AP119" s="108"/>
      <c r="AQ119" s="108"/>
      <c r="AR119" s="108"/>
      <c r="AS119" s="108"/>
      <c r="AT119" s="108"/>
      <c r="AU119" s="108"/>
      <c r="AV119" s="108"/>
      <c r="AW119" s="108"/>
      <c r="AX119" s="108"/>
      <c r="AY119" s="108"/>
      <c r="AZ119" s="108"/>
      <c r="BA119" s="108"/>
      <c r="BB119" s="108"/>
      <c r="BC119" s="108"/>
      <c r="BD119" s="108"/>
      <c r="BE119" s="108"/>
      <c r="BF119" s="108"/>
      <c r="BG119" s="108"/>
      <c r="BH119" s="108"/>
    </row>
    <row r="120" spans="1:60" ht="22.5" outlineLevel="3">
      <c r="A120" s="111"/>
      <c r="B120" s="112"/>
      <c r="C120" s="140" t="s">
        <v>299</v>
      </c>
      <c r="D120" s="115"/>
      <c r="E120" s="116">
        <v>5.5279999999999996</v>
      </c>
      <c r="F120" s="114"/>
      <c r="G120" s="114"/>
      <c r="H120" s="114"/>
      <c r="I120" s="114"/>
      <c r="J120" s="114"/>
      <c r="K120" s="114"/>
      <c r="L120" s="114"/>
      <c r="M120" s="114"/>
      <c r="N120" s="113"/>
      <c r="O120" s="113"/>
      <c r="P120" s="113"/>
      <c r="Q120" s="113"/>
      <c r="R120" s="114"/>
      <c r="S120" s="114"/>
      <c r="T120" s="114"/>
      <c r="U120" s="114"/>
      <c r="V120" s="114"/>
      <c r="W120" s="114"/>
      <c r="X120" s="114"/>
      <c r="Y120" s="114"/>
      <c r="Z120" s="108"/>
      <c r="AA120" s="108"/>
      <c r="AB120" s="108"/>
      <c r="AC120" s="108"/>
      <c r="AD120" s="108"/>
      <c r="AE120" s="108"/>
      <c r="AF120" s="108"/>
      <c r="AG120" s="108" t="s">
        <v>159</v>
      </c>
      <c r="AH120" s="108">
        <v>0</v>
      </c>
      <c r="AI120" s="108"/>
      <c r="AJ120" s="108"/>
      <c r="AK120" s="108"/>
      <c r="AL120" s="108"/>
      <c r="AM120" s="108"/>
      <c r="AN120" s="108"/>
      <c r="AO120" s="108"/>
      <c r="AP120" s="108"/>
      <c r="AQ120" s="108"/>
      <c r="AR120" s="108"/>
      <c r="AS120" s="108"/>
      <c r="AT120" s="108"/>
      <c r="AU120" s="108"/>
      <c r="AV120" s="108"/>
      <c r="AW120" s="108"/>
      <c r="AX120" s="108"/>
      <c r="AY120" s="108"/>
      <c r="AZ120" s="108"/>
      <c r="BA120" s="108"/>
      <c r="BB120" s="108"/>
      <c r="BC120" s="108"/>
      <c r="BD120" s="108"/>
      <c r="BE120" s="108"/>
      <c r="BF120" s="108"/>
      <c r="BG120" s="108"/>
      <c r="BH120" s="108"/>
    </row>
    <row r="121" spans="1:60" outlineLevel="3">
      <c r="A121" s="111"/>
      <c r="B121" s="112"/>
      <c r="C121" s="140" t="s">
        <v>300</v>
      </c>
      <c r="D121" s="115"/>
      <c r="E121" s="116">
        <v>210</v>
      </c>
      <c r="F121" s="114"/>
      <c r="G121" s="114"/>
      <c r="H121" s="114"/>
      <c r="I121" s="114"/>
      <c r="J121" s="114"/>
      <c r="K121" s="114"/>
      <c r="L121" s="114"/>
      <c r="M121" s="114"/>
      <c r="N121" s="113"/>
      <c r="O121" s="113"/>
      <c r="P121" s="113"/>
      <c r="Q121" s="113"/>
      <c r="R121" s="114"/>
      <c r="S121" s="114"/>
      <c r="T121" s="114"/>
      <c r="U121" s="114"/>
      <c r="V121" s="114"/>
      <c r="W121" s="114"/>
      <c r="X121" s="114"/>
      <c r="Y121" s="114"/>
      <c r="Z121" s="108"/>
      <c r="AA121" s="108"/>
      <c r="AB121" s="108"/>
      <c r="AC121" s="108"/>
      <c r="AD121" s="108"/>
      <c r="AE121" s="108"/>
      <c r="AF121" s="108"/>
      <c r="AG121" s="108" t="s">
        <v>159</v>
      </c>
      <c r="AH121" s="108">
        <v>0</v>
      </c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8"/>
      <c r="AT121" s="108"/>
      <c r="AU121" s="108"/>
      <c r="AV121" s="108"/>
      <c r="AW121" s="108"/>
      <c r="AX121" s="108"/>
      <c r="AY121" s="108"/>
      <c r="AZ121" s="108"/>
      <c r="BA121" s="108"/>
      <c r="BB121" s="108"/>
      <c r="BC121" s="108"/>
      <c r="BD121" s="108"/>
      <c r="BE121" s="108"/>
      <c r="BF121" s="108"/>
      <c r="BG121" s="108"/>
      <c r="BH121" s="108"/>
    </row>
    <row r="122" spans="1:60" outlineLevel="1">
      <c r="A122" s="124">
        <v>37</v>
      </c>
      <c r="B122" s="125" t="s">
        <v>301</v>
      </c>
      <c r="C122" s="139" t="s">
        <v>302</v>
      </c>
      <c r="D122" s="126" t="s">
        <v>287</v>
      </c>
      <c r="E122" s="127">
        <v>55</v>
      </c>
      <c r="F122" s="128"/>
      <c r="G122" s="129">
        <f>ROUND(E122*F122,2)</f>
        <v>0</v>
      </c>
      <c r="H122" s="128"/>
      <c r="I122" s="129">
        <f>ROUND(E122*H122,2)</f>
        <v>0</v>
      </c>
      <c r="J122" s="128"/>
      <c r="K122" s="129">
        <f>ROUND(E122*J122,2)</f>
        <v>0</v>
      </c>
      <c r="L122" s="129">
        <v>21</v>
      </c>
      <c r="M122" s="129">
        <f>G122*(1+L122/100)</f>
        <v>0</v>
      </c>
      <c r="N122" s="127">
        <v>0</v>
      </c>
      <c r="O122" s="127">
        <f>ROUND(E122*N122,2)</f>
        <v>0</v>
      </c>
      <c r="P122" s="127">
        <v>0</v>
      </c>
      <c r="Q122" s="127">
        <f>ROUND(E122*P122,2)</f>
        <v>0</v>
      </c>
      <c r="R122" s="129"/>
      <c r="S122" s="129" t="s">
        <v>153</v>
      </c>
      <c r="T122" s="130" t="s">
        <v>154</v>
      </c>
      <c r="U122" s="114">
        <v>0.06</v>
      </c>
      <c r="V122" s="114">
        <f>ROUND(E122*U122,2)</f>
        <v>3.3</v>
      </c>
      <c r="W122" s="114"/>
      <c r="X122" s="114" t="s">
        <v>155</v>
      </c>
      <c r="Y122" s="114" t="s">
        <v>156</v>
      </c>
      <c r="Z122" s="108"/>
      <c r="AA122" s="108"/>
      <c r="AB122" s="108"/>
      <c r="AC122" s="108"/>
      <c r="AD122" s="108"/>
      <c r="AE122" s="108"/>
      <c r="AF122" s="108"/>
      <c r="AG122" s="108" t="s">
        <v>157</v>
      </c>
      <c r="AH122" s="108"/>
      <c r="AI122" s="108"/>
      <c r="AJ122" s="108"/>
      <c r="AK122" s="108"/>
      <c r="AL122" s="108"/>
      <c r="AM122" s="108"/>
      <c r="AN122" s="108"/>
      <c r="AO122" s="108"/>
      <c r="AP122" s="108"/>
      <c r="AQ122" s="108"/>
      <c r="AR122" s="108"/>
      <c r="AS122" s="108"/>
      <c r="AT122" s="108"/>
      <c r="AU122" s="108"/>
      <c r="AV122" s="108"/>
      <c r="AW122" s="108"/>
      <c r="AX122" s="108"/>
      <c r="AY122" s="108"/>
      <c r="AZ122" s="108"/>
      <c r="BA122" s="108"/>
      <c r="BB122" s="108"/>
      <c r="BC122" s="108"/>
      <c r="BD122" s="108"/>
      <c r="BE122" s="108"/>
      <c r="BF122" s="108"/>
      <c r="BG122" s="108"/>
      <c r="BH122" s="108"/>
    </row>
    <row r="123" spans="1:60" outlineLevel="2">
      <c r="A123" s="111"/>
      <c r="B123" s="112"/>
      <c r="C123" s="140" t="s">
        <v>303</v>
      </c>
      <c r="D123" s="115"/>
      <c r="E123" s="116">
        <v>55</v>
      </c>
      <c r="F123" s="114"/>
      <c r="G123" s="114"/>
      <c r="H123" s="114"/>
      <c r="I123" s="114"/>
      <c r="J123" s="114"/>
      <c r="K123" s="114"/>
      <c r="L123" s="114"/>
      <c r="M123" s="114"/>
      <c r="N123" s="113"/>
      <c r="O123" s="113"/>
      <c r="P123" s="113"/>
      <c r="Q123" s="113"/>
      <c r="R123" s="114"/>
      <c r="S123" s="114"/>
      <c r="T123" s="114"/>
      <c r="U123" s="114"/>
      <c r="V123" s="114"/>
      <c r="W123" s="114"/>
      <c r="X123" s="114"/>
      <c r="Y123" s="114"/>
      <c r="Z123" s="108"/>
      <c r="AA123" s="108"/>
      <c r="AB123" s="108"/>
      <c r="AC123" s="108"/>
      <c r="AD123" s="108"/>
      <c r="AE123" s="108"/>
      <c r="AF123" s="108"/>
      <c r="AG123" s="108" t="s">
        <v>159</v>
      </c>
      <c r="AH123" s="108">
        <v>0</v>
      </c>
      <c r="AI123" s="108"/>
      <c r="AJ123" s="108"/>
      <c r="AK123" s="108"/>
      <c r="AL123" s="108"/>
      <c r="AM123" s="108"/>
      <c r="AN123" s="108"/>
      <c r="AO123" s="108"/>
      <c r="AP123" s="108"/>
      <c r="AQ123" s="108"/>
      <c r="AR123" s="108"/>
      <c r="AS123" s="108"/>
      <c r="AT123" s="108"/>
      <c r="AU123" s="108"/>
      <c r="AV123" s="108"/>
      <c r="AW123" s="108"/>
      <c r="AX123" s="108"/>
      <c r="AY123" s="108"/>
      <c r="AZ123" s="108"/>
      <c r="BA123" s="108"/>
      <c r="BB123" s="108"/>
      <c r="BC123" s="108"/>
      <c r="BD123" s="108"/>
      <c r="BE123" s="108"/>
      <c r="BF123" s="108"/>
      <c r="BG123" s="108"/>
      <c r="BH123" s="108"/>
    </row>
    <row r="124" spans="1:60" outlineLevel="1">
      <c r="A124" s="124">
        <v>38</v>
      </c>
      <c r="B124" s="125" t="s">
        <v>304</v>
      </c>
      <c r="C124" s="139" t="s">
        <v>305</v>
      </c>
      <c r="D124" s="126" t="s">
        <v>287</v>
      </c>
      <c r="E124" s="127">
        <v>55</v>
      </c>
      <c r="F124" s="128"/>
      <c r="G124" s="129">
        <f>ROUND(E124*F124,2)</f>
        <v>0</v>
      </c>
      <c r="H124" s="128"/>
      <c r="I124" s="129">
        <f>ROUND(E124*H124,2)</f>
        <v>0</v>
      </c>
      <c r="J124" s="128"/>
      <c r="K124" s="129">
        <f>ROUND(E124*J124,2)</f>
        <v>0</v>
      </c>
      <c r="L124" s="129">
        <v>21</v>
      </c>
      <c r="M124" s="129">
        <f>G124*(1+L124/100)</f>
        <v>0</v>
      </c>
      <c r="N124" s="127">
        <v>2.9999999999999997E-4</v>
      </c>
      <c r="O124" s="127">
        <f>ROUND(E124*N124,2)</f>
        <v>0.02</v>
      </c>
      <c r="P124" s="127">
        <v>0</v>
      </c>
      <c r="Q124" s="127">
        <f>ROUND(E124*P124,2)</f>
        <v>0</v>
      </c>
      <c r="R124" s="129" t="s">
        <v>306</v>
      </c>
      <c r="S124" s="129" t="s">
        <v>153</v>
      </c>
      <c r="T124" s="130" t="s">
        <v>154</v>
      </c>
      <c r="U124" s="114">
        <v>0</v>
      </c>
      <c r="V124" s="114">
        <f>ROUND(E124*U124,2)</f>
        <v>0</v>
      </c>
      <c r="W124" s="114"/>
      <c r="X124" s="114" t="s">
        <v>307</v>
      </c>
      <c r="Y124" s="114" t="s">
        <v>156</v>
      </c>
      <c r="Z124" s="108"/>
      <c r="AA124" s="108"/>
      <c r="AB124" s="108"/>
      <c r="AC124" s="108"/>
      <c r="AD124" s="108"/>
      <c r="AE124" s="108"/>
      <c r="AF124" s="108"/>
      <c r="AG124" s="108" t="s">
        <v>308</v>
      </c>
      <c r="AH124" s="108"/>
      <c r="AI124" s="108"/>
      <c r="AJ124" s="108"/>
      <c r="AK124" s="108"/>
      <c r="AL124" s="108"/>
      <c r="AM124" s="108"/>
      <c r="AN124" s="108"/>
      <c r="AO124" s="108"/>
      <c r="AP124" s="108"/>
      <c r="AQ124" s="108"/>
      <c r="AR124" s="108"/>
      <c r="AS124" s="108"/>
      <c r="AT124" s="108"/>
      <c r="AU124" s="108"/>
      <c r="AV124" s="108"/>
      <c r="AW124" s="108"/>
      <c r="AX124" s="108"/>
      <c r="AY124" s="108"/>
      <c r="AZ124" s="108"/>
      <c r="BA124" s="108"/>
      <c r="BB124" s="108"/>
      <c r="BC124" s="108"/>
      <c r="BD124" s="108"/>
      <c r="BE124" s="108"/>
      <c r="BF124" s="108"/>
      <c r="BG124" s="108"/>
      <c r="BH124" s="108"/>
    </row>
    <row r="125" spans="1:60" outlineLevel="2">
      <c r="A125" s="111"/>
      <c r="B125" s="112"/>
      <c r="C125" s="140" t="s">
        <v>303</v>
      </c>
      <c r="D125" s="115"/>
      <c r="E125" s="116">
        <v>55</v>
      </c>
      <c r="F125" s="114"/>
      <c r="G125" s="114"/>
      <c r="H125" s="114"/>
      <c r="I125" s="114"/>
      <c r="J125" s="114"/>
      <c r="K125" s="114"/>
      <c r="L125" s="114"/>
      <c r="M125" s="114"/>
      <c r="N125" s="113"/>
      <c r="O125" s="113"/>
      <c r="P125" s="113"/>
      <c r="Q125" s="113"/>
      <c r="R125" s="114"/>
      <c r="S125" s="114"/>
      <c r="T125" s="114"/>
      <c r="U125" s="114"/>
      <c r="V125" s="114"/>
      <c r="W125" s="114"/>
      <c r="X125" s="114"/>
      <c r="Y125" s="114"/>
      <c r="Z125" s="108"/>
      <c r="AA125" s="108"/>
      <c r="AB125" s="108"/>
      <c r="AC125" s="108"/>
      <c r="AD125" s="108"/>
      <c r="AE125" s="108"/>
      <c r="AF125" s="108"/>
      <c r="AG125" s="108" t="s">
        <v>159</v>
      </c>
      <c r="AH125" s="108">
        <v>0</v>
      </c>
      <c r="AI125" s="108"/>
      <c r="AJ125" s="108"/>
      <c r="AK125" s="108"/>
      <c r="AL125" s="108"/>
      <c r="AM125" s="108"/>
      <c r="AN125" s="108"/>
      <c r="AO125" s="108"/>
      <c r="AP125" s="108"/>
      <c r="AQ125" s="108"/>
      <c r="AR125" s="108"/>
      <c r="AS125" s="108"/>
      <c r="AT125" s="108"/>
      <c r="AU125" s="108"/>
      <c r="AV125" s="108"/>
      <c r="AW125" s="108"/>
      <c r="AX125" s="108"/>
      <c r="AY125" s="108"/>
      <c r="AZ125" s="108"/>
      <c r="BA125" s="108"/>
      <c r="BB125" s="108"/>
      <c r="BC125" s="108"/>
      <c r="BD125" s="108"/>
      <c r="BE125" s="108"/>
      <c r="BF125" s="108"/>
      <c r="BG125" s="108"/>
      <c r="BH125" s="108"/>
    </row>
    <row r="126" spans="1:60" outlineLevel="1">
      <c r="A126" s="124">
        <v>39</v>
      </c>
      <c r="B126" s="125" t="s">
        <v>309</v>
      </c>
      <c r="C126" s="139" t="s">
        <v>310</v>
      </c>
      <c r="D126" s="126" t="s">
        <v>287</v>
      </c>
      <c r="E126" s="127">
        <v>27.34</v>
      </c>
      <c r="F126" s="128"/>
      <c r="G126" s="129">
        <f>ROUND(E126*F126,2)</f>
        <v>0</v>
      </c>
      <c r="H126" s="128"/>
      <c r="I126" s="129">
        <f>ROUND(E126*H126,2)</f>
        <v>0</v>
      </c>
      <c r="J126" s="128"/>
      <c r="K126" s="129">
        <f>ROUND(E126*J126,2)</f>
        <v>0</v>
      </c>
      <c r="L126" s="129">
        <v>21</v>
      </c>
      <c r="M126" s="129">
        <f>G126*(1+L126/100)</f>
        <v>0</v>
      </c>
      <c r="N126" s="127">
        <v>4.4999999999999999E-4</v>
      </c>
      <c r="O126" s="127">
        <f>ROUND(E126*N126,2)</f>
        <v>0.01</v>
      </c>
      <c r="P126" s="127">
        <v>0</v>
      </c>
      <c r="Q126" s="127">
        <f>ROUND(E126*P126,2)</f>
        <v>0</v>
      </c>
      <c r="R126" s="129"/>
      <c r="S126" s="129" t="s">
        <v>153</v>
      </c>
      <c r="T126" s="130" t="s">
        <v>154</v>
      </c>
      <c r="U126" s="114">
        <v>0</v>
      </c>
      <c r="V126" s="114">
        <f>ROUND(E126*U126,2)</f>
        <v>0</v>
      </c>
      <c r="W126" s="114"/>
      <c r="X126" s="114" t="s">
        <v>155</v>
      </c>
      <c r="Y126" s="114" t="s">
        <v>156</v>
      </c>
      <c r="Z126" s="108"/>
      <c r="AA126" s="108"/>
      <c r="AB126" s="108"/>
      <c r="AC126" s="108"/>
      <c r="AD126" s="108"/>
      <c r="AE126" s="108"/>
      <c r="AF126" s="108"/>
      <c r="AG126" s="108" t="s">
        <v>157</v>
      </c>
      <c r="AH126" s="108"/>
      <c r="AI126" s="108"/>
      <c r="AJ126" s="108"/>
      <c r="AK126" s="108"/>
      <c r="AL126" s="108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  <c r="AX126" s="108"/>
      <c r="AY126" s="108"/>
      <c r="AZ126" s="108"/>
      <c r="BA126" s="108"/>
      <c r="BB126" s="108"/>
      <c r="BC126" s="108"/>
      <c r="BD126" s="108"/>
      <c r="BE126" s="108"/>
      <c r="BF126" s="108"/>
      <c r="BG126" s="108"/>
      <c r="BH126" s="108"/>
    </row>
    <row r="127" spans="1:60" outlineLevel="2">
      <c r="A127" s="111"/>
      <c r="B127" s="112"/>
      <c r="C127" s="140" t="s">
        <v>288</v>
      </c>
      <c r="D127" s="115"/>
      <c r="E127" s="116">
        <v>10.08</v>
      </c>
      <c r="F127" s="114"/>
      <c r="G127" s="114"/>
      <c r="H127" s="114"/>
      <c r="I127" s="114"/>
      <c r="J127" s="114"/>
      <c r="K127" s="114"/>
      <c r="L127" s="114"/>
      <c r="M127" s="114"/>
      <c r="N127" s="113"/>
      <c r="O127" s="113"/>
      <c r="P127" s="113"/>
      <c r="Q127" s="113"/>
      <c r="R127" s="114"/>
      <c r="S127" s="114"/>
      <c r="T127" s="114"/>
      <c r="U127" s="114"/>
      <c r="V127" s="114"/>
      <c r="W127" s="114"/>
      <c r="X127" s="114"/>
      <c r="Y127" s="114"/>
      <c r="Z127" s="108"/>
      <c r="AA127" s="108"/>
      <c r="AB127" s="108"/>
      <c r="AC127" s="108"/>
      <c r="AD127" s="108"/>
      <c r="AE127" s="108"/>
      <c r="AF127" s="108"/>
      <c r="AG127" s="108" t="s">
        <v>159</v>
      </c>
      <c r="AH127" s="108">
        <v>0</v>
      </c>
      <c r="AI127" s="108"/>
      <c r="AJ127" s="108"/>
      <c r="AK127" s="108"/>
      <c r="AL127" s="108"/>
      <c r="AM127" s="108"/>
      <c r="AN127" s="108"/>
      <c r="AO127" s="108"/>
      <c r="AP127" s="108"/>
      <c r="AQ127" s="108"/>
      <c r="AR127" s="108"/>
      <c r="AS127" s="108"/>
      <c r="AT127" s="108"/>
      <c r="AU127" s="108"/>
      <c r="AV127" s="108"/>
      <c r="AW127" s="108"/>
      <c r="AX127" s="108"/>
      <c r="AY127" s="108"/>
      <c r="AZ127" s="108"/>
      <c r="BA127" s="108"/>
      <c r="BB127" s="108"/>
      <c r="BC127" s="108"/>
      <c r="BD127" s="108"/>
      <c r="BE127" s="108"/>
      <c r="BF127" s="108"/>
      <c r="BG127" s="108"/>
      <c r="BH127" s="108"/>
    </row>
    <row r="128" spans="1:60" outlineLevel="3">
      <c r="A128" s="111"/>
      <c r="B128" s="112"/>
      <c r="C128" s="140" t="s">
        <v>289</v>
      </c>
      <c r="D128" s="115"/>
      <c r="E128" s="116">
        <v>10.08</v>
      </c>
      <c r="F128" s="114"/>
      <c r="G128" s="114"/>
      <c r="H128" s="114"/>
      <c r="I128" s="114"/>
      <c r="J128" s="114"/>
      <c r="K128" s="114"/>
      <c r="L128" s="114"/>
      <c r="M128" s="114"/>
      <c r="N128" s="113"/>
      <c r="O128" s="113"/>
      <c r="P128" s="113"/>
      <c r="Q128" s="113"/>
      <c r="R128" s="114"/>
      <c r="S128" s="114"/>
      <c r="T128" s="114"/>
      <c r="U128" s="114"/>
      <c r="V128" s="114"/>
      <c r="W128" s="114"/>
      <c r="X128" s="114"/>
      <c r="Y128" s="114"/>
      <c r="Z128" s="108"/>
      <c r="AA128" s="108"/>
      <c r="AB128" s="108"/>
      <c r="AC128" s="108"/>
      <c r="AD128" s="108"/>
      <c r="AE128" s="108"/>
      <c r="AF128" s="108"/>
      <c r="AG128" s="108" t="s">
        <v>159</v>
      </c>
      <c r="AH128" s="108">
        <v>0</v>
      </c>
      <c r="AI128" s="108"/>
      <c r="AJ128" s="108"/>
      <c r="AK128" s="108"/>
      <c r="AL128" s="108"/>
      <c r="AM128" s="108"/>
      <c r="AN128" s="108"/>
      <c r="AO128" s="108"/>
      <c r="AP128" s="108"/>
      <c r="AQ128" s="108"/>
      <c r="AR128" s="108"/>
      <c r="AS128" s="108"/>
      <c r="AT128" s="108"/>
      <c r="AU128" s="108"/>
      <c r="AV128" s="108"/>
      <c r="AW128" s="108"/>
      <c r="AX128" s="108"/>
      <c r="AY128" s="108"/>
      <c r="AZ128" s="108"/>
      <c r="BA128" s="108"/>
      <c r="BB128" s="108"/>
      <c r="BC128" s="108"/>
      <c r="BD128" s="108"/>
      <c r="BE128" s="108"/>
      <c r="BF128" s="108"/>
      <c r="BG128" s="108"/>
      <c r="BH128" s="108"/>
    </row>
    <row r="129" spans="1:60" outlineLevel="3">
      <c r="A129" s="111"/>
      <c r="B129" s="112"/>
      <c r="C129" s="140" t="s">
        <v>290</v>
      </c>
      <c r="D129" s="115"/>
      <c r="E129" s="116">
        <v>7.18</v>
      </c>
      <c r="F129" s="114"/>
      <c r="G129" s="114"/>
      <c r="H129" s="114"/>
      <c r="I129" s="114"/>
      <c r="J129" s="114"/>
      <c r="K129" s="114"/>
      <c r="L129" s="114"/>
      <c r="M129" s="114"/>
      <c r="N129" s="113"/>
      <c r="O129" s="113"/>
      <c r="P129" s="113"/>
      <c r="Q129" s="113"/>
      <c r="R129" s="114"/>
      <c r="S129" s="114"/>
      <c r="T129" s="114"/>
      <c r="U129" s="114"/>
      <c r="V129" s="114"/>
      <c r="W129" s="114"/>
      <c r="X129" s="114"/>
      <c r="Y129" s="114"/>
      <c r="Z129" s="108"/>
      <c r="AA129" s="108"/>
      <c r="AB129" s="108"/>
      <c r="AC129" s="108"/>
      <c r="AD129" s="108"/>
      <c r="AE129" s="108"/>
      <c r="AF129" s="108"/>
      <c r="AG129" s="108" t="s">
        <v>159</v>
      </c>
      <c r="AH129" s="108">
        <v>0</v>
      </c>
      <c r="AI129" s="108"/>
      <c r="AJ129" s="108"/>
      <c r="AK129" s="108"/>
      <c r="AL129" s="108"/>
      <c r="AM129" s="108"/>
      <c r="AN129" s="108"/>
      <c r="AO129" s="108"/>
      <c r="AP129" s="108"/>
      <c r="AQ129" s="108"/>
      <c r="AR129" s="108"/>
      <c r="AS129" s="108"/>
      <c r="AT129" s="108"/>
      <c r="AU129" s="108"/>
      <c r="AV129" s="108"/>
      <c r="AW129" s="108"/>
      <c r="AX129" s="108"/>
      <c r="AY129" s="108"/>
      <c r="AZ129" s="108"/>
      <c r="BA129" s="108"/>
      <c r="BB129" s="108"/>
      <c r="BC129" s="108"/>
      <c r="BD129" s="108"/>
      <c r="BE129" s="108"/>
      <c r="BF129" s="108"/>
      <c r="BG129" s="108"/>
      <c r="BH129" s="108"/>
    </row>
    <row r="130" spans="1:60">
      <c r="A130" s="118" t="s">
        <v>148</v>
      </c>
      <c r="B130" s="119" t="s">
        <v>75</v>
      </c>
      <c r="C130" s="138" t="s">
        <v>76</v>
      </c>
      <c r="D130" s="120"/>
      <c r="E130" s="121"/>
      <c r="F130" s="122"/>
      <c r="G130" s="122">
        <f>SUMIF(AG131:AG145,"&lt;&gt;NOR",G131:G145)</f>
        <v>0</v>
      </c>
      <c r="H130" s="122"/>
      <c r="I130" s="122">
        <f>SUM(I131:I145)</f>
        <v>0</v>
      </c>
      <c r="J130" s="122"/>
      <c r="K130" s="122">
        <f>SUM(K131:K145)</f>
        <v>0</v>
      </c>
      <c r="L130" s="122"/>
      <c r="M130" s="122">
        <f>SUM(M131:M145)</f>
        <v>0</v>
      </c>
      <c r="N130" s="121"/>
      <c r="O130" s="121">
        <f>SUM(O131:O145)</f>
        <v>25.96</v>
      </c>
      <c r="P130" s="121"/>
      <c r="Q130" s="121">
        <f>SUM(Q131:Q145)</f>
        <v>0</v>
      </c>
      <c r="R130" s="122"/>
      <c r="S130" s="122"/>
      <c r="T130" s="123"/>
      <c r="U130" s="117"/>
      <c r="V130" s="117">
        <f>SUM(V131:V145)</f>
        <v>64.94</v>
      </c>
      <c r="W130" s="117"/>
      <c r="X130" s="117"/>
      <c r="Y130" s="117"/>
      <c r="AG130" t="s">
        <v>149</v>
      </c>
    </row>
    <row r="131" spans="1:60" outlineLevel="1">
      <c r="A131" s="124">
        <v>40</v>
      </c>
      <c r="B131" s="125" t="s">
        <v>311</v>
      </c>
      <c r="C131" s="139" t="s">
        <v>312</v>
      </c>
      <c r="D131" s="126" t="s">
        <v>203</v>
      </c>
      <c r="E131" s="127">
        <v>6.7949999999999999</v>
      </c>
      <c r="F131" s="128"/>
      <c r="G131" s="129">
        <f>ROUND(E131*F131,2)</f>
        <v>0</v>
      </c>
      <c r="H131" s="128"/>
      <c r="I131" s="129">
        <f>ROUND(E131*H131,2)</f>
        <v>0</v>
      </c>
      <c r="J131" s="128"/>
      <c r="K131" s="129">
        <f>ROUND(E131*J131,2)</f>
        <v>0</v>
      </c>
      <c r="L131" s="129">
        <v>21</v>
      </c>
      <c r="M131" s="129">
        <f>G131*(1+L131/100)</f>
        <v>0</v>
      </c>
      <c r="N131" s="127">
        <v>6.3000000000000003E-4</v>
      </c>
      <c r="O131" s="127">
        <f>ROUND(E131*N131,2)</f>
        <v>0</v>
      </c>
      <c r="P131" s="127">
        <v>0</v>
      </c>
      <c r="Q131" s="127">
        <f>ROUND(E131*P131,2)</f>
        <v>0</v>
      </c>
      <c r="R131" s="129"/>
      <c r="S131" s="129" t="s">
        <v>153</v>
      </c>
      <c r="T131" s="130" t="s">
        <v>154</v>
      </c>
      <c r="U131" s="114">
        <v>0.2</v>
      </c>
      <c r="V131" s="114">
        <f>ROUND(E131*U131,2)</f>
        <v>1.36</v>
      </c>
      <c r="W131" s="114"/>
      <c r="X131" s="114" t="s">
        <v>155</v>
      </c>
      <c r="Y131" s="114" t="s">
        <v>156</v>
      </c>
      <c r="Z131" s="108"/>
      <c r="AA131" s="108"/>
      <c r="AB131" s="108"/>
      <c r="AC131" s="108"/>
      <c r="AD131" s="108"/>
      <c r="AE131" s="108"/>
      <c r="AF131" s="108"/>
      <c r="AG131" s="108" t="s">
        <v>157</v>
      </c>
      <c r="AH131" s="108"/>
      <c r="AI131" s="108"/>
      <c r="AJ131" s="108"/>
      <c r="AK131" s="108"/>
      <c r="AL131" s="108"/>
      <c r="AM131" s="108"/>
      <c r="AN131" s="108"/>
      <c r="AO131" s="108"/>
      <c r="AP131" s="108"/>
      <c r="AQ131" s="108"/>
      <c r="AR131" s="108"/>
      <c r="AS131" s="108"/>
      <c r="AT131" s="108"/>
      <c r="AU131" s="108"/>
      <c r="AV131" s="108"/>
      <c r="AW131" s="108"/>
      <c r="AX131" s="108"/>
      <c r="AY131" s="108"/>
      <c r="AZ131" s="108"/>
      <c r="BA131" s="108"/>
      <c r="BB131" s="108"/>
      <c r="BC131" s="108"/>
      <c r="BD131" s="108"/>
      <c r="BE131" s="108"/>
      <c r="BF131" s="108"/>
      <c r="BG131" s="108"/>
      <c r="BH131" s="108"/>
    </row>
    <row r="132" spans="1:60" outlineLevel="2">
      <c r="A132" s="111"/>
      <c r="B132" s="112"/>
      <c r="C132" s="140" t="s">
        <v>313</v>
      </c>
      <c r="D132" s="115"/>
      <c r="E132" s="116">
        <v>2.4649999999999999</v>
      </c>
      <c r="F132" s="114"/>
      <c r="G132" s="114"/>
      <c r="H132" s="114"/>
      <c r="I132" s="114"/>
      <c r="J132" s="114"/>
      <c r="K132" s="114"/>
      <c r="L132" s="114"/>
      <c r="M132" s="114"/>
      <c r="N132" s="113"/>
      <c r="O132" s="113"/>
      <c r="P132" s="113"/>
      <c r="Q132" s="113"/>
      <c r="R132" s="114"/>
      <c r="S132" s="114"/>
      <c r="T132" s="114"/>
      <c r="U132" s="114"/>
      <c r="V132" s="114"/>
      <c r="W132" s="114"/>
      <c r="X132" s="114"/>
      <c r="Y132" s="114"/>
      <c r="Z132" s="108"/>
      <c r="AA132" s="108"/>
      <c r="AB132" s="108"/>
      <c r="AC132" s="108"/>
      <c r="AD132" s="108"/>
      <c r="AE132" s="108"/>
      <c r="AF132" s="108"/>
      <c r="AG132" s="108" t="s">
        <v>159</v>
      </c>
      <c r="AH132" s="108">
        <v>0</v>
      </c>
      <c r="AI132" s="108"/>
      <c r="AJ132" s="108"/>
      <c r="AK132" s="108"/>
      <c r="AL132" s="108"/>
      <c r="AM132" s="108"/>
      <c r="AN132" s="108"/>
      <c r="AO132" s="108"/>
      <c r="AP132" s="108"/>
      <c r="AQ132" s="108"/>
      <c r="AR132" s="108"/>
      <c r="AS132" s="108"/>
      <c r="AT132" s="108"/>
      <c r="AU132" s="108"/>
      <c r="AV132" s="108"/>
      <c r="AW132" s="108"/>
      <c r="AX132" s="108"/>
      <c r="AY132" s="108"/>
      <c r="AZ132" s="108"/>
      <c r="BA132" s="108"/>
      <c r="BB132" s="108"/>
      <c r="BC132" s="108"/>
      <c r="BD132" s="108"/>
      <c r="BE132" s="108"/>
      <c r="BF132" s="108"/>
      <c r="BG132" s="108"/>
      <c r="BH132" s="108"/>
    </row>
    <row r="133" spans="1:60" outlineLevel="3">
      <c r="A133" s="111"/>
      <c r="B133" s="112"/>
      <c r="C133" s="140" t="s">
        <v>314</v>
      </c>
      <c r="D133" s="115"/>
      <c r="E133" s="116">
        <v>1.865</v>
      </c>
      <c r="F133" s="114"/>
      <c r="G133" s="114"/>
      <c r="H133" s="114"/>
      <c r="I133" s="114"/>
      <c r="J133" s="114"/>
      <c r="K133" s="114"/>
      <c r="L133" s="114"/>
      <c r="M133" s="114"/>
      <c r="N133" s="113"/>
      <c r="O133" s="113"/>
      <c r="P133" s="113"/>
      <c r="Q133" s="113"/>
      <c r="R133" s="114"/>
      <c r="S133" s="114"/>
      <c r="T133" s="114"/>
      <c r="U133" s="114"/>
      <c r="V133" s="114"/>
      <c r="W133" s="114"/>
      <c r="X133" s="114"/>
      <c r="Y133" s="114"/>
      <c r="Z133" s="108"/>
      <c r="AA133" s="108"/>
      <c r="AB133" s="108"/>
      <c r="AC133" s="108"/>
      <c r="AD133" s="108"/>
      <c r="AE133" s="108"/>
      <c r="AF133" s="108"/>
      <c r="AG133" s="108" t="s">
        <v>159</v>
      </c>
      <c r="AH133" s="108">
        <v>0</v>
      </c>
      <c r="AI133" s="108"/>
      <c r="AJ133" s="108"/>
      <c r="AK133" s="108"/>
      <c r="AL133" s="108"/>
      <c r="AM133" s="108"/>
      <c r="AN133" s="108"/>
      <c r="AO133" s="108"/>
      <c r="AP133" s="108"/>
      <c r="AQ133" s="108"/>
      <c r="AR133" s="108"/>
      <c r="AS133" s="108"/>
      <c r="AT133" s="108"/>
      <c r="AU133" s="108"/>
      <c r="AV133" s="108"/>
      <c r="AW133" s="108"/>
      <c r="AX133" s="108"/>
      <c r="AY133" s="108"/>
      <c r="AZ133" s="108"/>
      <c r="BA133" s="108"/>
      <c r="BB133" s="108"/>
      <c r="BC133" s="108"/>
      <c r="BD133" s="108"/>
      <c r="BE133" s="108"/>
      <c r="BF133" s="108"/>
      <c r="BG133" s="108"/>
      <c r="BH133" s="108"/>
    </row>
    <row r="134" spans="1:60" outlineLevel="3">
      <c r="A134" s="111"/>
      <c r="B134" s="112"/>
      <c r="C134" s="140" t="s">
        <v>315</v>
      </c>
      <c r="D134" s="115"/>
      <c r="E134" s="116">
        <v>2.4649999999999999</v>
      </c>
      <c r="F134" s="114"/>
      <c r="G134" s="114"/>
      <c r="H134" s="114"/>
      <c r="I134" s="114"/>
      <c r="J134" s="114"/>
      <c r="K134" s="114"/>
      <c r="L134" s="114"/>
      <c r="M134" s="114"/>
      <c r="N134" s="113"/>
      <c r="O134" s="113"/>
      <c r="P134" s="113"/>
      <c r="Q134" s="113"/>
      <c r="R134" s="114"/>
      <c r="S134" s="114"/>
      <c r="T134" s="114"/>
      <c r="U134" s="114"/>
      <c r="V134" s="114"/>
      <c r="W134" s="114"/>
      <c r="X134" s="114"/>
      <c r="Y134" s="114"/>
      <c r="Z134" s="108"/>
      <c r="AA134" s="108"/>
      <c r="AB134" s="108"/>
      <c r="AC134" s="108"/>
      <c r="AD134" s="108"/>
      <c r="AE134" s="108"/>
      <c r="AF134" s="108"/>
      <c r="AG134" s="108" t="s">
        <v>159</v>
      </c>
      <c r="AH134" s="108">
        <v>0</v>
      </c>
      <c r="AI134" s="108"/>
      <c r="AJ134" s="108"/>
      <c r="AK134" s="108"/>
      <c r="AL134" s="108"/>
      <c r="AM134" s="108"/>
      <c r="AN134" s="108"/>
      <c r="AO134" s="108"/>
      <c r="AP134" s="108"/>
      <c r="AQ134" s="108"/>
      <c r="AR134" s="108"/>
      <c r="AS134" s="108"/>
      <c r="AT134" s="108"/>
      <c r="AU134" s="108"/>
      <c r="AV134" s="108"/>
      <c r="AW134" s="108"/>
      <c r="AX134" s="108"/>
      <c r="AY134" s="108"/>
      <c r="AZ134" s="108"/>
      <c r="BA134" s="108"/>
      <c r="BB134" s="108"/>
      <c r="BC134" s="108"/>
      <c r="BD134" s="108"/>
      <c r="BE134" s="108"/>
      <c r="BF134" s="108"/>
      <c r="BG134" s="108"/>
      <c r="BH134" s="108"/>
    </row>
    <row r="135" spans="1:60" ht="22.5" outlineLevel="1">
      <c r="A135" s="124">
        <v>41</v>
      </c>
      <c r="B135" s="125" t="s">
        <v>316</v>
      </c>
      <c r="C135" s="139" t="s">
        <v>317</v>
      </c>
      <c r="D135" s="126" t="s">
        <v>152</v>
      </c>
      <c r="E135" s="127">
        <v>9.4700000000000006</v>
      </c>
      <c r="F135" s="128"/>
      <c r="G135" s="129">
        <f>ROUND(E135*F135,2)</f>
        <v>0</v>
      </c>
      <c r="H135" s="128"/>
      <c r="I135" s="129">
        <f>ROUND(E135*H135,2)</f>
        <v>0</v>
      </c>
      <c r="J135" s="128"/>
      <c r="K135" s="129">
        <f>ROUND(E135*J135,2)</f>
        <v>0</v>
      </c>
      <c r="L135" s="129">
        <v>21</v>
      </c>
      <c r="M135" s="129">
        <f>G135*(1+L135/100)</f>
        <v>0</v>
      </c>
      <c r="N135" s="127">
        <v>2.5249999999999999</v>
      </c>
      <c r="O135" s="127">
        <f>ROUND(E135*N135,2)</f>
        <v>23.91</v>
      </c>
      <c r="P135" s="127">
        <v>0</v>
      </c>
      <c r="Q135" s="127">
        <f>ROUND(E135*P135,2)</f>
        <v>0</v>
      </c>
      <c r="R135" s="129"/>
      <c r="S135" s="129" t="s">
        <v>153</v>
      </c>
      <c r="T135" s="130" t="s">
        <v>154</v>
      </c>
      <c r="U135" s="114">
        <v>2.58</v>
      </c>
      <c r="V135" s="114">
        <f>ROUND(E135*U135,2)</f>
        <v>24.43</v>
      </c>
      <c r="W135" s="114"/>
      <c r="X135" s="114" t="s">
        <v>155</v>
      </c>
      <c r="Y135" s="114" t="s">
        <v>156</v>
      </c>
      <c r="Z135" s="108"/>
      <c r="AA135" s="108"/>
      <c r="AB135" s="108"/>
      <c r="AC135" s="108"/>
      <c r="AD135" s="108"/>
      <c r="AE135" s="108"/>
      <c r="AF135" s="108"/>
      <c r="AG135" s="108" t="s">
        <v>157</v>
      </c>
      <c r="AH135" s="108"/>
      <c r="AI135" s="108"/>
      <c r="AJ135" s="108"/>
      <c r="AK135" s="108"/>
      <c r="AL135" s="108"/>
      <c r="AM135" s="108"/>
      <c r="AN135" s="108"/>
      <c r="AO135" s="108"/>
      <c r="AP135" s="108"/>
      <c r="AQ135" s="108"/>
      <c r="AR135" s="108"/>
      <c r="AS135" s="108"/>
      <c r="AT135" s="108"/>
      <c r="AU135" s="108"/>
      <c r="AV135" s="108"/>
      <c r="AW135" s="108"/>
      <c r="AX135" s="108"/>
      <c r="AY135" s="108"/>
      <c r="AZ135" s="108"/>
      <c r="BA135" s="108"/>
      <c r="BB135" s="108"/>
      <c r="BC135" s="108"/>
      <c r="BD135" s="108"/>
      <c r="BE135" s="108"/>
      <c r="BF135" s="108"/>
      <c r="BG135" s="108"/>
      <c r="BH135" s="108"/>
    </row>
    <row r="136" spans="1:60" outlineLevel="2">
      <c r="A136" s="111"/>
      <c r="B136" s="112"/>
      <c r="C136" s="140" t="s">
        <v>318</v>
      </c>
      <c r="D136" s="115"/>
      <c r="E136" s="116">
        <v>9.4700000000000006</v>
      </c>
      <c r="F136" s="114"/>
      <c r="G136" s="114"/>
      <c r="H136" s="114"/>
      <c r="I136" s="114"/>
      <c r="J136" s="114"/>
      <c r="K136" s="114"/>
      <c r="L136" s="114"/>
      <c r="M136" s="114"/>
      <c r="N136" s="113"/>
      <c r="O136" s="113"/>
      <c r="P136" s="113"/>
      <c r="Q136" s="113"/>
      <c r="R136" s="114"/>
      <c r="S136" s="114"/>
      <c r="T136" s="114"/>
      <c r="U136" s="114"/>
      <c r="V136" s="114"/>
      <c r="W136" s="114"/>
      <c r="X136" s="114"/>
      <c r="Y136" s="114"/>
      <c r="Z136" s="108"/>
      <c r="AA136" s="108"/>
      <c r="AB136" s="108"/>
      <c r="AC136" s="108"/>
      <c r="AD136" s="108"/>
      <c r="AE136" s="108"/>
      <c r="AF136" s="108"/>
      <c r="AG136" s="108" t="s">
        <v>159</v>
      </c>
      <c r="AH136" s="108">
        <v>0</v>
      </c>
      <c r="AI136" s="108"/>
      <c r="AJ136" s="108"/>
      <c r="AK136" s="108"/>
      <c r="AL136" s="108"/>
      <c r="AM136" s="108"/>
      <c r="AN136" s="108"/>
      <c r="AO136" s="108"/>
      <c r="AP136" s="108"/>
      <c r="AQ136" s="108"/>
      <c r="AR136" s="108"/>
      <c r="AS136" s="108"/>
      <c r="AT136" s="108"/>
      <c r="AU136" s="108"/>
      <c r="AV136" s="108"/>
      <c r="AW136" s="108"/>
      <c r="AX136" s="108"/>
      <c r="AY136" s="108"/>
      <c r="AZ136" s="108"/>
      <c r="BA136" s="108"/>
      <c r="BB136" s="108"/>
      <c r="BC136" s="108"/>
      <c r="BD136" s="108"/>
      <c r="BE136" s="108"/>
      <c r="BF136" s="108"/>
      <c r="BG136" s="108"/>
      <c r="BH136" s="108"/>
    </row>
    <row r="137" spans="1:60" ht="22.5" outlineLevel="1">
      <c r="A137" s="124">
        <v>42</v>
      </c>
      <c r="B137" s="125" t="s">
        <v>319</v>
      </c>
      <c r="C137" s="139" t="s">
        <v>320</v>
      </c>
      <c r="D137" s="126" t="s">
        <v>223</v>
      </c>
      <c r="E137" s="127">
        <v>0.37841999999999998</v>
      </c>
      <c r="F137" s="128"/>
      <c r="G137" s="129">
        <f>ROUND(E137*F137,2)</f>
        <v>0</v>
      </c>
      <c r="H137" s="128"/>
      <c r="I137" s="129">
        <f>ROUND(E137*H137,2)</f>
        <v>0</v>
      </c>
      <c r="J137" s="128"/>
      <c r="K137" s="129">
        <f>ROUND(E137*J137,2)</f>
        <v>0</v>
      </c>
      <c r="L137" s="129">
        <v>21</v>
      </c>
      <c r="M137" s="129">
        <f>G137*(1+L137/100)</f>
        <v>0</v>
      </c>
      <c r="N137" s="127">
        <v>1.0800399999999999</v>
      </c>
      <c r="O137" s="127">
        <f>ROUND(E137*N137,2)</f>
        <v>0.41</v>
      </c>
      <c r="P137" s="127">
        <v>0</v>
      </c>
      <c r="Q137" s="127">
        <f>ROUND(E137*P137,2)</f>
        <v>0</v>
      </c>
      <c r="R137" s="129"/>
      <c r="S137" s="129" t="s">
        <v>153</v>
      </c>
      <c r="T137" s="130" t="s">
        <v>154</v>
      </c>
      <c r="U137" s="114">
        <v>15.231</v>
      </c>
      <c r="V137" s="114">
        <f>ROUND(E137*U137,2)</f>
        <v>5.76</v>
      </c>
      <c r="W137" s="114"/>
      <c r="X137" s="114" t="s">
        <v>155</v>
      </c>
      <c r="Y137" s="114" t="s">
        <v>156</v>
      </c>
      <c r="Z137" s="108"/>
      <c r="AA137" s="108"/>
      <c r="AB137" s="108"/>
      <c r="AC137" s="108"/>
      <c r="AD137" s="108"/>
      <c r="AE137" s="108"/>
      <c r="AF137" s="108"/>
      <c r="AG137" s="108" t="s">
        <v>157</v>
      </c>
      <c r="AH137" s="108"/>
      <c r="AI137" s="108"/>
      <c r="AJ137" s="108"/>
      <c r="AK137" s="108"/>
      <c r="AL137" s="108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  <c r="AX137" s="108"/>
      <c r="AY137" s="108"/>
      <c r="AZ137" s="108"/>
      <c r="BA137" s="108"/>
      <c r="BB137" s="108"/>
      <c r="BC137" s="108"/>
      <c r="BD137" s="108"/>
      <c r="BE137" s="108"/>
      <c r="BF137" s="108"/>
      <c r="BG137" s="108"/>
      <c r="BH137" s="108"/>
    </row>
    <row r="138" spans="1:60" outlineLevel="2">
      <c r="A138" s="111"/>
      <c r="B138" s="112"/>
      <c r="C138" s="140" t="s">
        <v>321</v>
      </c>
      <c r="D138" s="115"/>
      <c r="E138" s="116">
        <v>0.37841999999999998</v>
      </c>
      <c r="F138" s="114"/>
      <c r="G138" s="114"/>
      <c r="H138" s="114"/>
      <c r="I138" s="114"/>
      <c r="J138" s="114"/>
      <c r="K138" s="114"/>
      <c r="L138" s="114"/>
      <c r="M138" s="114"/>
      <c r="N138" s="113"/>
      <c r="O138" s="113"/>
      <c r="P138" s="113"/>
      <c r="Q138" s="113"/>
      <c r="R138" s="114"/>
      <c r="S138" s="114"/>
      <c r="T138" s="114"/>
      <c r="U138" s="114"/>
      <c r="V138" s="114"/>
      <c r="W138" s="114"/>
      <c r="X138" s="114"/>
      <c r="Y138" s="114"/>
      <c r="Z138" s="108"/>
      <c r="AA138" s="108"/>
      <c r="AB138" s="108"/>
      <c r="AC138" s="108"/>
      <c r="AD138" s="108"/>
      <c r="AE138" s="108"/>
      <c r="AF138" s="108"/>
      <c r="AG138" s="108" t="s">
        <v>159</v>
      </c>
      <c r="AH138" s="108">
        <v>0</v>
      </c>
      <c r="AI138" s="108"/>
      <c r="AJ138" s="108"/>
      <c r="AK138" s="108"/>
      <c r="AL138" s="108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  <c r="AX138" s="108"/>
      <c r="AY138" s="108"/>
      <c r="AZ138" s="108"/>
      <c r="BA138" s="108"/>
      <c r="BB138" s="108"/>
      <c r="BC138" s="108"/>
      <c r="BD138" s="108"/>
      <c r="BE138" s="108"/>
      <c r="BF138" s="108"/>
      <c r="BG138" s="108"/>
      <c r="BH138" s="108"/>
    </row>
    <row r="139" spans="1:60" outlineLevel="1">
      <c r="A139" s="124">
        <v>43</v>
      </c>
      <c r="B139" s="125" t="s">
        <v>322</v>
      </c>
      <c r="C139" s="139" t="s">
        <v>323</v>
      </c>
      <c r="D139" s="126" t="s">
        <v>152</v>
      </c>
      <c r="E139" s="127">
        <v>9.4700000000000006</v>
      </c>
      <c r="F139" s="128"/>
      <c r="G139" s="129">
        <f>ROUND(E139*F139,2)</f>
        <v>0</v>
      </c>
      <c r="H139" s="128"/>
      <c r="I139" s="129">
        <f>ROUND(E139*H139,2)</f>
        <v>0</v>
      </c>
      <c r="J139" s="128"/>
      <c r="K139" s="129">
        <f>ROUND(E139*J139,2)</f>
        <v>0</v>
      </c>
      <c r="L139" s="129">
        <v>21</v>
      </c>
      <c r="M139" s="129">
        <f>G139*(1+L139/100)</f>
        <v>0</v>
      </c>
      <c r="N139" s="127">
        <v>0.02</v>
      </c>
      <c r="O139" s="127">
        <f>ROUND(E139*N139,2)</f>
        <v>0.19</v>
      </c>
      <c r="P139" s="127">
        <v>0</v>
      </c>
      <c r="Q139" s="127">
        <f>ROUND(E139*P139,2)</f>
        <v>0</v>
      </c>
      <c r="R139" s="129"/>
      <c r="S139" s="129" t="s">
        <v>153</v>
      </c>
      <c r="T139" s="130" t="s">
        <v>154</v>
      </c>
      <c r="U139" s="114">
        <v>1.35</v>
      </c>
      <c r="V139" s="114">
        <f>ROUND(E139*U139,2)</f>
        <v>12.78</v>
      </c>
      <c r="W139" s="114"/>
      <c r="X139" s="114" t="s">
        <v>155</v>
      </c>
      <c r="Y139" s="114" t="s">
        <v>156</v>
      </c>
      <c r="Z139" s="108"/>
      <c r="AA139" s="108"/>
      <c r="AB139" s="108"/>
      <c r="AC139" s="108"/>
      <c r="AD139" s="108"/>
      <c r="AE139" s="108"/>
      <c r="AF139" s="108"/>
      <c r="AG139" s="108" t="s">
        <v>157</v>
      </c>
      <c r="AH139" s="108"/>
      <c r="AI139" s="108"/>
      <c r="AJ139" s="108"/>
      <c r="AK139" s="108"/>
      <c r="AL139" s="108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  <c r="AX139" s="108"/>
      <c r="AY139" s="108"/>
      <c r="AZ139" s="108"/>
      <c r="BA139" s="108"/>
      <c r="BB139" s="108"/>
      <c r="BC139" s="108"/>
      <c r="BD139" s="108"/>
      <c r="BE139" s="108"/>
      <c r="BF139" s="108"/>
      <c r="BG139" s="108"/>
      <c r="BH139" s="108"/>
    </row>
    <row r="140" spans="1:60" outlineLevel="2">
      <c r="A140" s="111"/>
      <c r="B140" s="112"/>
      <c r="C140" s="140" t="s">
        <v>318</v>
      </c>
      <c r="D140" s="115"/>
      <c r="E140" s="116">
        <v>9.4700000000000006</v>
      </c>
      <c r="F140" s="114"/>
      <c r="G140" s="114"/>
      <c r="H140" s="114"/>
      <c r="I140" s="114"/>
      <c r="J140" s="114"/>
      <c r="K140" s="114"/>
      <c r="L140" s="114"/>
      <c r="M140" s="114"/>
      <c r="N140" s="113"/>
      <c r="O140" s="113"/>
      <c r="P140" s="113"/>
      <c r="Q140" s="113"/>
      <c r="R140" s="114"/>
      <c r="S140" s="114"/>
      <c r="T140" s="114"/>
      <c r="U140" s="114"/>
      <c r="V140" s="114"/>
      <c r="W140" s="114"/>
      <c r="X140" s="114"/>
      <c r="Y140" s="114"/>
      <c r="Z140" s="108"/>
      <c r="AA140" s="108"/>
      <c r="AB140" s="108"/>
      <c r="AC140" s="108"/>
      <c r="AD140" s="108"/>
      <c r="AE140" s="108"/>
      <c r="AF140" s="108"/>
      <c r="AG140" s="108" t="s">
        <v>159</v>
      </c>
      <c r="AH140" s="108">
        <v>0</v>
      </c>
      <c r="AI140" s="108"/>
      <c r="AJ140" s="108"/>
      <c r="AK140" s="108"/>
      <c r="AL140" s="108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  <c r="AX140" s="108"/>
      <c r="AY140" s="108"/>
      <c r="AZ140" s="108"/>
      <c r="BA140" s="108"/>
      <c r="BB140" s="108"/>
      <c r="BC140" s="108"/>
      <c r="BD140" s="108"/>
      <c r="BE140" s="108"/>
      <c r="BF140" s="108"/>
      <c r="BG140" s="108"/>
      <c r="BH140" s="108"/>
    </row>
    <row r="141" spans="1:60" outlineLevel="1">
      <c r="A141" s="124">
        <v>44</v>
      </c>
      <c r="B141" s="125" t="s">
        <v>324</v>
      </c>
      <c r="C141" s="139" t="s">
        <v>325</v>
      </c>
      <c r="D141" s="126" t="s">
        <v>152</v>
      </c>
      <c r="E141" s="127">
        <v>9.4700000000000006</v>
      </c>
      <c r="F141" s="128"/>
      <c r="G141" s="129">
        <f>ROUND(E141*F141,2)</f>
        <v>0</v>
      </c>
      <c r="H141" s="128"/>
      <c r="I141" s="129">
        <f>ROUND(E141*H141,2)</f>
        <v>0</v>
      </c>
      <c r="J141" s="128"/>
      <c r="K141" s="129">
        <f>ROUND(E141*J141,2)</f>
        <v>0</v>
      </c>
      <c r="L141" s="129">
        <v>21</v>
      </c>
      <c r="M141" s="129">
        <f>G141*(1+L141/100)</f>
        <v>0</v>
      </c>
      <c r="N141" s="127">
        <v>0.1515</v>
      </c>
      <c r="O141" s="127">
        <f>ROUND(E141*N141,2)</f>
        <v>1.43</v>
      </c>
      <c r="P141" s="127">
        <v>0</v>
      </c>
      <c r="Q141" s="127">
        <f>ROUND(E141*P141,2)</f>
        <v>0</v>
      </c>
      <c r="R141" s="129"/>
      <c r="S141" s="129" t="s">
        <v>153</v>
      </c>
      <c r="T141" s="130" t="s">
        <v>154</v>
      </c>
      <c r="U141" s="114">
        <v>2.0830000000000002</v>
      </c>
      <c r="V141" s="114">
        <f>ROUND(E141*U141,2)</f>
        <v>19.73</v>
      </c>
      <c r="W141" s="114"/>
      <c r="X141" s="114" t="s">
        <v>155</v>
      </c>
      <c r="Y141" s="114" t="s">
        <v>156</v>
      </c>
      <c r="Z141" s="108"/>
      <c r="AA141" s="108"/>
      <c r="AB141" s="108"/>
      <c r="AC141" s="108"/>
      <c r="AD141" s="108"/>
      <c r="AE141" s="108"/>
      <c r="AF141" s="108"/>
      <c r="AG141" s="108" t="s">
        <v>157</v>
      </c>
      <c r="AH141" s="108"/>
      <c r="AI141" s="108"/>
      <c r="AJ141" s="108"/>
      <c r="AK141" s="108"/>
      <c r="AL141" s="108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  <c r="AX141" s="108"/>
      <c r="AY141" s="108"/>
      <c r="AZ141" s="108"/>
      <c r="BA141" s="108"/>
      <c r="BB141" s="108"/>
      <c r="BC141" s="108"/>
      <c r="BD141" s="108"/>
      <c r="BE141" s="108"/>
      <c r="BF141" s="108"/>
      <c r="BG141" s="108"/>
      <c r="BH141" s="108"/>
    </row>
    <row r="142" spans="1:60" outlineLevel="2">
      <c r="A142" s="111"/>
      <c r="B142" s="112"/>
      <c r="C142" s="140" t="s">
        <v>318</v>
      </c>
      <c r="D142" s="115"/>
      <c r="E142" s="116">
        <v>9.4700000000000006</v>
      </c>
      <c r="F142" s="114"/>
      <c r="G142" s="114"/>
      <c r="H142" s="114"/>
      <c r="I142" s="114"/>
      <c r="J142" s="114"/>
      <c r="K142" s="114"/>
      <c r="L142" s="114"/>
      <c r="M142" s="114"/>
      <c r="N142" s="113"/>
      <c r="O142" s="113"/>
      <c r="P142" s="113"/>
      <c r="Q142" s="113"/>
      <c r="R142" s="114"/>
      <c r="S142" s="114"/>
      <c r="T142" s="114"/>
      <c r="U142" s="114"/>
      <c r="V142" s="114"/>
      <c r="W142" s="114"/>
      <c r="X142" s="114"/>
      <c r="Y142" s="114"/>
      <c r="Z142" s="108"/>
      <c r="AA142" s="108"/>
      <c r="AB142" s="108"/>
      <c r="AC142" s="108"/>
      <c r="AD142" s="108"/>
      <c r="AE142" s="108"/>
      <c r="AF142" s="108"/>
      <c r="AG142" s="108" t="s">
        <v>159</v>
      </c>
      <c r="AH142" s="108">
        <v>0</v>
      </c>
      <c r="AI142" s="108"/>
      <c r="AJ142" s="108"/>
      <c r="AK142" s="108"/>
      <c r="AL142" s="108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  <c r="AX142" s="108"/>
      <c r="AY142" s="108"/>
      <c r="AZ142" s="108"/>
      <c r="BA142" s="108"/>
      <c r="BB142" s="108"/>
      <c r="BC142" s="108"/>
      <c r="BD142" s="108"/>
      <c r="BE142" s="108"/>
      <c r="BF142" s="108"/>
      <c r="BG142" s="108"/>
      <c r="BH142" s="108"/>
    </row>
    <row r="143" spans="1:60" outlineLevel="1">
      <c r="A143" s="124">
        <v>45</v>
      </c>
      <c r="B143" s="125" t="s">
        <v>326</v>
      </c>
      <c r="C143" s="139" t="s">
        <v>327</v>
      </c>
      <c r="D143" s="126" t="s">
        <v>203</v>
      </c>
      <c r="E143" s="127">
        <v>1.39</v>
      </c>
      <c r="F143" s="128"/>
      <c r="G143" s="129">
        <f>ROUND(E143*F143,2)</f>
        <v>0</v>
      </c>
      <c r="H143" s="128"/>
      <c r="I143" s="129">
        <f>ROUND(E143*H143,2)</f>
        <v>0</v>
      </c>
      <c r="J143" s="128"/>
      <c r="K143" s="129">
        <f>ROUND(E143*J143,2)</f>
        <v>0</v>
      </c>
      <c r="L143" s="129">
        <v>21</v>
      </c>
      <c r="M143" s="129">
        <f>G143*(1+L143/100)</f>
        <v>0</v>
      </c>
      <c r="N143" s="127">
        <v>1.41E-2</v>
      </c>
      <c r="O143" s="127">
        <f>ROUND(E143*N143,2)</f>
        <v>0.02</v>
      </c>
      <c r="P143" s="127">
        <v>0</v>
      </c>
      <c r="Q143" s="127">
        <f>ROUND(E143*P143,2)</f>
        <v>0</v>
      </c>
      <c r="R143" s="129"/>
      <c r="S143" s="129" t="s">
        <v>153</v>
      </c>
      <c r="T143" s="130" t="s">
        <v>154</v>
      </c>
      <c r="U143" s="114">
        <v>0.39600000000000002</v>
      </c>
      <c r="V143" s="114">
        <f>ROUND(E143*U143,2)</f>
        <v>0.55000000000000004</v>
      </c>
      <c r="W143" s="114"/>
      <c r="X143" s="114" t="s">
        <v>155</v>
      </c>
      <c r="Y143" s="114" t="s">
        <v>156</v>
      </c>
      <c r="Z143" s="108"/>
      <c r="AA143" s="108"/>
      <c r="AB143" s="108"/>
      <c r="AC143" s="108"/>
      <c r="AD143" s="108"/>
      <c r="AE143" s="108"/>
      <c r="AF143" s="108"/>
      <c r="AG143" s="108" t="s">
        <v>157</v>
      </c>
      <c r="AH143" s="108"/>
      <c r="AI143" s="108"/>
      <c r="AJ143" s="108"/>
      <c r="AK143" s="108"/>
      <c r="AL143" s="108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  <c r="AX143" s="108"/>
      <c r="AY143" s="108"/>
      <c r="AZ143" s="108"/>
      <c r="BA143" s="108"/>
      <c r="BB143" s="108"/>
      <c r="BC143" s="108"/>
      <c r="BD143" s="108"/>
      <c r="BE143" s="108"/>
      <c r="BF143" s="108"/>
      <c r="BG143" s="108"/>
      <c r="BH143" s="108"/>
    </row>
    <row r="144" spans="1:60" outlineLevel="2">
      <c r="A144" s="111"/>
      <c r="B144" s="112"/>
      <c r="C144" s="140" t="s">
        <v>328</v>
      </c>
      <c r="D144" s="115"/>
      <c r="E144" s="116">
        <v>1.39</v>
      </c>
      <c r="F144" s="114"/>
      <c r="G144" s="114"/>
      <c r="H144" s="114"/>
      <c r="I144" s="114"/>
      <c r="J144" s="114"/>
      <c r="K144" s="114"/>
      <c r="L144" s="114"/>
      <c r="M144" s="114"/>
      <c r="N144" s="113"/>
      <c r="O144" s="113"/>
      <c r="P144" s="113"/>
      <c r="Q144" s="113"/>
      <c r="R144" s="114"/>
      <c r="S144" s="114"/>
      <c r="T144" s="114"/>
      <c r="U144" s="114"/>
      <c r="V144" s="114"/>
      <c r="W144" s="114"/>
      <c r="X144" s="114"/>
      <c r="Y144" s="114"/>
      <c r="Z144" s="108"/>
      <c r="AA144" s="108"/>
      <c r="AB144" s="108"/>
      <c r="AC144" s="108"/>
      <c r="AD144" s="108"/>
      <c r="AE144" s="108"/>
      <c r="AF144" s="108"/>
      <c r="AG144" s="108" t="s">
        <v>159</v>
      </c>
      <c r="AH144" s="108">
        <v>0</v>
      </c>
      <c r="AI144" s="108"/>
      <c r="AJ144" s="108"/>
      <c r="AK144" s="108"/>
      <c r="AL144" s="108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  <c r="AX144" s="108"/>
      <c r="AY144" s="108"/>
      <c r="AZ144" s="108"/>
      <c r="BA144" s="108"/>
      <c r="BB144" s="108"/>
      <c r="BC144" s="108"/>
      <c r="BD144" s="108"/>
      <c r="BE144" s="108"/>
      <c r="BF144" s="108"/>
      <c r="BG144" s="108"/>
      <c r="BH144" s="108"/>
    </row>
    <row r="145" spans="1:60" outlineLevel="1">
      <c r="A145" s="131">
        <v>46</v>
      </c>
      <c r="B145" s="132" t="s">
        <v>329</v>
      </c>
      <c r="C145" s="141" t="s">
        <v>330</v>
      </c>
      <c r="D145" s="133" t="s">
        <v>203</v>
      </c>
      <c r="E145" s="134">
        <v>1.39</v>
      </c>
      <c r="F145" s="135"/>
      <c r="G145" s="136">
        <f>ROUND(E145*F145,2)</f>
        <v>0</v>
      </c>
      <c r="H145" s="135"/>
      <c r="I145" s="136">
        <f>ROUND(E145*H145,2)</f>
        <v>0</v>
      </c>
      <c r="J145" s="135"/>
      <c r="K145" s="136">
        <f>ROUND(E145*J145,2)</f>
        <v>0</v>
      </c>
      <c r="L145" s="136">
        <v>21</v>
      </c>
      <c r="M145" s="136">
        <f>G145*(1+L145/100)</f>
        <v>0</v>
      </c>
      <c r="N145" s="134">
        <v>0</v>
      </c>
      <c r="O145" s="134">
        <f>ROUND(E145*N145,2)</f>
        <v>0</v>
      </c>
      <c r="P145" s="134">
        <v>0</v>
      </c>
      <c r="Q145" s="134">
        <f>ROUND(E145*P145,2)</f>
        <v>0</v>
      </c>
      <c r="R145" s="136"/>
      <c r="S145" s="136" t="s">
        <v>153</v>
      </c>
      <c r="T145" s="137" t="s">
        <v>154</v>
      </c>
      <c r="U145" s="114">
        <v>0.24</v>
      </c>
      <c r="V145" s="114">
        <f>ROUND(E145*U145,2)</f>
        <v>0.33</v>
      </c>
      <c r="W145" s="114"/>
      <c r="X145" s="114" t="s">
        <v>155</v>
      </c>
      <c r="Y145" s="114" t="s">
        <v>156</v>
      </c>
      <c r="Z145" s="108"/>
      <c r="AA145" s="108"/>
      <c r="AB145" s="108"/>
      <c r="AC145" s="108"/>
      <c r="AD145" s="108"/>
      <c r="AE145" s="108"/>
      <c r="AF145" s="108"/>
      <c r="AG145" s="108" t="s">
        <v>157</v>
      </c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  <c r="AX145" s="108"/>
      <c r="AY145" s="108"/>
      <c r="AZ145" s="108"/>
      <c r="BA145" s="108"/>
      <c r="BB145" s="108"/>
      <c r="BC145" s="108"/>
      <c r="BD145" s="108"/>
      <c r="BE145" s="108"/>
      <c r="BF145" s="108"/>
      <c r="BG145" s="108"/>
      <c r="BH145" s="108"/>
    </row>
    <row r="146" spans="1:60">
      <c r="A146" s="118" t="s">
        <v>148</v>
      </c>
      <c r="B146" s="119" t="s">
        <v>79</v>
      </c>
      <c r="C146" s="138" t="s">
        <v>80</v>
      </c>
      <c r="D146" s="120"/>
      <c r="E146" s="121"/>
      <c r="F146" s="122"/>
      <c r="G146" s="122">
        <f>SUMIF(AG147:AG151,"&lt;&gt;NOR",G147:G151)</f>
        <v>0</v>
      </c>
      <c r="H146" s="122"/>
      <c r="I146" s="122">
        <f>SUM(I147:I151)</f>
        <v>0</v>
      </c>
      <c r="J146" s="122"/>
      <c r="K146" s="122">
        <f>SUM(K147:K151)</f>
        <v>0</v>
      </c>
      <c r="L146" s="122"/>
      <c r="M146" s="122">
        <f>SUM(M147:M151)</f>
        <v>0</v>
      </c>
      <c r="N146" s="121"/>
      <c r="O146" s="121">
        <f>SUM(O147:O151)</f>
        <v>9.7600000000000016</v>
      </c>
      <c r="P146" s="121"/>
      <c r="Q146" s="121">
        <f>SUM(Q147:Q151)</f>
        <v>0</v>
      </c>
      <c r="R146" s="122"/>
      <c r="S146" s="122"/>
      <c r="T146" s="123"/>
      <c r="U146" s="117"/>
      <c r="V146" s="117">
        <f>SUM(V147:V151)</f>
        <v>93.07</v>
      </c>
      <c r="W146" s="117"/>
      <c r="X146" s="117"/>
      <c r="Y146" s="117"/>
      <c r="AG146" t="s">
        <v>149</v>
      </c>
    </row>
    <row r="147" spans="1:60" ht="22.5" outlineLevel="1">
      <c r="A147" s="124">
        <v>47</v>
      </c>
      <c r="B147" s="125" t="s">
        <v>331</v>
      </c>
      <c r="C147" s="139" t="s">
        <v>332</v>
      </c>
      <c r="D147" s="126" t="s">
        <v>203</v>
      </c>
      <c r="E147" s="127">
        <v>149.4</v>
      </c>
      <c r="F147" s="128"/>
      <c r="G147" s="129">
        <f>ROUND(E147*F147,2)</f>
        <v>0</v>
      </c>
      <c r="H147" s="128"/>
      <c r="I147" s="129">
        <f>ROUND(E147*H147,2)</f>
        <v>0</v>
      </c>
      <c r="J147" s="128"/>
      <c r="K147" s="129">
        <f>ROUND(E147*J147,2)</f>
        <v>0</v>
      </c>
      <c r="L147" s="129">
        <v>21</v>
      </c>
      <c r="M147" s="129">
        <f>G147*(1+L147/100)</f>
        <v>0</v>
      </c>
      <c r="N147" s="127">
        <v>6.497E-2</v>
      </c>
      <c r="O147" s="127">
        <f>ROUND(E147*N147,2)</f>
        <v>9.7100000000000009</v>
      </c>
      <c r="P147" s="127">
        <v>0</v>
      </c>
      <c r="Q147" s="127">
        <f>ROUND(E147*P147,2)</f>
        <v>0</v>
      </c>
      <c r="R147" s="129"/>
      <c r="S147" s="129" t="s">
        <v>153</v>
      </c>
      <c r="T147" s="130" t="s">
        <v>154</v>
      </c>
      <c r="U147" s="114">
        <v>0.52</v>
      </c>
      <c r="V147" s="114">
        <f>ROUND(E147*U147,2)</f>
        <v>77.69</v>
      </c>
      <c r="W147" s="114"/>
      <c r="X147" s="114" t="s">
        <v>155</v>
      </c>
      <c r="Y147" s="114" t="s">
        <v>156</v>
      </c>
      <c r="Z147" s="108"/>
      <c r="AA147" s="108"/>
      <c r="AB147" s="108"/>
      <c r="AC147" s="108"/>
      <c r="AD147" s="108"/>
      <c r="AE147" s="108"/>
      <c r="AF147" s="108"/>
      <c r="AG147" s="108" t="s">
        <v>157</v>
      </c>
      <c r="AH147" s="108"/>
      <c r="AI147" s="108"/>
      <c r="AJ147" s="108"/>
      <c r="AK147" s="108"/>
      <c r="AL147" s="108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  <c r="AX147" s="108"/>
      <c r="AY147" s="108"/>
      <c r="AZ147" s="108"/>
      <c r="BA147" s="108"/>
      <c r="BB147" s="108"/>
      <c r="BC147" s="108"/>
      <c r="BD147" s="108"/>
      <c r="BE147" s="108"/>
      <c r="BF147" s="108"/>
      <c r="BG147" s="108"/>
      <c r="BH147" s="108"/>
    </row>
    <row r="148" spans="1:60" outlineLevel="2">
      <c r="A148" s="111"/>
      <c r="B148" s="112"/>
      <c r="C148" s="140" t="s">
        <v>333</v>
      </c>
      <c r="D148" s="115"/>
      <c r="E148" s="116">
        <v>149.4</v>
      </c>
      <c r="F148" s="114"/>
      <c r="G148" s="114"/>
      <c r="H148" s="114"/>
      <c r="I148" s="114"/>
      <c r="J148" s="114"/>
      <c r="K148" s="114"/>
      <c r="L148" s="114"/>
      <c r="M148" s="114"/>
      <c r="N148" s="113"/>
      <c r="O148" s="113"/>
      <c r="P148" s="113"/>
      <c r="Q148" s="113"/>
      <c r="R148" s="114"/>
      <c r="S148" s="114"/>
      <c r="T148" s="114"/>
      <c r="U148" s="114"/>
      <c r="V148" s="114"/>
      <c r="W148" s="114"/>
      <c r="X148" s="114"/>
      <c r="Y148" s="114"/>
      <c r="Z148" s="108"/>
      <c r="AA148" s="108"/>
      <c r="AB148" s="108"/>
      <c r="AC148" s="108"/>
      <c r="AD148" s="108"/>
      <c r="AE148" s="108"/>
      <c r="AF148" s="108"/>
      <c r="AG148" s="108" t="s">
        <v>159</v>
      </c>
      <c r="AH148" s="108">
        <v>0</v>
      </c>
      <c r="AI148" s="108"/>
      <c r="AJ148" s="108"/>
      <c r="AK148" s="108"/>
      <c r="AL148" s="108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  <c r="AX148" s="108"/>
      <c r="AY148" s="108"/>
      <c r="AZ148" s="108"/>
      <c r="BA148" s="108"/>
      <c r="BB148" s="108"/>
      <c r="BC148" s="108"/>
      <c r="BD148" s="108"/>
      <c r="BE148" s="108"/>
      <c r="BF148" s="108"/>
      <c r="BG148" s="108"/>
      <c r="BH148" s="108"/>
    </row>
    <row r="149" spans="1:60" outlineLevel="1">
      <c r="A149" s="131">
        <v>48</v>
      </c>
      <c r="B149" s="132" t="s">
        <v>334</v>
      </c>
      <c r="C149" s="141" t="s">
        <v>335</v>
      </c>
      <c r="D149" s="133" t="s">
        <v>252</v>
      </c>
      <c r="E149" s="134">
        <v>1</v>
      </c>
      <c r="F149" s="135"/>
      <c r="G149" s="136">
        <f>ROUND(E149*F149,2)</f>
        <v>0</v>
      </c>
      <c r="H149" s="135"/>
      <c r="I149" s="136">
        <f>ROUND(E149*H149,2)</f>
        <v>0</v>
      </c>
      <c r="J149" s="135"/>
      <c r="K149" s="136">
        <f>ROUND(E149*J149,2)</f>
        <v>0</v>
      </c>
      <c r="L149" s="136">
        <v>21</v>
      </c>
      <c r="M149" s="136">
        <f>G149*(1+L149/100)</f>
        <v>0</v>
      </c>
      <c r="N149" s="134">
        <v>6.9999999999999999E-4</v>
      </c>
      <c r="O149" s="134">
        <f>ROUND(E149*N149,2)</f>
        <v>0</v>
      </c>
      <c r="P149" s="134">
        <v>0</v>
      </c>
      <c r="Q149" s="134">
        <f>ROUND(E149*P149,2)</f>
        <v>0</v>
      </c>
      <c r="R149" s="136"/>
      <c r="S149" s="136" t="s">
        <v>336</v>
      </c>
      <c r="T149" s="137" t="s">
        <v>337</v>
      </c>
      <c r="U149" s="114">
        <v>0.2</v>
      </c>
      <c r="V149" s="114">
        <f>ROUND(E149*U149,2)</f>
        <v>0.2</v>
      </c>
      <c r="W149" s="114"/>
      <c r="X149" s="114" t="s">
        <v>155</v>
      </c>
      <c r="Y149" s="114" t="s">
        <v>156</v>
      </c>
      <c r="Z149" s="108"/>
      <c r="AA149" s="108"/>
      <c r="AB149" s="108"/>
      <c r="AC149" s="108"/>
      <c r="AD149" s="108"/>
      <c r="AE149" s="108"/>
      <c r="AF149" s="108"/>
      <c r="AG149" s="108" t="s">
        <v>157</v>
      </c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  <c r="AX149" s="108"/>
      <c r="AY149" s="108"/>
      <c r="AZ149" s="108"/>
      <c r="BA149" s="108"/>
      <c r="BB149" s="108"/>
      <c r="BC149" s="108"/>
      <c r="BD149" s="108"/>
      <c r="BE149" s="108"/>
      <c r="BF149" s="108"/>
      <c r="BG149" s="108"/>
      <c r="BH149" s="108"/>
    </row>
    <row r="150" spans="1:60" outlineLevel="1">
      <c r="A150" s="124">
        <v>49</v>
      </c>
      <c r="B150" s="125" t="s">
        <v>311</v>
      </c>
      <c r="C150" s="139" t="s">
        <v>312</v>
      </c>
      <c r="D150" s="126" t="s">
        <v>203</v>
      </c>
      <c r="E150" s="127">
        <v>75.900000000000006</v>
      </c>
      <c r="F150" s="128"/>
      <c r="G150" s="129">
        <f>ROUND(E150*F150,2)</f>
        <v>0</v>
      </c>
      <c r="H150" s="128"/>
      <c r="I150" s="129">
        <f>ROUND(E150*H150,2)</f>
        <v>0</v>
      </c>
      <c r="J150" s="128"/>
      <c r="K150" s="129">
        <f>ROUND(E150*J150,2)</f>
        <v>0</v>
      </c>
      <c r="L150" s="129">
        <v>21</v>
      </c>
      <c r="M150" s="129">
        <f>G150*(1+L150/100)</f>
        <v>0</v>
      </c>
      <c r="N150" s="127">
        <v>6.9999999999999999E-4</v>
      </c>
      <c r="O150" s="127">
        <f>ROUND(E150*N150,2)</f>
        <v>0.05</v>
      </c>
      <c r="P150" s="127">
        <v>0</v>
      </c>
      <c r="Q150" s="127">
        <f>ROUND(E150*P150,2)</f>
        <v>0</v>
      </c>
      <c r="R150" s="129"/>
      <c r="S150" s="129" t="s">
        <v>153</v>
      </c>
      <c r="T150" s="130" t="s">
        <v>154</v>
      </c>
      <c r="U150" s="114">
        <v>0.2</v>
      </c>
      <c r="V150" s="114">
        <f>ROUND(E150*U150,2)</f>
        <v>15.18</v>
      </c>
      <c r="W150" s="114"/>
      <c r="X150" s="114" t="s">
        <v>155</v>
      </c>
      <c r="Y150" s="114" t="s">
        <v>156</v>
      </c>
      <c r="Z150" s="108"/>
      <c r="AA150" s="108"/>
      <c r="AB150" s="108"/>
      <c r="AC150" s="108"/>
      <c r="AD150" s="108"/>
      <c r="AE150" s="108"/>
      <c r="AF150" s="108"/>
      <c r="AG150" s="108" t="s">
        <v>157</v>
      </c>
      <c r="AH150" s="108"/>
      <c r="AI150" s="108"/>
      <c r="AJ150" s="108"/>
      <c r="AK150" s="108"/>
      <c r="AL150" s="108"/>
      <c r="AM150" s="108"/>
      <c r="AN150" s="108"/>
      <c r="AO150" s="108"/>
      <c r="AP150" s="108"/>
      <c r="AQ150" s="108"/>
      <c r="AR150" s="108"/>
      <c r="AS150" s="108"/>
      <c r="AT150" s="108"/>
      <c r="AU150" s="108"/>
      <c r="AV150" s="108"/>
      <c r="AW150" s="108"/>
      <c r="AX150" s="108"/>
      <c r="AY150" s="108"/>
      <c r="AZ150" s="108"/>
      <c r="BA150" s="108"/>
      <c r="BB150" s="108"/>
      <c r="BC150" s="108"/>
      <c r="BD150" s="108"/>
      <c r="BE150" s="108"/>
      <c r="BF150" s="108"/>
      <c r="BG150" s="108"/>
      <c r="BH150" s="108"/>
    </row>
    <row r="151" spans="1:60" outlineLevel="2">
      <c r="A151" s="111"/>
      <c r="B151" s="112"/>
      <c r="C151" s="140" t="s">
        <v>338</v>
      </c>
      <c r="D151" s="115"/>
      <c r="E151" s="116">
        <v>75.900000000000006</v>
      </c>
      <c r="F151" s="114"/>
      <c r="G151" s="114"/>
      <c r="H151" s="114"/>
      <c r="I151" s="114"/>
      <c r="J151" s="114"/>
      <c r="K151" s="114"/>
      <c r="L151" s="114"/>
      <c r="M151" s="114"/>
      <c r="N151" s="113"/>
      <c r="O151" s="113"/>
      <c r="P151" s="113"/>
      <c r="Q151" s="113"/>
      <c r="R151" s="114"/>
      <c r="S151" s="114"/>
      <c r="T151" s="114"/>
      <c r="U151" s="114"/>
      <c r="V151" s="114"/>
      <c r="W151" s="114"/>
      <c r="X151" s="114"/>
      <c r="Y151" s="114"/>
      <c r="Z151" s="108"/>
      <c r="AA151" s="108"/>
      <c r="AB151" s="108"/>
      <c r="AC151" s="108"/>
      <c r="AD151" s="108"/>
      <c r="AE151" s="108"/>
      <c r="AF151" s="108"/>
      <c r="AG151" s="108" t="s">
        <v>159</v>
      </c>
      <c r="AH151" s="108">
        <v>0</v>
      </c>
      <c r="AI151" s="108"/>
      <c r="AJ151" s="108"/>
      <c r="AK151" s="108"/>
      <c r="AL151" s="108"/>
      <c r="AM151" s="108"/>
      <c r="AN151" s="108"/>
      <c r="AO151" s="108"/>
      <c r="AP151" s="108"/>
      <c r="AQ151" s="108"/>
      <c r="AR151" s="108"/>
      <c r="AS151" s="108"/>
      <c r="AT151" s="108"/>
      <c r="AU151" s="108"/>
      <c r="AV151" s="108"/>
      <c r="AW151" s="108"/>
      <c r="AX151" s="108"/>
      <c r="AY151" s="108"/>
      <c r="AZ151" s="108"/>
      <c r="BA151" s="108"/>
      <c r="BB151" s="108"/>
      <c r="BC151" s="108"/>
      <c r="BD151" s="108"/>
      <c r="BE151" s="108"/>
      <c r="BF151" s="108"/>
      <c r="BG151" s="108"/>
      <c r="BH151" s="108"/>
    </row>
    <row r="152" spans="1:60">
      <c r="A152" s="118" t="s">
        <v>148</v>
      </c>
      <c r="B152" s="119" t="s">
        <v>81</v>
      </c>
      <c r="C152" s="138" t="s">
        <v>82</v>
      </c>
      <c r="D152" s="120"/>
      <c r="E152" s="121"/>
      <c r="F152" s="122"/>
      <c r="G152" s="122">
        <f>SUMIF(AG153:AG158,"&lt;&gt;NOR",G153:G158)</f>
        <v>0</v>
      </c>
      <c r="H152" s="122"/>
      <c r="I152" s="122">
        <f>SUM(I153:I158)</f>
        <v>0</v>
      </c>
      <c r="J152" s="122"/>
      <c r="K152" s="122">
        <f>SUM(K153:K158)</f>
        <v>0</v>
      </c>
      <c r="L152" s="122"/>
      <c r="M152" s="122">
        <f>SUM(M153:M158)</f>
        <v>0</v>
      </c>
      <c r="N152" s="121"/>
      <c r="O152" s="121">
        <f>SUM(O153:O158)</f>
        <v>5.3</v>
      </c>
      <c r="P152" s="121"/>
      <c r="Q152" s="121">
        <f>SUM(Q153:Q158)</f>
        <v>0</v>
      </c>
      <c r="R152" s="122"/>
      <c r="S152" s="122"/>
      <c r="T152" s="123"/>
      <c r="U152" s="117"/>
      <c r="V152" s="117">
        <f>SUM(V153:V158)</f>
        <v>108.35</v>
      </c>
      <c r="W152" s="117"/>
      <c r="X152" s="117"/>
      <c r="Y152" s="117"/>
      <c r="AG152" t="s">
        <v>149</v>
      </c>
    </row>
    <row r="153" spans="1:60" outlineLevel="1">
      <c r="A153" s="124">
        <v>50</v>
      </c>
      <c r="B153" s="125" t="s">
        <v>339</v>
      </c>
      <c r="C153" s="139" t="s">
        <v>340</v>
      </c>
      <c r="D153" s="126" t="s">
        <v>203</v>
      </c>
      <c r="E153" s="127">
        <v>270</v>
      </c>
      <c r="F153" s="128"/>
      <c r="G153" s="129">
        <f>ROUND(E153*F153,2)</f>
        <v>0</v>
      </c>
      <c r="H153" s="128"/>
      <c r="I153" s="129">
        <f>ROUND(E153*H153,2)</f>
        <v>0</v>
      </c>
      <c r="J153" s="128"/>
      <c r="K153" s="129">
        <f>ROUND(E153*J153,2)</f>
        <v>0</v>
      </c>
      <c r="L153" s="129">
        <v>21</v>
      </c>
      <c r="M153" s="129">
        <f>G153*(1+L153/100)</f>
        <v>0</v>
      </c>
      <c r="N153" s="127">
        <v>1.8380000000000001E-2</v>
      </c>
      <c r="O153" s="127">
        <f>ROUND(E153*N153,2)</f>
        <v>4.96</v>
      </c>
      <c r="P153" s="127">
        <v>0</v>
      </c>
      <c r="Q153" s="127">
        <f>ROUND(E153*P153,2)</f>
        <v>0</v>
      </c>
      <c r="R153" s="129"/>
      <c r="S153" s="129" t="s">
        <v>153</v>
      </c>
      <c r="T153" s="130" t="s">
        <v>154</v>
      </c>
      <c r="U153" s="114">
        <v>0.13</v>
      </c>
      <c r="V153" s="114">
        <f>ROUND(E153*U153,2)</f>
        <v>35.1</v>
      </c>
      <c r="W153" s="114"/>
      <c r="X153" s="114" t="s">
        <v>155</v>
      </c>
      <c r="Y153" s="114" t="s">
        <v>156</v>
      </c>
      <c r="Z153" s="108"/>
      <c r="AA153" s="108"/>
      <c r="AB153" s="108"/>
      <c r="AC153" s="108"/>
      <c r="AD153" s="108"/>
      <c r="AE153" s="108"/>
      <c r="AF153" s="108"/>
      <c r="AG153" s="108" t="s">
        <v>157</v>
      </c>
      <c r="AH153" s="108"/>
      <c r="AI153" s="108"/>
      <c r="AJ153" s="108"/>
      <c r="AK153" s="108"/>
      <c r="AL153" s="108"/>
      <c r="AM153" s="108"/>
      <c r="AN153" s="108"/>
      <c r="AO153" s="108"/>
      <c r="AP153" s="108"/>
      <c r="AQ153" s="108"/>
      <c r="AR153" s="108"/>
      <c r="AS153" s="108"/>
      <c r="AT153" s="108"/>
      <c r="AU153" s="108"/>
      <c r="AV153" s="108"/>
      <c r="AW153" s="108"/>
      <c r="AX153" s="108"/>
      <c r="AY153" s="108"/>
      <c r="AZ153" s="108"/>
      <c r="BA153" s="108"/>
      <c r="BB153" s="108"/>
      <c r="BC153" s="108"/>
      <c r="BD153" s="108"/>
      <c r="BE153" s="108"/>
      <c r="BF153" s="108"/>
      <c r="BG153" s="108"/>
      <c r="BH153" s="108"/>
    </row>
    <row r="154" spans="1:60" outlineLevel="2">
      <c r="A154" s="111"/>
      <c r="B154" s="112"/>
      <c r="C154" s="140" t="s">
        <v>341</v>
      </c>
      <c r="D154" s="115"/>
      <c r="E154" s="116">
        <v>270</v>
      </c>
      <c r="F154" s="114"/>
      <c r="G154" s="114"/>
      <c r="H154" s="114"/>
      <c r="I154" s="114"/>
      <c r="J154" s="114"/>
      <c r="K154" s="114"/>
      <c r="L154" s="114"/>
      <c r="M154" s="114"/>
      <c r="N154" s="113"/>
      <c r="O154" s="113"/>
      <c r="P154" s="113"/>
      <c r="Q154" s="113"/>
      <c r="R154" s="114"/>
      <c r="S154" s="114"/>
      <c r="T154" s="114"/>
      <c r="U154" s="114"/>
      <c r="V154" s="114"/>
      <c r="W154" s="114"/>
      <c r="X154" s="114"/>
      <c r="Y154" s="114"/>
      <c r="Z154" s="108"/>
      <c r="AA154" s="108"/>
      <c r="AB154" s="108"/>
      <c r="AC154" s="108"/>
      <c r="AD154" s="108"/>
      <c r="AE154" s="108"/>
      <c r="AF154" s="108"/>
      <c r="AG154" s="108" t="s">
        <v>159</v>
      </c>
      <c r="AH154" s="108">
        <v>0</v>
      </c>
      <c r="AI154" s="108"/>
      <c r="AJ154" s="108"/>
      <c r="AK154" s="108"/>
      <c r="AL154" s="108"/>
      <c r="AM154" s="108"/>
      <c r="AN154" s="108"/>
      <c r="AO154" s="108"/>
      <c r="AP154" s="108"/>
      <c r="AQ154" s="108"/>
      <c r="AR154" s="108"/>
      <c r="AS154" s="108"/>
      <c r="AT154" s="108"/>
      <c r="AU154" s="108"/>
      <c r="AV154" s="108"/>
      <c r="AW154" s="108"/>
      <c r="AX154" s="108"/>
      <c r="AY154" s="108"/>
      <c r="AZ154" s="108"/>
      <c r="BA154" s="108"/>
      <c r="BB154" s="108"/>
      <c r="BC154" s="108"/>
      <c r="BD154" s="108"/>
      <c r="BE154" s="108"/>
      <c r="BF154" s="108"/>
      <c r="BG154" s="108"/>
      <c r="BH154" s="108"/>
    </row>
    <row r="155" spans="1:60" outlineLevel="1">
      <c r="A155" s="124">
        <v>51</v>
      </c>
      <c r="B155" s="125" t="s">
        <v>342</v>
      </c>
      <c r="C155" s="139" t="s">
        <v>343</v>
      </c>
      <c r="D155" s="126" t="s">
        <v>203</v>
      </c>
      <c r="E155" s="127">
        <v>8100</v>
      </c>
      <c r="F155" s="128"/>
      <c r="G155" s="129">
        <f>ROUND(E155*F155,2)</f>
        <v>0</v>
      </c>
      <c r="H155" s="128"/>
      <c r="I155" s="129">
        <f>ROUND(E155*H155,2)</f>
        <v>0</v>
      </c>
      <c r="J155" s="128"/>
      <c r="K155" s="129">
        <f>ROUND(E155*J155,2)</f>
        <v>0</v>
      </c>
      <c r="L155" s="129">
        <v>21</v>
      </c>
      <c r="M155" s="129">
        <f>G155*(1+L155/100)</f>
        <v>0</v>
      </c>
      <c r="N155" s="127">
        <v>0</v>
      </c>
      <c r="O155" s="127">
        <f>ROUND(E155*N155,2)</f>
        <v>0</v>
      </c>
      <c r="P155" s="127">
        <v>0</v>
      </c>
      <c r="Q155" s="127">
        <f>ROUND(E155*P155,2)</f>
        <v>0</v>
      </c>
      <c r="R155" s="129"/>
      <c r="S155" s="129" t="s">
        <v>153</v>
      </c>
      <c r="T155" s="130" t="s">
        <v>154</v>
      </c>
      <c r="U155" s="114">
        <v>0</v>
      </c>
      <c r="V155" s="114">
        <f>ROUND(E155*U155,2)</f>
        <v>0</v>
      </c>
      <c r="W155" s="114"/>
      <c r="X155" s="114" t="s">
        <v>155</v>
      </c>
      <c r="Y155" s="114" t="s">
        <v>156</v>
      </c>
      <c r="Z155" s="108"/>
      <c r="AA155" s="108"/>
      <c r="AB155" s="108"/>
      <c r="AC155" s="108"/>
      <c r="AD155" s="108"/>
      <c r="AE155" s="108"/>
      <c r="AF155" s="108"/>
      <c r="AG155" s="108" t="s">
        <v>157</v>
      </c>
      <c r="AH155" s="108"/>
      <c r="AI155" s="108"/>
      <c r="AJ155" s="108"/>
      <c r="AK155" s="108"/>
      <c r="AL155" s="108"/>
      <c r="AM155" s="108"/>
      <c r="AN155" s="108"/>
      <c r="AO155" s="108"/>
      <c r="AP155" s="108"/>
      <c r="AQ155" s="108"/>
      <c r="AR155" s="108"/>
      <c r="AS155" s="108"/>
      <c r="AT155" s="108"/>
      <c r="AU155" s="108"/>
      <c r="AV155" s="108"/>
      <c r="AW155" s="108"/>
      <c r="AX155" s="108"/>
      <c r="AY155" s="108"/>
      <c r="AZ155" s="108"/>
      <c r="BA155" s="108"/>
      <c r="BB155" s="108"/>
      <c r="BC155" s="108"/>
      <c r="BD155" s="108"/>
      <c r="BE155" s="108"/>
      <c r="BF155" s="108"/>
      <c r="BG155" s="108"/>
      <c r="BH155" s="108"/>
    </row>
    <row r="156" spans="1:60" outlineLevel="2">
      <c r="A156" s="111"/>
      <c r="B156" s="112"/>
      <c r="C156" s="140" t="s">
        <v>344</v>
      </c>
      <c r="D156" s="115"/>
      <c r="E156" s="116">
        <v>8100</v>
      </c>
      <c r="F156" s="114"/>
      <c r="G156" s="114"/>
      <c r="H156" s="114"/>
      <c r="I156" s="114"/>
      <c r="J156" s="114"/>
      <c r="K156" s="114"/>
      <c r="L156" s="114"/>
      <c r="M156" s="114"/>
      <c r="N156" s="113"/>
      <c r="O156" s="113"/>
      <c r="P156" s="113"/>
      <c r="Q156" s="113"/>
      <c r="R156" s="114"/>
      <c r="S156" s="114"/>
      <c r="T156" s="114"/>
      <c r="U156" s="114"/>
      <c r="V156" s="114"/>
      <c r="W156" s="114"/>
      <c r="X156" s="114"/>
      <c r="Y156" s="114"/>
      <c r="Z156" s="108"/>
      <c r="AA156" s="108"/>
      <c r="AB156" s="108"/>
      <c r="AC156" s="108"/>
      <c r="AD156" s="108"/>
      <c r="AE156" s="108"/>
      <c r="AF156" s="108"/>
      <c r="AG156" s="108" t="s">
        <v>159</v>
      </c>
      <c r="AH156" s="108">
        <v>0</v>
      </c>
      <c r="AI156" s="108"/>
      <c r="AJ156" s="108"/>
      <c r="AK156" s="108"/>
      <c r="AL156" s="108"/>
      <c r="AM156" s="108"/>
      <c r="AN156" s="108"/>
      <c r="AO156" s="108"/>
      <c r="AP156" s="108"/>
      <c r="AQ156" s="108"/>
      <c r="AR156" s="108"/>
      <c r="AS156" s="108"/>
      <c r="AT156" s="108"/>
      <c r="AU156" s="108"/>
      <c r="AV156" s="108"/>
      <c r="AW156" s="108"/>
      <c r="AX156" s="108"/>
      <c r="AY156" s="108"/>
      <c r="AZ156" s="108"/>
      <c r="BA156" s="108"/>
      <c r="BB156" s="108"/>
      <c r="BC156" s="108"/>
      <c r="BD156" s="108"/>
      <c r="BE156" s="108"/>
      <c r="BF156" s="108"/>
      <c r="BG156" s="108"/>
      <c r="BH156" s="108"/>
    </row>
    <row r="157" spans="1:60" outlineLevel="1">
      <c r="A157" s="131">
        <v>52</v>
      </c>
      <c r="B157" s="132" t="s">
        <v>345</v>
      </c>
      <c r="C157" s="141" t="s">
        <v>346</v>
      </c>
      <c r="D157" s="133" t="s">
        <v>203</v>
      </c>
      <c r="E157" s="134">
        <v>270</v>
      </c>
      <c r="F157" s="135"/>
      <c r="G157" s="136">
        <f>ROUND(E157*F157,2)</f>
        <v>0</v>
      </c>
      <c r="H157" s="135"/>
      <c r="I157" s="136">
        <f>ROUND(E157*H157,2)</f>
        <v>0</v>
      </c>
      <c r="J157" s="135"/>
      <c r="K157" s="136">
        <f>ROUND(E157*J157,2)</f>
        <v>0</v>
      </c>
      <c r="L157" s="136">
        <v>21</v>
      </c>
      <c r="M157" s="136">
        <f>G157*(1+L157/100)</f>
        <v>0</v>
      </c>
      <c r="N157" s="134">
        <v>0</v>
      </c>
      <c r="O157" s="134">
        <f>ROUND(E157*N157,2)</f>
        <v>0</v>
      </c>
      <c r="P157" s="134">
        <v>0</v>
      </c>
      <c r="Q157" s="134">
        <f>ROUND(E157*P157,2)</f>
        <v>0</v>
      </c>
      <c r="R157" s="136"/>
      <c r="S157" s="136" t="s">
        <v>153</v>
      </c>
      <c r="T157" s="137" t="s">
        <v>154</v>
      </c>
      <c r="U157" s="114">
        <v>0.10199999999999999</v>
      </c>
      <c r="V157" s="114">
        <f>ROUND(E157*U157,2)</f>
        <v>27.54</v>
      </c>
      <c r="W157" s="114"/>
      <c r="X157" s="114" t="s">
        <v>155</v>
      </c>
      <c r="Y157" s="114" t="s">
        <v>156</v>
      </c>
      <c r="Z157" s="108"/>
      <c r="AA157" s="108"/>
      <c r="AB157" s="108"/>
      <c r="AC157" s="108"/>
      <c r="AD157" s="108"/>
      <c r="AE157" s="108"/>
      <c r="AF157" s="108"/>
      <c r="AG157" s="108" t="s">
        <v>157</v>
      </c>
      <c r="AH157" s="108"/>
      <c r="AI157" s="108"/>
      <c r="AJ157" s="108"/>
      <c r="AK157" s="108"/>
      <c r="AL157" s="108"/>
      <c r="AM157" s="108"/>
      <c r="AN157" s="108"/>
      <c r="AO157" s="108"/>
      <c r="AP157" s="108"/>
      <c r="AQ157" s="108"/>
      <c r="AR157" s="108"/>
      <c r="AS157" s="108"/>
      <c r="AT157" s="108"/>
      <c r="AU157" s="108"/>
      <c r="AV157" s="108"/>
      <c r="AW157" s="108"/>
      <c r="AX157" s="108"/>
      <c r="AY157" s="108"/>
      <c r="AZ157" s="108"/>
      <c r="BA157" s="108"/>
      <c r="BB157" s="108"/>
      <c r="BC157" s="108"/>
      <c r="BD157" s="108"/>
      <c r="BE157" s="108"/>
      <c r="BF157" s="108"/>
      <c r="BG157" s="108"/>
      <c r="BH157" s="108"/>
    </row>
    <row r="158" spans="1:60" outlineLevel="1">
      <c r="A158" s="131">
        <v>53</v>
      </c>
      <c r="B158" s="132" t="s">
        <v>347</v>
      </c>
      <c r="C158" s="141" t="s">
        <v>348</v>
      </c>
      <c r="D158" s="133" t="s">
        <v>203</v>
      </c>
      <c r="E158" s="134">
        <v>213.6</v>
      </c>
      <c r="F158" s="135"/>
      <c r="G158" s="136">
        <f>ROUND(E158*F158,2)</f>
        <v>0</v>
      </c>
      <c r="H158" s="135"/>
      <c r="I158" s="136">
        <f>ROUND(E158*H158,2)</f>
        <v>0</v>
      </c>
      <c r="J158" s="135"/>
      <c r="K158" s="136">
        <f>ROUND(E158*J158,2)</f>
        <v>0</v>
      </c>
      <c r="L158" s="136">
        <v>21</v>
      </c>
      <c r="M158" s="136">
        <f>G158*(1+L158/100)</f>
        <v>0</v>
      </c>
      <c r="N158" s="134">
        <v>1.58E-3</v>
      </c>
      <c r="O158" s="134">
        <f>ROUND(E158*N158,2)</f>
        <v>0.34</v>
      </c>
      <c r="P158" s="134">
        <v>0</v>
      </c>
      <c r="Q158" s="134">
        <f>ROUND(E158*P158,2)</f>
        <v>0</v>
      </c>
      <c r="R158" s="136"/>
      <c r="S158" s="136" t="s">
        <v>153</v>
      </c>
      <c r="T158" s="137" t="s">
        <v>154</v>
      </c>
      <c r="U158" s="114">
        <v>0.214</v>
      </c>
      <c r="V158" s="114">
        <f>ROUND(E158*U158,2)</f>
        <v>45.71</v>
      </c>
      <c r="W158" s="114"/>
      <c r="X158" s="114" t="s">
        <v>155</v>
      </c>
      <c r="Y158" s="114" t="s">
        <v>156</v>
      </c>
      <c r="Z158" s="108"/>
      <c r="AA158" s="108"/>
      <c r="AB158" s="108"/>
      <c r="AC158" s="108"/>
      <c r="AD158" s="108"/>
      <c r="AE158" s="108"/>
      <c r="AF158" s="108"/>
      <c r="AG158" s="108" t="s">
        <v>157</v>
      </c>
      <c r="AH158" s="108"/>
      <c r="AI158" s="108"/>
      <c r="AJ158" s="108"/>
      <c r="AK158" s="108"/>
      <c r="AL158" s="108"/>
      <c r="AM158" s="108"/>
      <c r="AN158" s="108"/>
      <c r="AO158" s="108"/>
      <c r="AP158" s="108"/>
      <c r="AQ158" s="108"/>
      <c r="AR158" s="108"/>
      <c r="AS158" s="108"/>
      <c r="AT158" s="108"/>
      <c r="AU158" s="108"/>
      <c r="AV158" s="108"/>
      <c r="AW158" s="108"/>
      <c r="AX158" s="108"/>
      <c r="AY158" s="108"/>
      <c r="AZ158" s="108"/>
      <c r="BA158" s="108"/>
      <c r="BB158" s="108"/>
      <c r="BC158" s="108"/>
      <c r="BD158" s="108"/>
      <c r="BE158" s="108"/>
      <c r="BF158" s="108"/>
      <c r="BG158" s="108"/>
      <c r="BH158" s="108"/>
    </row>
    <row r="159" spans="1:60" ht="25.5">
      <c r="A159" s="118" t="s">
        <v>148</v>
      </c>
      <c r="B159" s="119" t="s">
        <v>83</v>
      </c>
      <c r="C159" s="138" t="s">
        <v>84</v>
      </c>
      <c r="D159" s="120"/>
      <c r="E159" s="121"/>
      <c r="F159" s="122"/>
      <c r="G159" s="122">
        <f>SUMIF(AG160:AG164,"&lt;&gt;NOR",G160:G164)</f>
        <v>0</v>
      </c>
      <c r="H159" s="122"/>
      <c r="I159" s="122">
        <f>SUM(I160:I164)</f>
        <v>0</v>
      </c>
      <c r="J159" s="122"/>
      <c r="K159" s="122">
        <f>SUM(K160:K164)</f>
        <v>0</v>
      </c>
      <c r="L159" s="122"/>
      <c r="M159" s="122">
        <f>SUM(M160:M164)</f>
        <v>0</v>
      </c>
      <c r="N159" s="121"/>
      <c r="O159" s="121">
        <f>SUM(O160:O164)</f>
        <v>0.01</v>
      </c>
      <c r="P159" s="121"/>
      <c r="Q159" s="121">
        <f>SUM(Q160:Q164)</f>
        <v>0</v>
      </c>
      <c r="R159" s="122"/>
      <c r="S159" s="122"/>
      <c r="T159" s="123"/>
      <c r="U159" s="117"/>
      <c r="V159" s="117">
        <f>SUM(V160:V164)</f>
        <v>35.480000000000004</v>
      </c>
      <c r="W159" s="117"/>
      <c r="X159" s="117"/>
      <c r="Y159" s="117"/>
      <c r="AG159" t="s">
        <v>149</v>
      </c>
    </row>
    <row r="160" spans="1:60" outlineLevel="1">
      <c r="A160" s="131">
        <v>54</v>
      </c>
      <c r="B160" s="132" t="s">
        <v>349</v>
      </c>
      <c r="C160" s="141" t="s">
        <v>350</v>
      </c>
      <c r="D160" s="133" t="s">
        <v>351</v>
      </c>
      <c r="E160" s="134">
        <v>1</v>
      </c>
      <c r="F160" s="135"/>
      <c r="G160" s="136">
        <f>ROUND(E160*F160,2)</f>
        <v>0</v>
      </c>
      <c r="H160" s="135"/>
      <c r="I160" s="136">
        <f>ROUND(E160*H160,2)</f>
        <v>0</v>
      </c>
      <c r="J160" s="135"/>
      <c r="K160" s="136">
        <f>ROUND(E160*J160,2)</f>
        <v>0</v>
      </c>
      <c r="L160" s="136">
        <v>21</v>
      </c>
      <c r="M160" s="136">
        <f>G160*(1+L160/100)</f>
        <v>0</v>
      </c>
      <c r="N160" s="134">
        <v>4.0000000000000003E-5</v>
      </c>
      <c r="O160" s="134">
        <f>ROUND(E160*N160,2)</f>
        <v>0</v>
      </c>
      <c r="P160" s="134">
        <v>0</v>
      </c>
      <c r="Q160" s="134">
        <f>ROUND(E160*P160,2)</f>
        <v>0</v>
      </c>
      <c r="R160" s="136"/>
      <c r="S160" s="136" t="s">
        <v>336</v>
      </c>
      <c r="T160" s="137" t="s">
        <v>337</v>
      </c>
      <c r="U160" s="114">
        <v>0.31</v>
      </c>
      <c r="V160" s="114">
        <f>ROUND(E160*U160,2)</f>
        <v>0.31</v>
      </c>
      <c r="W160" s="114"/>
      <c r="X160" s="114" t="s">
        <v>155</v>
      </c>
      <c r="Y160" s="114" t="s">
        <v>156</v>
      </c>
      <c r="Z160" s="108"/>
      <c r="AA160" s="108"/>
      <c r="AB160" s="108"/>
      <c r="AC160" s="108"/>
      <c r="AD160" s="108"/>
      <c r="AE160" s="108"/>
      <c r="AF160" s="108"/>
      <c r="AG160" s="108" t="s">
        <v>157</v>
      </c>
      <c r="AH160" s="108"/>
      <c r="AI160" s="108"/>
      <c r="AJ160" s="108"/>
      <c r="AK160" s="108"/>
      <c r="AL160" s="108"/>
      <c r="AM160" s="108"/>
      <c r="AN160" s="108"/>
      <c r="AO160" s="108"/>
      <c r="AP160" s="108"/>
      <c r="AQ160" s="108"/>
      <c r="AR160" s="108"/>
      <c r="AS160" s="108"/>
      <c r="AT160" s="108"/>
      <c r="AU160" s="108"/>
      <c r="AV160" s="108"/>
      <c r="AW160" s="108"/>
      <c r="AX160" s="108"/>
      <c r="AY160" s="108"/>
      <c r="AZ160" s="108"/>
      <c r="BA160" s="108"/>
      <c r="BB160" s="108"/>
      <c r="BC160" s="108"/>
      <c r="BD160" s="108"/>
      <c r="BE160" s="108"/>
      <c r="BF160" s="108"/>
      <c r="BG160" s="108"/>
      <c r="BH160" s="108"/>
    </row>
    <row r="161" spans="1:60" outlineLevel="1">
      <c r="A161" s="131">
        <v>55</v>
      </c>
      <c r="B161" s="132" t="s">
        <v>352</v>
      </c>
      <c r="C161" s="141" t="s">
        <v>353</v>
      </c>
      <c r="D161" s="133" t="s">
        <v>252</v>
      </c>
      <c r="E161" s="134">
        <v>8</v>
      </c>
      <c r="F161" s="135"/>
      <c r="G161" s="136">
        <f>ROUND(E161*F161,2)</f>
        <v>0</v>
      </c>
      <c r="H161" s="135"/>
      <c r="I161" s="136">
        <f>ROUND(E161*H161,2)</f>
        <v>0</v>
      </c>
      <c r="J161" s="135"/>
      <c r="K161" s="136">
        <f>ROUND(E161*J161,2)</f>
        <v>0</v>
      </c>
      <c r="L161" s="136">
        <v>21</v>
      </c>
      <c r="M161" s="136">
        <f>G161*(1+L161/100)</f>
        <v>0</v>
      </c>
      <c r="N161" s="134">
        <v>0</v>
      </c>
      <c r="O161" s="134">
        <f>ROUND(E161*N161,2)</f>
        <v>0</v>
      </c>
      <c r="P161" s="134">
        <v>0</v>
      </c>
      <c r="Q161" s="134">
        <f>ROUND(E161*P161,2)</f>
        <v>0</v>
      </c>
      <c r="R161" s="136"/>
      <c r="S161" s="136" t="s">
        <v>153</v>
      </c>
      <c r="T161" s="137" t="s">
        <v>154</v>
      </c>
      <c r="U161" s="114">
        <v>0.75</v>
      </c>
      <c r="V161" s="114">
        <f>ROUND(E161*U161,2)</f>
        <v>6</v>
      </c>
      <c r="W161" s="114"/>
      <c r="X161" s="114" t="s">
        <v>155</v>
      </c>
      <c r="Y161" s="114" t="s">
        <v>156</v>
      </c>
      <c r="Z161" s="108"/>
      <c r="AA161" s="108"/>
      <c r="AB161" s="108"/>
      <c r="AC161" s="108"/>
      <c r="AD161" s="108"/>
      <c r="AE161" s="108"/>
      <c r="AF161" s="108"/>
      <c r="AG161" s="108" t="s">
        <v>157</v>
      </c>
      <c r="AH161" s="108"/>
      <c r="AI161" s="108"/>
      <c r="AJ161" s="108"/>
      <c r="AK161" s="108"/>
      <c r="AL161" s="108"/>
      <c r="AM161" s="108"/>
      <c r="AN161" s="108"/>
      <c r="AO161" s="108"/>
      <c r="AP161" s="108"/>
      <c r="AQ161" s="108"/>
      <c r="AR161" s="108"/>
      <c r="AS161" s="108"/>
      <c r="AT161" s="108"/>
      <c r="AU161" s="108"/>
      <c r="AV161" s="108"/>
      <c r="AW161" s="108"/>
      <c r="AX161" s="108"/>
      <c r="AY161" s="108"/>
      <c r="AZ161" s="108"/>
      <c r="BA161" s="108"/>
      <c r="BB161" s="108"/>
      <c r="BC161" s="108"/>
      <c r="BD161" s="108"/>
      <c r="BE161" s="108"/>
      <c r="BF161" s="108"/>
      <c r="BG161" s="108"/>
      <c r="BH161" s="108"/>
    </row>
    <row r="162" spans="1:60" outlineLevel="1">
      <c r="A162" s="131">
        <v>56</v>
      </c>
      <c r="B162" s="132" t="s">
        <v>354</v>
      </c>
      <c r="C162" s="141" t="s">
        <v>355</v>
      </c>
      <c r="D162" s="133" t="s">
        <v>252</v>
      </c>
      <c r="E162" s="134">
        <v>8</v>
      </c>
      <c r="F162" s="135"/>
      <c r="G162" s="136">
        <f>ROUND(E162*F162,2)</f>
        <v>0</v>
      </c>
      <c r="H162" s="135"/>
      <c r="I162" s="136">
        <f>ROUND(E162*H162,2)</f>
        <v>0</v>
      </c>
      <c r="J162" s="135"/>
      <c r="K162" s="136">
        <f>ROUND(E162*J162,2)</f>
        <v>0</v>
      </c>
      <c r="L162" s="136">
        <v>21</v>
      </c>
      <c r="M162" s="136">
        <f>G162*(1+L162/100)</f>
        <v>0</v>
      </c>
      <c r="N162" s="134">
        <v>8.0000000000000004E-4</v>
      </c>
      <c r="O162" s="134">
        <f>ROUND(E162*N162,2)</f>
        <v>0.01</v>
      </c>
      <c r="P162" s="134">
        <v>0</v>
      </c>
      <c r="Q162" s="134">
        <f>ROUND(E162*P162,2)</f>
        <v>0</v>
      </c>
      <c r="R162" s="136" t="s">
        <v>306</v>
      </c>
      <c r="S162" s="136" t="s">
        <v>153</v>
      </c>
      <c r="T162" s="137" t="s">
        <v>154</v>
      </c>
      <c r="U162" s="114">
        <v>0</v>
      </c>
      <c r="V162" s="114">
        <f>ROUND(E162*U162,2)</f>
        <v>0</v>
      </c>
      <c r="W162" s="114"/>
      <c r="X162" s="114" t="s">
        <v>307</v>
      </c>
      <c r="Y162" s="114" t="s">
        <v>156</v>
      </c>
      <c r="Z162" s="108"/>
      <c r="AA162" s="108"/>
      <c r="AB162" s="108"/>
      <c r="AC162" s="108"/>
      <c r="AD162" s="108"/>
      <c r="AE162" s="108"/>
      <c r="AF162" s="108"/>
      <c r="AG162" s="108" t="s">
        <v>308</v>
      </c>
      <c r="AH162" s="108"/>
      <c r="AI162" s="108"/>
      <c r="AJ162" s="108"/>
      <c r="AK162" s="108"/>
      <c r="AL162" s="108"/>
      <c r="AM162" s="108"/>
      <c r="AN162" s="108"/>
      <c r="AO162" s="108"/>
      <c r="AP162" s="108"/>
      <c r="AQ162" s="108"/>
      <c r="AR162" s="108"/>
      <c r="AS162" s="108"/>
      <c r="AT162" s="108"/>
      <c r="AU162" s="108"/>
      <c r="AV162" s="108"/>
      <c r="AW162" s="108"/>
      <c r="AX162" s="108"/>
      <c r="AY162" s="108"/>
      <c r="AZ162" s="108"/>
      <c r="BA162" s="108"/>
      <c r="BB162" s="108"/>
      <c r="BC162" s="108"/>
      <c r="BD162" s="108"/>
      <c r="BE162" s="108"/>
      <c r="BF162" s="108"/>
      <c r="BG162" s="108"/>
      <c r="BH162" s="108"/>
    </row>
    <row r="163" spans="1:60" outlineLevel="1">
      <c r="A163" s="124">
        <v>57</v>
      </c>
      <c r="B163" s="125" t="s">
        <v>356</v>
      </c>
      <c r="C163" s="139" t="s">
        <v>357</v>
      </c>
      <c r="D163" s="126" t="s">
        <v>203</v>
      </c>
      <c r="E163" s="127">
        <v>94.7</v>
      </c>
      <c r="F163" s="128"/>
      <c r="G163" s="129">
        <f>ROUND(E163*F163,2)</f>
        <v>0</v>
      </c>
      <c r="H163" s="128"/>
      <c r="I163" s="129">
        <f>ROUND(E163*H163,2)</f>
        <v>0</v>
      </c>
      <c r="J163" s="128"/>
      <c r="K163" s="129">
        <f>ROUND(E163*J163,2)</f>
        <v>0</v>
      </c>
      <c r="L163" s="129">
        <v>21</v>
      </c>
      <c r="M163" s="129">
        <f>G163*(1+L163/100)</f>
        <v>0</v>
      </c>
      <c r="N163" s="127">
        <v>4.0000000000000003E-5</v>
      </c>
      <c r="O163" s="127">
        <f>ROUND(E163*N163,2)</f>
        <v>0</v>
      </c>
      <c r="P163" s="127">
        <v>0</v>
      </c>
      <c r="Q163" s="127">
        <f>ROUND(E163*P163,2)</f>
        <v>0</v>
      </c>
      <c r="R163" s="129"/>
      <c r="S163" s="129" t="s">
        <v>153</v>
      </c>
      <c r="T163" s="130" t="s">
        <v>154</v>
      </c>
      <c r="U163" s="114">
        <v>0.308</v>
      </c>
      <c r="V163" s="114">
        <f>ROUND(E163*U163,2)</f>
        <v>29.17</v>
      </c>
      <c r="W163" s="114"/>
      <c r="X163" s="114" t="s">
        <v>155</v>
      </c>
      <c r="Y163" s="114" t="s">
        <v>156</v>
      </c>
      <c r="Z163" s="108"/>
      <c r="AA163" s="108"/>
      <c r="AB163" s="108"/>
      <c r="AC163" s="108"/>
      <c r="AD163" s="108"/>
      <c r="AE163" s="108"/>
      <c r="AF163" s="108"/>
      <c r="AG163" s="108" t="s">
        <v>157</v>
      </c>
      <c r="AH163" s="108"/>
      <c r="AI163" s="108"/>
      <c r="AJ163" s="108"/>
      <c r="AK163" s="108"/>
      <c r="AL163" s="108"/>
      <c r="AM163" s="108"/>
      <c r="AN163" s="108"/>
      <c r="AO163" s="108"/>
      <c r="AP163" s="108"/>
      <c r="AQ163" s="108"/>
      <c r="AR163" s="108"/>
      <c r="AS163" s="108"/>
      <c r="AT163" s="108"/>
      <c r="AU163" s="108"/>
      <c r="AV163" s="108"/>
      <c r="AW163" s="108"/>
      <c r="AX163" s="108"/>
      <c r="AY163" s="108"/>
      <c r="AZ163" s="108"/>
      <c r="BA163" s="108"/>
      <c r="BB163" s="108"/>
      <c r="BC163" s="108"/>
      <c r="BD163" s="108"/>
      <c r="BE163" s="108"/>
      <c r="BF163" s="108"/>
      <c r="BG163" s="108"/>
      <c r="BH163" s="108"/>
    </row>
    <row r="164" spans="1:60" outlineLevel="2">
      <c r="A164" s="111"/>
      <c r="B164" s="112"/>
      <c r="C164" s="140" t="s">
        <v>358</v>
      </c>
      <c r="D164" s="115"/>
      <c r="E164" s="116">
        <v>94.7</v>
      </c>
      <c r="F164" s="114"/>
      <c r="G164" s="114"/>
      <c r="H164" s="114"/>
      <c r="I164" s="114"/>
      <c r="J164" s="114"/>
      <c r="K164" s="114"/>
      <c r="L164" s="114"/>
      <c r="M164" s="114"/>
      <c r="N164" s="113"/>
      <c r="O164" s="113"/>
      <c r="P164" s="113"/>
      <c r="Q164" s="113"/>
      <c r="R164" s="114"/>
      <c r="S164" s="114"/>
      <c r="T164" s="114"/>
      <c r="U164" s="114"/>
      <c r="V164" s="114"/>
      <c r="W164" s="114"/>
      <c r="X164" s="114"/>
      <c r="Y164" s="114"/>
      <c r="Z164" s="108"/>
      <c r="AA164" s="108"/>
      <c r="AB164" s="108"/>
      <c r="AC164" s="108"/>
      <c r="AD164" s="108"/>
      <c r="AE164" s="108"/>
      <c r="AF164" s="108"/>
      <c r="AG164" s="108" t="s">
        <v>159</v>
      </c>
      <c r="AH164" s="108">
        <v>0</v>
      </c>
      <c r="AI164" s="108"/>
      <c r="AJ164" s="108"/>
      <c r="AK164" s="108"/>
      <c r="AL164" s="108"/>
      <c r="AM164" s="108"/>
      <c r="AN164" s="108"/>
      <c r="AO164" s="108"/>
      <c r="AP164" s="108"/>
      <c r="AQ164" s="108"/>
      <c r="AR164" s="108"/>
      <c r="AS164" s="108"/>
      <c r="AT164" s="108"/>
      <c r="AU164" s="108"/>
      <c r="AV164" s="108"/>
      <c r="AW164" s="108"/>
      <c r="AX164" s="108"/>
      <c r="AY164" s="108"/>
      <c r="AZ164" s="108"/>
      <c r="BA164" s="108"/>
      <c r="BB164" s="108"/>
      <c r="BC164" s="108"/>
      <c r="BD164" s="108"/>
      <c r="BE164" s="108"/>
      <c r="BF164" s="108"/>
      <c r="BG164" s="108"/>
      <c r="BH164" s="108"/>
    </row>
    <row r="165" spans="1:60">
      <c r="A165" s="118" t="s">
        <v>148</v>
      </c>
      <c r="B165" s="119" t="s">
        <v>85</v>
      </c>
      <c r="C165" s="138" t="s">
        <v>86</v>
      </c>
      <c r="D165" s="120"/>
      <c r="E165" s="121"/>
      <c r="F165" s="122"/>
      <c r="G165" s="122">
        <f>SUMIF(AG166:AG178,"&lt;&gt;NOR",G166:G178)</f>
        <v>0</v>
      </c>
      <c r="H165" s="122"/>
      <c r="I165" s="122">
        <f>SUM(I166:I178)</f>
        <v>0</v>
      </c>
      <c r="J165" s="122"/>
      <c r="K165" s="122">
        <f>SUM(K166:K178)</f>
        <v>0</v>
      </c>
      <c r="L165" s="122"/>
      <c r="M165" s="122">
        <f>SUM(M166:M178)</f>
        <v>0</v>
      </c>
      <c r="N165" s="121"/>
      <c r="O165" s="121">
        <f>SUM(O166:O178)</f>
        <v>0.31000000000000005</v>
      </c>
      <c r="P165" s="121"/>
      <c r="Q165" s="121">
        <f>SUM(Q166:Q178)</f>
        <v>22.560000000000002</v>
      </c>
      <c r="R165" s="122"/>
      <c r="S165" s="122"/>
      <c r="T165" s="123"/>
      <c r="U165" s="117"/>
      <c r="V165" s="117">
        <f>SUM(V166:V178)</f>
        <v>150.50000000000003</v>
      </c>
      <c r="W165" s="117"/>
      <c r="X165" s="117"/>
      <c r="Y165" s="117"/>
      <c r="AG165" t="s">
        <v>149</v>
      </c>
    </row>
    <row r="166" spans="1:60" outlineLevel="1">
      <c r="A166" s="124">
        <v>58</v>
      </c>
      <c r="B166" s="125" t="s">
        <v>359</v>
      </c>
      <c r="C166" s="139" t="s">
        <v>360</v>
      </c>
      <c r="D166" s="126" t="s">
        <v>152</v>
      </c>
      <c r="E166" s="127">
        <v>3.6</v>
      </c>
      <c r="F166" s="128"/>
      <c r="G166" s="129">
        <f>ROUND(E166*F166,2)</f>
        <v>0</v>
      </c>
      <c r="H166" s="128"/>
      <c r="I166" s="129">
        <f>ROUND(E166*H166,2)</f>
        <v>0</v>
      </c>
      <c r="J166" s="128"/>
      <c r="K166" s="129">
        <f>ROUND(E166*J166,2)</f>
        <v>0</v>
      </c>
      <c r="L166" s="129">
        <v>21</v>
      </c>
      <c r="M166" s="129">
        <f>G166*(1+L166/100)</f>
        <v>0</v>
      </c>
      <c r="N166" s="127">
        <v>0</v>
      </c>
      <c r="O166" s="127">
        <f>ROUND(E166*N166,2)</f>
        <v>0</v>
      </c>
      <c r="P166" s="127">
        <v>2.4</v>
      </c>
      <c r="Q166" s="127">
        <f>ROUND(E166*P166,2)</f>
        <v>8.64</v>
      </c>
      <c r="R166" s="129"/>
      <c r="S166" s="129" t="s">
        <v>153</v>
      </c>
      <c r="T166" s="130" t="s">
        <v>154</v>
      </c>
      <c r="U166" s="114">
        <v>13.301</v>
      </c>
      <c r="V166" s="114">
        <f>ROUND(E166*U166,2)</f>
        <v>47.88</v>
      </c>
      <c r="W166" s="114"/>
      <c r="X166" s="114" t="s">
        <v>155</v>
      </c>
      <c r="Y166" s="114" t="s">
        <v>156</v>
      </c>
      <c r="Z166" s="108"/>
      <c r="AA166" s="108"/>
      <c r="AB166" s="108"/>
      <c r="AC166" s="108"/>
      <c r="AD166" s="108"/>
      <c r="AE166" s="108"/>
      <c r="AF166" s="108"/>
      <c r="AG166" s="108" t="s">
        <v>157</v>
      </c>
      <c r="AH166" s="108"/>
      <c r="AI166" s="108"/>
      <c r="AJ166" s="108"/>
      <c r="AK166" s="108"/>
      <c r="AL166" s="108"/>
      <c r="AM166" s="108"/>
      <c r="AN166" s="108"/>
      <c r="AO166" s="108"/>
      <c r="AP166" s="108"/>
      <c r="AQ166" s="108"/>
      <c r="AR166" s="108"/>
      <c r="AS166" s="108"/>
      <c r="AT166" s="108"/>
      <c r="AU166" s="108"/>
      <c r="AV166" s="108"/>
      <c r="AW166" s="108"/>
      <c r="AX166" s="108"/>
      <c r="AY166" s="108"/>
      <c r="AZ166" s="108"/>
      <c r="BA166" s="108"/>
      <c r="BB166" s="108"/>
      <c r="BC166" s="108"/>
      <c r="BD166" s="108"/>
      <c r="BE166" s="108"/>
      <c r="BF166" s="108"/>
      <c r="BG166" s="108"/>
      <c r="BH166" s="108"/>
    </row>
    <row r="167" spans="1:60" outlineLevel="2">
      <c r="A167" s="111"/>
      <c r="B167" s="112"/>
      <c r="C167" s="140" t="s">
        <v>361</v>
      </c>
      <c r="D167" s="115"/>
      <c r="E167" s="116">
        <v>3.6</v>
      </c>
      <c r="F167" s="114"/>
      <c r="G167" s="114"/>
      <c r="H167" s="114"/>
      <c r="I167" s="114"/>
      <c r="J167" s="114"/>
      <c r="K167" s="114"/>
      <c r="L167" s="114"/>
      <c r="M167" s="114"/>
      <c r="N167" s="113"/>
      <c r="O167" s="113"/>
      <c r="P167" s="113"/>
      <c r="Q167" s="113"/>
      <c r="R167" s="114"/>
      <c r="S167" s="114"/>
      <c r="T167" s="114"/>
      <c r="U167" s="114"/>
      <c r="V167" s="114"/>
      <c r="W167" s="114"/>
      <c r="X167" s="114"/>
      <c r="Y167" s="114"/>
      <c r="Z167" s="108"/>
      <c r="AA167" s="108"/>
      <c r="AB167" s="108"/>
      <c r="AC167" s="108"/>
      <c r="AD167" s="108"/>
      <c r="AE167" s="108"/>
      <c r="AF167" s="108"/>
      <c r="AG167" s="108" t="s">
        <v>159</v>
      </c>
      <c r="AH167" s="108">
        <v>0</v>
      </c>
      <c r="AI167" s="108"/>
      <c r="AJ167" s="108"/>
      <c r="AK167" s="108"/>
      <c r="AL167" s="108"/>
      <c r="AM167" s="108"/>
      <c r="AN167" s="108"/>
      <c r="AO167" s="108"/>
      <c r="AP167" s="108"/>
      <c r="AQ167" s="108"/>
      <c r="AR167" s="108"/>
      <c r="AS167" s="108"/>
      <c r="AT167" s="108"/>
      <c r="AU167" s="108"/>
      <c r="AV167" s="108"/>
      <c r="AW167" s="108"/>
      <c r="AX167" s="108"/>
      <c r="AY167" s="108"/>
      <c r="AZ167" s="108"/>
      <c r="BA167" s="108"/>
      <c r="BB167" s="108"/>
      <c r="BC167" s="108"/>
      <c r="BD167" s="108"/>
      <c r="BE167" s="108"/>
      <c r="BF167" s="108"/>
      <c r="BG167" s="108"/>
      <c r="BH167" s="108"/>
    </row>
    <row r="168" spans="1:60" outlineLevel="1">
      <c r="A168" s="124">
        <v>59</v>
      </c>
      <c r="B168" s="125" t="s">
        <v>362</v>
      </c>
      <c r="C168" s="139" t="s">
        <v>363</v>
      </c>
      <c r="D168" s="126" t="s">
        <v>152</v>
      </c>
      <c r="E168" s="127">
        <v>3.6</v>
      </c>
      <c r="F168" s="128"/>
      <c r="G168" s="129">
        <f>ROUND(E168*F168,2)</f>
        <v>0</v>
      </c>
      <c r="H168" s="128"/>
      <c r="I168" s="129">
        <f>ROUND(E168*H168,2)</f>
        <v>0</v>
      </c>
      <c r="J168" s="128"/>
      <c r="K168" s="129">
        <f>ROUND(E168*J168,2)</f>
        <v>0</v>
      </c>
      <c r="L168" s="129">
        <v>21</v>
      </c>
      <c r="M168" s="129">
        <f>G168*(1+L168/100)</f>
        <v>0</v>
      </c>
      <c r="N168" s="127">
        <v>0</v>
      </c>
      <c r="O168" s="127">
        <f>ROUND(E168*N168,2)</f>
        <v>0</v>
      </c>
      <c r="P168" s="127">
        <v>1.8</v>
      </c>
      <c r="Q168" s="127">
        <f>ROUND(E168*P168,2)</f>
        <v>6.48</v>
      </c>
      <c r="R168" s="129"/>
      <c r="S168" s="129" t="s">
        <v>153</v>
      </c>
      <c r="T168" s="130" t="s">
        <v>154</v>
      </c>
      <c r="U168" s="114">
        <v>1.998</v>
      </c>
      <c r="V168" s="114">
        <f>ROUND(E168*U168,2)</f>
        <v>7.19</v>
      </c>
      <c r="W168" s="114"/>
      <c r="X168" s="114" t="s">
        <v>155</v>
      </c>
      <c r="Y168" s="114" t="s">
        <v>156</v>
      </c>
      <c r="Z168" s="108"/>
      <c r="AA168" s="108"/>
      <c r="AB168" s="108"/>
      <c r="AC168" s="108"/>
      <c r="AD168" s="108"/>
      <c r="AE168" s="108"/>
      <c r="AF168" s="108"/>
      <c r="AG168" s="108" t="s">
        <v>157</v>
      </c>
      <c r="AH168" s="108"/>
      <c r="AI168" s="108"/>
      <c r="AJ168" s="108"/>
      <c r="AK168" s="108"/>
      <c r="AL168" s="108"/>
      <c r="AM168" s="108"/>
      <c r="AN168" s="108"/>
      <c r="AO168" s="108"/>
      <c r="AP168" s="108"/>
      <c r="AQ168" s="108"/>
      <c r="AR168" s="108"/>
      <c r="AS168" s="108"/>
      <c r="AT168" s="108"/>
      <c r="AU168" s="108"/>
      <c r="AV168" s="108"/>
      <c r="AW168" s="108"/>
      <c r="AX168" s="108"/>
      <c r="AY168" s="108"/>
      <c r="AZ168" s="108"/>
      <c r="BA168" s="108"/>
      <c r="BB168" s="108"/>
      <c r="BC168" s="108"/>
      <c r="BD168" s="108"/>
      <c r="BE168" s="108"/>
      <c r="BF168" s="108"/>
      <c r="BG168" s="108"/>
      <c r="BH168" s="108"/>
    </row>
    <row r="169" spans="1:60" outlineLevel="2">
      <c r="A169" s="111"/>
      <c r="B169" s="112"/>
      <c r="C169" s="140" t="s">
        <v>361</v>
      </c>
      <c r="D169" s="115"/>
      <c r="E169" s="116">
        <v>3.6</v>
      </c>
      <c r="F169" s="114"/>
      <c r="G169" s="114"/>
      <c r="H169" s="114"/>
      <c r="I169" s="114"/>
      <c r="J169" s="114"/>
      <c r="K169" s="114"/>
      <c r="L169" s="114"/>
      <c r="M169" s="114"/>
      <c r="N169" s="113"/>
      <c r="O169" s="113"/>
      <c r="P169" s="113"/>
      <c r="Q169" s="113"/>
      <c r="R169" s="114"/>
      <c r="S169" s="114"/>
      <c r="T169" s="114"/>
      <c r="U169" s="114"/>
      <c r="V169" s="114"/>
      <c r="W169" s="114"/>
      <c r="X169" s="114"/>
      <c r="Y169" s="114"/>
      <c r="Z169" s="108"/>
      <c r="AA169" s="108"/>
      <c r="AB169" s="108"/>
      <c r="AC169" s="108"/>
      <c r="AD169" s="108"/>
      <c r="AE169" s="108"/>
      <c r="AF169" s="108"/>
      <c r="AG169" s="108" t="s">
        <v>159</v>
      </c>
      <c r="AH169" s="108">
        <v>0</v>
      </c>
      <c r="AI169" s="108"/>
      <c r="AJ169" s="108"/>
      <c r="AK169" s="108"/>
      <c r="AL169" s="108"/>
      <c r="AM169" s="108"/>
      <c r="AN169" s="108"/>
      <c r="AO169" s="108"/>
      <c r="AP169" s="108"/>
      <c r="AQ169" s="108"/>
      <c r="AR169" s="108"/>
      <c r="AS169" s="108"/>
      <c r="AT169" s="108"/>
      <c r="AU169" s="108"/>
      <c r="AV169" s="108"/>
      <c r="AW169" s="108"/>
      <c r="AX169" s="108"/>
      <c r="AY169" s="108"/>
      <c r="AZ169" s="108"/>
      <c r="BA169" s="108"/>
      <c r="BB169" s="108"/>
      <c r="BC169" s="108"/>
      <c r="BD169" s="108"/>
      <c r="BE169" s="108"/>
      <c r="BF169" s="108"/>
      <c r="BG169" s="108"/>
      <c r="BH169" s="108"/>
    </row>
    <row r="170" spans="1:60" outlineLevel="1">
      <c r="A170" s="131">
        <v>60</v>
      </c>
      <c r="B170" s="132" t="s">
        <v>364</v>
      </c>
      <c r="C170" s="141" t="s">
        <v>365</v>
      </c>
      <c r="D170" s="133" t="s">
        <v>287</v>
      </c>
      <c r="E170" s="134">
        <v>60</v>
      </c>
      <c r="F170" s="135"/>
      <c r="G170" s="136">
        <f>ROUND(E170*F170,2)</f>
        <v>0</v>
      </c>
      <c r="H170" s="135"/>
      <c r="I170" s="136">
        <f>ROUND(E170*H170,2)</f>
        <v>0</v>
      </c>
      <c r="J170" s="135"/>
      <c r="K170" s="136">
        <f>ROUND(E170*J170,2)</f>
        <v>0</v>
      </c>
      <c r="L170" s="136">
        <v>21</v>
      </c>
      <c r="M170" s="136">
        <f>G170*(1+L170/100)</f>
        <v>0</v>
      </c>
      <c r="N170" s="134">
        <v>0</v>
      </c>
      <c r="O170" s="134">
        <f>ROUND(E170*N170,2)</f>
        <v>0</v>
      </c>
      <c r="P170" s="134">
        <v>5.8000000000000003E-2</v>
      </c>
      <c r="Q170" s="134">
        <f>ROUND(E170*P170,2)</f>
        <v>3.48</v>
      </c>
      <c r="R170" s="136"/>
      <c r="S170" s="136" t="s">
        <v>153</v>
      </c>
      <c r="T170" s="137" t="s">
        <v>154</v>
      </c>
      <c r="U170" s="114">
        <v>1.18</v>
      </c>
      <c r="V170" s="114">
        <f>ROUND(E170*U170,2)</f>
        <v>70.8</v>
      </c>
      <c r="W170" s="114"/>
      <c r="X170" s="114" t="s">
        <v>155</v>
      </c>
      <c r="Y170" s="114" t="s">
        <v>156</v>
      </c>
      <c r="Z170" s="108"/>
      <c r="AA170" s="108"/>
      <c r="AB170" s="108"/>
      <c r="AC170" s="108"/>
      <c r="AD170" s="108"/>
      <c r="AE170" s="108"/>
      <c r="AF170" s="108"/>
      <c r="AG170" s="108" t="s">
        <v>157</v>
      </c>
      <c r="AH170" s="108"/>
      <c r="AI170" s="108"/>
      <c r="AJ170" s="108"/>
      <c r="AK170" s="108"/>
      <c r="AL170" s="108"/>
      <c r="AM170" s="108"/>
      <c r="AN170" s="108"/>
      <c r="AO170" s="108"/>
      <c r="AP170" s="108"/>
      <c r="AQ170" s="108"/>
      <c r="AR170" s="108"/>
      <c r="AS170" s="108"/>
      <c r="AT170" s="108"/>
      <c r="AU170" s="108"/>
      <c r="AV170" s="108"/>
      <c r="AW170" s="108"/>
      <c r="AX170" s="108"/>
      <c r="AY170" s="108"/>
      <c r="AZ170" s="108"/>
      <c r="BA170" s="108"/>
      <c r="BB170" s="108"/>
      <c r="BC170" s="108"/>
      <c r="BD170" s="108"/>
      <c r="BE170" s="108"/>
      <c r="BF170" s="108"/>
      <c r="BG170" s="108"/>
      <c r="BH170" s="108"/>
    </row>
    <row r="171" spans="1:60" outlineLevel="1">
      <c r="A171" s="131">
        <v>61</v>
      </c>
      <c r="B171" s="132" t="s">
        <v>366</v>
      </c>
      <c r="C171" s="141" t="s">
        <v>367</v>
      </c>
      <c r="D171" s="133" t="s">
        <v>252</v>
      </c>
      <c r="E171" s="134">
        <v>1</v>
      </c>
      <c r="F171" s="135"/>
      <c r="G171" s="136">
        <f>ROUND(E171*F171,2)</f>
        <v>0</v>
      </c>
      <c r="H171" s="135"/>
      <c r="I171" s="136">
        <f>ROUND(E171*H171,2)</f>
        <v>0</v>
      </c>
      <c r="J171" s="135"/>
      <c r="K171" s="136">
        <f>ROUND(E171*J171,2)</f>
        <v>0</v>
      </c>
      <c r="L171" s="136">
        <v>21</v>
      </c>
      <c r="M171" s="136">
        <f>G171*(1+L171/100)</f>
        <v>0</v>
      </c>
      <c r="N171" s="134">
        <v>1.33E-3</v>
      </c>
      <c r="O171" s="134">
        <f>ROUND(E171*N171,2)</f>
        <v>0</v>
      </c>
      <c r="P171" s="134">
        <v>9.9000000000000005E-2</v>
      </c>
      <c r="Q171" s="134">
        <f>ROUND(E171*P171,2)</f>
        <v>0.1</v>
      </c>
      <c r="R171" s="136"/>
      <c r="S171" s="136" t="s">
        <v>153</v>
      </c>
      <c r="T171" s="137" t="s">
        <v>154</v>
      </c>
      <c r="U171" s="114">
        <v>1.147</v>
      </c>
      <c r="V171" s="114">
        <f>ROUND(E171*U171,2)</f>
        <v>1.1499999999999999</v>
      </c>
      <c r="W171" s="114"/>
      <c r="X171" s="114" t="s">
        <v>155</v>
      </c>
      <c r="Y171" s="114" t="s">
        <v>156</v>
      </c>
      <c r="Z171" s="108"/>
      <c r="AA171" s="108"/>
      <c r="AB171" s="108"/>
      <c r="AC171" s="108"/>
      <c r="AD171" s="108"/>
      <c r="AE171" s="108"/>
      <c r="AF171" s="108"/>
      <c r="AG171" s="108" t="s">
        <v>157</v>
      </c>
      <c r="AH171" s="108"/>
      <c r="AI171" s="108"/>
      <c r="AJ171" s="108"/>
      <c r="AK171" s="108"/>
      <c r="AL171" s="108"/>
      <c r="AM171" s="108"/>
      <c r="AN171" s="108"/>
      <c r="AO171" s="108"/>
      <c r="AP171" s="108"/>
      <c r="AQ171" s="108"/>
      <c r="AR171" s="108"/>
      <c r="AS171" s="108"/>
      <c r="AT171" s="108"/>
      <c r="AU171" s="108"/>
      <c r="AV171" s="108"/>
      <c r="AW171" s="108"/>
      <c r="AX171" s="108"/>
      <c r="AY171" s="108"/>
      <c r="AZ171" s="108"/>
      <c r="BA171" s="108"/>
      <c r="BB171" s="108"/>
      <c r="BC171" s="108"/>
      <c r="BD171" s="108"/>
      <c r="BE171" s="108"/>
      <c r="BF171" s="108"/>
      <c r="BG171" s="108"/>
      <c r="BH171" s="108"/>
    </row>
    <row r="172" spans="1:60" outlineLevel="1">
      <c r="A172" s="124">
        <v>62</v>
      </c>
      <c r="B172" s="125" t="s">
        <v>368</v>
      </c>
      <c r="C172" s="139" t="s">
        <v>369</v>
      </c>
      <c r="D172" s="126" t="s">
        <v>287</v>
      </c>
      <c r="E172" s="127">
        <v>12</v>
      </c>
      <c r="F172" s="128"/>
      <c r="G172" s="129">
        <f>ROUND(E172*F172,2)</f>
        <v>0</v>
      </c>
      <c r="H172" s="128"/>
      <c r="I172" s="129">
        <f>ROUND(E172*H172,2)</f>
        <v>0</v>
      </c>
      <c r="J172" s="128"/>
      <c r="K172" s="129">
        <f>ROUND(E172*J172,2)</f>
        <v>0</v>
      </c>
      <c r="L172" s="129">
        <v>21</v>
      </c>
      <c r="M172" s="129">
        <f>G172*(1+L172/100)</f>
        <v>0</v>
      </c>
      <c r="N172" s="127">
        <v>2.3630000000000002E-2</v>
      </c>
      <c r="O172" s="127">
        <f>ROUND(E172*N172,2)</f>
        <v>0.28000000000000003</v>
      </c>
      <c r="P172" s="127">
        <v>0</v>
      </c>
      <c r="Q172" s="127">
        <f>ROUND(E172*P172,2)</f>
        <v>0</v>
      </c>
      <c r="R172" s="129"/>
      <c r="S172" s="129" t="s">
        <v>153</v>
      </c>
      <c r="T172" s="130" t="s">
        <v>154</v>
      </c>
      <c r="U172" s="114">
        <v>0.82599999999999996</v>
      </c>
      <c r="V172" s="114">
        <f>ROUND(E172*U172,2)</f>
        <v>9.91</v>
      </c>
      <c r="W172" s="114"/>
      <c r="X172" s="114" t="s">
        <v>155</v>
      </c>
      <c r="Y172" s="114" t="s">
        <v>156</v>
      </c>
      <c r="Z172" s="108"/>
      <c r="AA172" s="108"/>
      <c r="AB172" s="108"/>
      <c r="AC172" s="108"/>
      <c r="AD172" s="108"/>
      <c r="AE172" s="108"/>
      <c r="AF172" s="108"/>
      <c r="AG172" s="108" t="s">
        <v>157</v>
      </c>
      <c r="AH172" s="108"/>
      <c r="AI172" s="108"/>
      <c r="AJ172" s="108"/>
      <c r="AK172" s="108"/>
      <c r="AL172" s="108"/>
      <c r="AM172" s="108"/>
      <c r="AN172" s="108"/>
      <c r="AO172" s="108"/>
      <c r="AP172" s="108"/>
      <c r="AQ172" s="108"/>
      <c r="AR172" s="108"/>
      <c r="AS172" s="108"/>
      <c r="AT172" s="108"/>
      <c r="AU172" s="108"/>
      <c r="AV172" s="108"/>
      <c r="AW172" s="108"/>
      <c r="AX172" s="108"/>
      <c r="AY172" s="108"/>
      <c r="AZ172" s="108"/>
      <c r="BA172" s="108"/>
      <c r="BB172" s="108"/>
      <c r="BC172" s="108"/>
      <c r="BD172" s="108"/>
      <c r="BE172" s="108"/>
      <c r="BF172" s="108"/>
      <c r="BG172" s="108"/>
      <c r="BH172" s="108"/>
    </row>
    <row r="173" spans="1:60" outlineLevel="2">
      <c r="A173" s="111"/>
      <c r="B173" s="112"/>
      <c r="C173" s="140" t="s">
        <v>370</v>
      </c>
      <c r="D173" s="115"/>
      <c r="E173" s="116">
        <v>12</v>
      </c>
      <c r="F173" s="114"/>
      <c r="G173" s="114"/>
      <c r="H173" s="114"/>
      <c r="I173" s="114"/>
      <c r="J173" s="114"/>
      <c r="K173" s="114"/>
      <c r="L173" s="114"/>
      <c r="M173" s="114"/>
      <c r="N173" s="113"/>
      <c r="O173" s="113"/>
      <c r="P173" s="113"/>
      <c r="Q173" s="113"/>
      <c r="R173" s="114"/>
      <c r="S173" s="114"/>
      <c r="T173" s="114"/>
      <c r="U173" s="114"/>
      <c r="V173" s="114"/>
      <c r="W173" s="114"/>
      <c r="X173" s="114"/>
      <c r="Y173" s="114"/>
      <c r="Z173" s="108"/>
      <c r="AA173" s="108"/>
      <c r="AB173" s="108"/>
      <c r="AC173" s="108"/>
      <c r="AD173" s="108"/>
      <c r="AE173" s="108"/>
      <c r="AF173" s="108"/>
      <c r="AG173" s="108" t="s">
        <v>159</v>
      </c>
      <c r="AH173" s="108">
        <v>0</v>
      </c>
      <c r="AI173" s="108"/>
      <c r="AJ173" s="108"/>
      <c r="AK173" s="108"/>
      <c r="AL173" s="108"/>
      <c r="AM173" s="108"/>
      <c r="AN173" s="108"/>
      <c r="AO173" s="108"/>
      <c r="AP173" s="108"/>
      <c r="AQ173" s="108"/>
      <c r="AR173" s="108"/>
      <c r="AS173" s="108"/>
      <c r="AT173" s="108"/>
      <c r="AU173" s="108"/>
      <c r="AV173" s="108"/>
      <c r="AW173" s="108"/>
      <c r="AX173" s="108"/>
      <c r="AY173" s="108"/>
      <c r="AZ173" s="108"/>
      <c r="BA173" s="108"/>
      <c r="BB173" s="108"/>
      <c r="BC173" s="108"/>
      <c r="BD173" s="108"/>
      <c r="BE173" s="108"/>
      <c r="BF173" s="108"/>
      <c r="BG173" s="108"/>
      <c r="BH173" s="108"/>
    </row>
    <row r="174" spans="1:60" outlineLevel="1">
      <c r="A174" s="124">
        <v>63</v>
      </c>
      <c r="B174" s="125" t="s">
        <v>371</v>
      </c>
      <c r="C174" s="139" t="s">
        <v>372</v>
      </c>
      <c r="D174" s="126" t="s">
        <v>152</v>
      </c>
      <c r="E174" s="127">
        <v>1.3664000000000001</v>
      </c>
      <c r="F174" s="128"/>
      <c r="G174" s="129">
        <f>ROUND(E174*F174,2)</f>
        <v>0</v>
      </c>
      <c r="H174" s="128"/>
      <c r="I174" s="129">
        <f>ROUND(E174*H174,2)</f>
        <v>0</v>
      </c>
      <c r="J174" s="128"/>
      <c r="K174" s="129">
        <f>ROUND(E174*J174,2)</f>
        <v>0</v>
      </c>
      <c r="L174" s="129">
        <v>21</v>
      </c>
      <c r="M174" s="129">
        <f>G174*(1+L174/100)</f>
        <v>0</v>
      </c>
      <c r="N174" s="127">
        <v>1.2489999999999999E-2</v>
      </c>
      <c r="O174" s="127">
        <f>ROUND(E174*N174,2)</f>
        <v>0.02</v>
      </c>
      <c r="P174" s="127">
        <v>1.8</v>
      </c>
      <c r="Q174" s="127">
        <f>ROUND(E174*P174,2)</f>
        <v>2.46</v>
      </c>
      <c r="R174" s="129"/>
      <c r="S174" s="129" t="s">
        <v>153</v>
      </c>
      <c r="T174" s="130" t="s">
        <v>154</v>
      </c>
      <c r="U174" s="114">
        <v>3.3149999999999999</v>
      </c>
      <c r="V174" s="114">
        <f>ROUND(E174*U174,2)</f>
        <v>4.53</v>
      </c>
      <c r="W174" s="114"/>
      <c r="X174" s="114" t="s">
        <v>155</v>
      </c>
      <c r="Y174" s="114" t="s">
        <v>156</v>
      </c>
      <c r="Z174" s="108"/>
      <c r="AA174" s="108"/>
      <c r="AB174" s="108"/>
      <c r="AC174" s="108"/>
      <c r="AD174" s="108"/>
      <c r="AE174" s="108"/>
      <c r="AF174" s="108"/>
      <c r="AG174" s="108" t="s">
        <v>157</v>
      </c>
      <c r="AH174" s="108"/>
      <c r="AI174" s="108"/>
      <c r="AJ174" s="108"/>
      <c r="AK174" s="108"/>
      <c r="AL174" s="108"/>
      <c r="AM174" s="108"/>
      <c r="AN174" s="108"/>
      <c r="AO174" s="108"/>
      <c r="AP174" s="108"/>
      <c r="AQ174" s="108"/>
      <c r="AR174" s="108"/>
      <c r="AS174" s="108"/>
      <c r="AT174" s="108"/>
      <c r="AU174" s="108"/>
      <c r="AV174" s="108"/>
      <c r="AW174" s="108"/>
      <c r="AX174" s="108"/>
      <c r="AY174" s="108"/>
      <c r="AZ174" s="108"/>
      <c r="BA174" s="108"/>
      <c r="BB174" s="108"/>
      <c r="BC174" s="108"/>
      <c r="BD174" s="108"/>
      <c r="BE174" s="108"/>
      <c r="BF174" s="108"/>
      <c r="BG174" s="108"/>
      <c r="BH174" s="108"/>
    </row>
    <row r="175" spans="1:60" outlineLevel="2">
      <c r="A175" s="111"/>
      <c r="B175" s="112"/>
      <c r="C175" s="140" t="s">
        <v>373</v>
      </c>
      <c r="D175" s="115"/>
      <c r="E175" s="116">
        <v>1.3664000000000001</v>
      </c>
      <c r="F175" s="114"/>
      <c r="G175" s="114"/>
      <c r="H175" s="114"/>
      <c r="I175" s="114"/>
      <c r="J175" s="114"/>
      <c r="K175" s="114"/>
      <c r="L175" s="114"/>
      <c r="M175" s="114"/>
      <c r="N175" s="113"/>
      <c r="O175" s="113"/>
      <c r="P175" s="113"/>
      <c r="Q175" s="113"/>
      <c r="R175" s="114"/>
      <c r="S175" s="114"/>
      <c r="T175" s="114"/>
      <c r="U175" s="114"/>
      <c r="V175" s="114"/>
      <c r="W175" s="114"/>
      <c r="X175" s="114"/>
      <c r="Y175" s="114"/>
      <c r="Z175" s="108"/>
      <c r="AA175" s="108"/>
      <c r="AB175" s="108"/>
      <c r="AC175" s="108"/>
      <c r="AD175" s="108"/>
      <c r="AE175" s="108"/>
      <c r="AF175" s="108"/>
      <c r="AG175" s="108" t="s">
        <v>159</v>
      </c>
      <c r="AH175" s="108">
        <v>0</v>
      </c>
      <c r="AI175" s="108"/>
      <c r="AJ175" s="108"/>
      <c r="AK175" s="108"/>
      <c r="AL175" s="108"/>
      <c r="AM175" s="108"/>
      <c r="AN175" s="108"/>
      <c r="AO175" s="108"/>
      <c r="AP175" s="108"/>
      <c r="AQ175" s="108"/>
      <c r="AR175" s="108"/>
      <c r="AS175" s="108"/>
      <c r="AT175" s="108"/>
      <c r="AU175" s="108"/>
      <c r="AV175" s="108"/>
      <c r="AW175" s="108"/>
      <c r="AX175" s="108"/>
      <c r="AY175" s="108"/>
      <c r="AZ175" s="108"/>
      <c r="BA175" s="108"/>
      <c r="BB175" s="108"/>
      <c r="BC175" s="108"/>
      <c r="BD175" s="108"/>
      <c r="BE175" s="108"/>
      <c r="BF175" s="108"/>
      <c r="BG175" s="108"/>
      <c r="BH175" s="108"/>
    </row>
    <row r="176" spans="1:60" outlineLevel="1">
      <c r="A176" s="131">
        <v>64</v>
      </c>
      <c r="B176" s="132" t="s">
        <v>374</v>
      </c>
      <c r="C176" s="141" t="s">
        <v>375</v>
      </c>
      <c r="D176" s="133" t="s">
        <v>252</v>
      </c>
      <c r="E176" s="134">
        <v>6</v>
      </c>
      <c r="F176" s="135"/>
      <c r="G176" s="136">
        <f>ROUND(E176*F176,2)</f>
        <v>0</v>
      </c>
      <c r="H176" s="135"/>
      <c r="I176" s="136">
        <f>ROUND(E176*H176,2)</f>
        <v>0</v>
      </c>
      <c r="J176" s="135"/>
      <c r="K176" s="136">
        <f>ROUND(E176*J176,2)</f>
        <v>0</v>
      </c>
      <c r="L176" s="136">
        <v>21</v>
      </c>
      <c r="M176" s="136">
        <f>G176*(1+L176/100)</f>
        <v>0</v>
      </c>
      <c r="N176" s="134">
        <v>0</v>
      </c>
      <c r="O176" s="134">
        <f>ROUND(E176*N176,2)</f>
        <v>0</v>
      </c>
      <c r="P176" s="134">
        <v>0</v>
      </c>
      <c r="Q176" s="134">
        <f>ROUND(E176*P176,2)</f>
        <v>0</v>
      </c>
      <c r="R176" s="136"/>
      <c r="S176" s="136" t="s">
        <v>153</v>
      </c>
      <c r="T176" s="137" t="s">
        <v>154</v>
      </c>
      <c r="U176" s="114">
        <v>0.28000000000000003</v>
      </c>
      <c r="V176" s="114">
        <f>ROUND(E176*U176,2)</f>
        <v>1.68</v>
      </c>
      <c r="W176" s="114"/>
      <c r="X176" s="114" t="s">
        <v>155</v>
      </c>
      <c r="Y176" s="114" t="s">
        <v>156</v>
      </c>
      <c r="Z176" s="108"/>
      <c r="AA176" s="108"/>
      <c r="AB176" s="108"/>
      <c r="AC176" s="108"/>
      <c r="AD176" s="108"/>
      <c r="AE176" s="108"/>
      <c r="AF176" s="108"/>
      <c r="AG176" s="108" t="s">
        <v>157</v>
      </c>
      <c r="AH176" s="108"/>
      <c r="AI176" s="108"/>
      <c r="AJ176" s="108"/>
      <c r="AK176" s="108"/>
      <c r="AL176" s="108"/>
      <c r="AM176" s="108"/>
      <c r="AN176" s="108"/>
      <c r="AO176" s="108"/>
      <c r="AP176" s="108"/>
      <c r="AQ176" s="108"/>
      <c r="AR176" s="108"/>
      <c r="AS176" s="108"/>
      <c r="AT176" s="108"/>
      <c r="AU176" s="108"/>
      <c r="AV176" s="108"/>
      <c r="AW176" s="108"/>
      <c r="AX176" s="108"/>
      <c r="AY176" s="108"/>
      <c r="AZ176" s="108"/>
      <c r="BA176" s="108"/>
      <c r="BB176" s="108"/>
      <c r="BC176" s="108"/>
      <c r="BD176" s="108"/>
      <c r="BE176" s="108"/>
      <c r="BF176" s="108"/>
      <c r="BG176" s="108"/>
      <c r="BH176" s="108"/>
    </row>
    <row r="177" spans="1:60" outlineLevel="1">
      <c r="A177" s="124">
        <v>65</v>
      </c>
      <c r="B177" s="125" t="s">
        <v>376</v>
      </c>
      <c r="C177" s="139" t="s">
        <v>377</v>
      </c>
      <c r="D177" s="126" t="s">
        <v>203</v>
      </c>
      <c r="E177" s="127">
        <v>21.2</v>
      </c>
      <c r="F177" s="128"/>
      <c r="G177" s="129">
        <f>ROUND(E177*F177,2)</f>
        <v>0</v>
      </c>
      <c r="H177" s="128"/>
      <c r="I177" s="129">
        <f>ROUND(E177*H177,2)</f>
        <v>0</v>
      </c>
      <c r="J177" s="128"/>
      <c r="K177" s="129">
        <f>ROUND(E177*J177,2)</f>
        <v>0</v>
      </c>
      <c r="L177" s="129">
        <v>21</v>
      </c>
      <c r="M177" s="129">
        <f>G177*(1+L177/100)</f>
        <v>0</v>
      </c>
      <c r="N177" s="127">
        <v>5.5999999999999995E-4</v>
      </c>
      <c r="O177" s="127">
        <f>ROUND(E177*N177,2)</f>
        <v>0.01</v>
      </c>
      <c r="P177" s="127">
        <v>6.6000000000000003E-2</v>
      </c>
      <c r="Q177" s="127">
        <f>ROUND(E177*P177,2)</f>
        <v>1.4</v>
      </c>
      <c r="R177" s="129"/>
      <c r="S177" s="129" t="s">
        <v>153</v>
      </c>
      <c r="T177" s="130" t="s">
        <v>154</v>
      </c>
      <c r="U177" s="114">
        <v>0.34699999999999998</v>
      </c>
      <c r="V177" s="114">
        <f>ROUND(E177*U177,2)</f>
        <v>7.36</v>
      </c>
      <c r="W177" s="114"/>
      <c r="X177" s="114" t="s">
        <v>155</v>
      </c>
      <c r="Y177" s="114" t="s">
        <v>156</v>
      </c>
      <c r="Z177" s="108"/>
      <c r="AA177" s="108"/>
      <c r="AB177" s="108"/>
      <c r="AC177" s="108"/>
      <c r="AD177" s="108"/>
      <c r="AE177" s="108"/>
      <c r="AF177" s="108"/>
      <c r="AG177" s="108" t="s">
        <v>157</v>
      </c>
      <c r="AH177" s="108"/>
      <c r="AI177" s="108"/>
      <c r="AJ177" s="108"/>
      <c r="AK177" s="108"/>
      <c r="AL177" s="108"/>
      <c r="AM177" s="108"/>
      <c r="AN177" s="108"/>
      <c r="AO177" s="108"/>
      <c r="AP177" s="108"/>
      <c r="AQ177" s="108"/>
      <c r="AR177" s="108"/>
      <c r="AS177" s="108"/>
      <c r="AT177" s="108"/>
      <c r="AU177" s="108"/>
      <c r="AV177" s="108"/>
      <c r="AW177" s="108"/>
      <c r="AX177" s="108"/>
      <c r="AY177" s="108"/>
      <c r="AZ177" s="108"/>
      <c r="BA177" s="108"/>
      <c r="BB177" s="108"/>
      <c r="BC177" s="108"/>
      <c r="BD177" s="108"/>
      <c r="BE177" s="108"/>
      <c r="BF177" s="108"/>
      <c r="BG177" s="108"/>
      <c r="BH177" s="108"/>
    </row>
    <row r="178" spans="1:60" outlineLevel="2">
      <c r="A178" s="111"/>
      <c r="B178" s="112"/>
      <c r="C178" s="140" t="s">
        <v>378</v>
      </c>
      <c r="D178" s="115"/>
      <c r="E178" s="116">
        <v>21.2</v>
      </c>
      <c r="F178" s="114"/>
      <c r="G178" s="114"/>
      <c r="H178" s="114"/>
      <c r="I178" s="114"/>
      <c r="J178" s="114"/>
      <c r="K178" s="114"/>
      <c r="L178" s="114"/>
      <c r="M178" s="114"/>
      <c r="N178" s="113"/>
      <c r="O178" s="113"/>
      <c r="P178" s="113"/>
      <c r="Q178" s="113"/>
      <c r="R178" s="114"/>
      <c r="S178" s="114"/>
      <c r="T178" s="114"/>
      <c r="U178" s="114"/>
      <c r="V178" s="114"/>
      <c r="W178" s="114"/>
      <c r="X178" s="114"/>
      <c r="Y178" s="114"/>
      <c r="Z178" s="108"/>
      <c r="AA178" s="108"/>
      <c r="AB178" s="108"/>
      <c r="AC178" s="108"/>
      <c r="AD178" s="108"/>
      <c r="AE178" s="108"/>
      <c r="AF178" s="108"/>
      <c r="AG178" s="108" t="s">
        <v>159</v>
      </c>
      <c r="AH178" s="108">
        <v>0</v>
      </c>
      <c r="AI178" s="108"/>
      <c r="AJ178" s="108"/>
      <c r="AK178" s="108"/>
      <c r="AL178" s="108"/>
      <c r="AM178" s="108"/>
      <c r="AN178" s="108"/>
      <c r="AO178" s="108"/>
      <c r="AP178" s="108"/>
      <c r="AQ178" s="108"/>
      <c r="AR178" s="108"/>
      <c r="AS178" s="108"/>
      <c r="AT178" s="108"/>
      <c r="AU178" s="108"/>
      <c r="AV178" s="108"/>
      <c r="AW178" s="108"/>
      <c r="AX178" s="108"/>
      <c r="AY178" s="108"/>
      <c r="AZ178" s="108"/>
      <c r="BA178" s="108"/>
      <c r="BB178" s="108"/>
      <c r="BC178" s="108"/>
      <c r="BD178" s="108"/>
      <c r="BE178" s="108"/>
      <c r="BF178" s="108"/>
      <c r="BG178" s="108"/>
      <c r="BH178" s="108"/>
    </row>
    <row r="179" spans="1:60">
      <c r="A179" s="118" t="s">
        <v>148</v>
      </c>
      <c r="B179" s="119" t="s">
        <v>87</v>
      </c>
      <c r="C179" s="138" t="s">
        <v>88</v>
      </c>
      <c r="D179" s="120"/>
      <c r="E179" s="121"/>
      <c r="F179" s="122"/>
      <c r="G179" s="122">
        <f>SUMIF(AG180:AG180,"&lt;&gt;NOR",G180:G180)</f>
        <v>0</v>
      </c>
      <c r="H179" s="122"/>
      <c r="I179" s="122">
        <f>SUM(I180:I180)</f>
        <v>0</v>
      </c>
      <c r="J179" s="122"/>
      <c r="K179" s="122">
        <f>SUM(K180:K180)</f>
        <v>0</v>
      </c>
      <c r="L179" s="122"/>
      <c r="M179" s="122">
        <f>SUM(M180:M180)</f>
        <v>0</v>
      </c>
      <c r="N179" s="121"/>
      <c r="O179" s="121">
        <f>SUM(O180:O180)</f>
        <v>0</v>
      </c>
      <c r="P179" s="121"/>
      <c r="Q179" s="121">
        <f>SUM(Q180:Q180)</f>
        <v>0</v>
      </c>
      <c r="R179" s="122"/>
      <c r="S179" s="122"/>
      <c r="T179" s="123"/>
      <c r="U179" s="117"/>
      <c r="V179" s="117">
        <f>SUM(V180:V180)</f>
        <v>192.37</v>
      </c>
      <c r="W179" s="117"/>
      <c r="X179" s="117"/>
      <c r="Y179" s="117"/>
      <c r="AG179" t="s">
        <v>149</v>
      </c>
    </row>
    <row r="180" spans="1:60" outlineLevel="1">
      <c r="A180" s="131">
        <v>66</v>
      </c>
      <c r="B180" s="132" t="s">
        <v>379</v>
      </c>
      <c r="C180" s="141" t="s">
        <v>380</v>
      </c>
      <c r="D180" s="133" t="s">
        <v>223</v>
      </c>
      <c r="E180" s="134">
        <v>225.78849</v>
      </c>
      <c r="F180" s="135"/>
      <c r="G180" s="136">
        <f>ROUND(E180*F180,2)</f>
        <v>0</v>
      </c>
      <c r="H180" s="135"/>
      <c r="I180" s="136">
        <f>ROUND(E180*H180,2)</f>
        <v>0</v>
      </c>
      <c r="J180" s="135"/>
      <c r="K180" s="136">
        <f>ROUND(E180*J180,2)</f>
        <v>0</v>
      </c>
      <c r="L180" s="136">
        <v>21</v>
      </c>
      <c r="M180" s="136">
        <f>G180*(1+L180/100)</f>
        <v>0</v>
      </c>
      <c r="N180" s="134">
        <v>0</v>
      </c>
      <c r="O180" s="134">
        <f>ROUND(E180*N180,2)</f>
        <v>0</v>
      </c>
      <c r="P180" s="134">
        <v>0</v>
      </c>
      <c r="Q180" s="134">
        <f>ROUND(E180*P180,2)</f>
        <v>0</v>
      </c>
      <c r="R180" s="136"/>
      <c r="S180" s="136" t="s">
        <v>153</v>
      </c>
      <c r="T180" s="137" t="s">
        <v>154</v>
      </c>
      <c r="U180" s="114">
        <v>0.85199999999999998</v>
      </c>
      <c r="V180" s="114">
        <f>ROUND(E180*U180,2)</f>
        <v>192.37</v>
      </c>
      <c r="W180" s="114"/>
      <c r="X180" s="114" t="s">
        <v>381</v>
      </c>
      <c r="Y180" s="114" t="s">
        <v>156</v>
      </c>
      <c r="Z180" s="108"/>
      <c r="AA180" s="108"/>
      <c r="AB180" s="108"/>
      <c r="AC180" s="108"/>
      <c r="AD180" s="108"/>
      <c r="AE180" s="108"/>
      <c r="AF180" s="108"/>
      <c r="AG180" s="108" t="s">
        <v>382</v>
      </c>
      <c r="AH180" s="108"/>
      <c r="AI180" s="108"/>
      <c r="AJ180" s="108"/>
      <c r="AK180" s="108"/>
      <c r="AL180" s="108"/>
      <c r="AM180" s="108"/>
      <c r="AN180" s="108"/>
      <c r="AO180" s="108"/>
      <c r="AP180" s="108"/>
      <c r="AQ180" s="108"/>
      <c r="AR180" s="108"/>
      <c r="AS180" s="108"/>
      <c r="AT180" s="108"/>
      <c r="AU180" s="108"/>
      <c r="AV180" s="108"/>
      <c r="AW180" s="108"/>
      <c r="AX180" s="108"/>
      <c r="AY180" s="108"/>
      <c r="AZ180" s="108"/>
      <c r="BA180" s="108"/>
      <c r="BB180" s="108"/>
      <c r="BC180" s="108"/>
      <c r="BD180" s="108"/>
      <c r="BE180" s="108"/>
      <c r="BF180" s="108"/>
      <c r="BG180" s="108"/>
      <c r="BH180" s="108"/>
    </row>
    <row r="181" spans="1:60">
      <c r="A181" s="118" t="s">
        <v>148</v>
      </c>
      <c r="B181" s="119" t="s">
        <v>89</v>
      </c>
      <c r="C181" s="138" t="s">
        <v>90</v>
      </c>
      <c r="D181" s="120"/>
      <c r="E181" s="121"/>
      <c r="F181" s="122"/>
      <c r="G181" s="122">
        <f>SUMIF(AG182:AG192,"&lt;&gt;NOR",G182:G192)</f>
        <v>0</v>
      </c>
      <c r="H181" s="122"/>
      <c r="I181" s="122">
        <f>SUM(I182:I192)</f>
        <v>0</v>
      </c>
      <c r="J181" s="122"/>
      <c r="K181" s="122">
        <f>SUM(K182:K192)</f>
        <v>0</v>
      </c>
      <c r="L181" s="122"/>
      <c r="M181" s="122">
        <f>SUM(M182:M192)</f>
        <v>0</v>
      </c>
      <c r="N181" s="121"/>
      <c r="O181" s="121">
        <f>SUM(O182:O192)</f>
        <v>1.87</v>
      </c>
      <c r="P181" s="121"/>
      <c r="Q181" s="121">
        <f>SUM(Q182:Q192)</f>
        <v>0</v>
      </c>
      <c r="R181" s="122"/>
      <c r="S181" s="122"/>
      <c r="T181" s="123"/>
      <c r="U181" s="117"/>
      <c r="V181" s="117">
        <f>SUM(V182:V192)</f>
        <v>85.53</v>
      </c>
      <c r="W181" s="117"/>
      <c r="X181" s="117"/>
      <c r="Y181" s="117"/>
      <c r="AG181" t="s">
        <v>149</v>
      </c>
    </row>
    <row r="182" spans="1:60" ht="33.75" outlineLevel="1">
      <c r="A182" s="124">
        <v>67</v>
      </c>
      <c r="B182" s="125" t="s">
        <v>383</v>
      </c>
      <c r="C182" s="139" t="s">
        <v>384</v>
      </c>
      <c r="D182" s="126" t="s">
        <v>203</v>
      </c>
      <c r="E182" s="127">
        <v>265.74</v>
      </c>
      <c r="F182" s="128"/>
      <c r="G182" s="129">
        <f>ROUND(E182*F182,2)</f>
        <v>0</v>
      </c>
      <c r="H182" s="128"/>
      <c r="I182" s="129">
        <f>ROUND(E182*H182,2)</f>
        <v>0</v>
      </c>
      <c r="J182" s="128"/>
      <c r="K182" s="129">
        <f>ROUND(E182*J182,2)</f>
        <v>0</v>
      </c>
      <c r="L182" s="129">
        <v>21</v>
      </c>
      <c r="M182" s="129">
        <f>G182*(1+L182/100)</f>
        <v>0</v>
      </c>
      <c r="N182" s="127">
        <v>3.3E-4</v>
      </c>
      <c r="O182" s="127">
        <f>ROUND(E182*N182,2)</f>
        <v>0.09</v>
      </c>
      <c r="P182" s="127">
        <v>0</v>
      </c>
      <c r="Q182" s="127">
        <f>ROUND(E182*P182,2)</f>
        <v>0</v>
      </c>
      <c r="R182" s="129"/>
      <c r="S182" s="129" t="s">
        <v>153</v>
      </c>
      <c r="T182" s="130" t="s">
        <v>154</v>
      </c>
      <c r="U182" s="114">
        <v>2.75E-2</v>
      </c>
      <c r="V182" s="114">
        <f>ROUND(E182*U182,2)</f>
        <v>7.31</v>
      </c>
      <c r="W182" s="114"/>
      <c r="X182" s="114" t="s">
        <v>155</v>
      </c>
      <c r="Y182" s="114" t="s">
        <v>156</v>
      </c>
      <c r="Z182" s="108"/>
      <c r="AA182" s="108"/>
      <c r="AB182" s="108"/>
      <c r="AC182" s="108"/>
      <c r="AD182" s="108"/>
      <c r="AE182" s="108"/>
      <c r="AF182" s="108"/>
      <c r="AG182" s="108" t="s">
        <v>157</v>
      </c>
      <c r="AH182" s="108"/>
      <c r="AI182" s="108"/>
      <c r="AJ182" s="108"/>
      <c r="AK182" s="108"/>
      <c r="AL182" s="108"/>
      <c r="AM182" s="108"/>
      <c r="AN182" s="108"/>
      <c r="AO182" s="108"/>
      <c r="AP182" s="108"/>
      <c r="AQ182" s="108"/>
      <c r="AR182" s="108"/>
      <c r="AS182" s="108"/>
      <c r="AT182" s="108"/>
      <c r="AU182" s="108"/>
      <c r="AV182" s="108"/>
      <c r="AW182" s="108"/>
      <c r="AX182" s="108"/>
      <c r="AY182" s="108"/>
      <c r="AZ182" s="108"/>
      <c r="BA182" s="108"/>
      <c r="BB182" s="108"/>
      <c r="BC182" s="108"/>
      <c r="BD182" s="108"/>
      <c r="BE182" s="108"/>
      <c r="BF182" s="108"/>
      <c r="BG182" s="108"/>
      <c r="BH182" s="108"/>
    </row>
    <row r="183" spans="1:60" outlineLevel="2">
      <c r="A183" s="111"/>
      <c r="B183" s="112"/>
      <c r="C183" s="140" t="s">
        <v>385</v>
      </c>
      <c r="D183" s="115"/>
      <c r="E183" s="116">
        <v>116.34</v>
      </c>
      <c r="F183" s="114"/>
      <c r="G183" s="114"/>
      <c r="H183" s="114"/>
      <c r="I183" s="114"/>
      <c r="J183" s="114"/>
      <c r="K183" s="114"/>
      <c r="L183" s="114"/>
      <c r="M183" s="114"/>
      <c r="N183" s="113"/>
      <c r="O183" s="113"/>
      <c r="P183" s="113"/>
      <c r="Q183" s="113"/>
      <c r="R183" s="114"/>
      <c r="S183" s="114"/>
      <c r="T183" s="114"/>
      <c r="U183" s="114"/>
      <c r="V183" s="114"/>
      <c r="W183" s="114"/>
      <c r="X183" s="114"/>
      <c r="Y183" s="114"/>
      <c r="Z183" s="108"/>
      <c r="AA183" s="108"/>
      <c r="AB183" s="108"/>
      <c r="AC183" s="108"/>
      <c r="AD183" s="108"/>
      <c r="AE183" s="108"/>
      <c r="AF183" s="108"/>
      <c r="AG183" s="108" t="s">
        <v>159</v>
      </c>
      <c r="AH183" s="108">
        <v>0</v>
      </c>
      <c r="AI183" s="108"/>
      <c r="AJ183" s="108"/>
      <c r="AK183" s="108"/>
      <c r="AL183" s="108"/>
      <c r="AM183" s="108"/>
      <c r="AN183" s="108"/>
      <c r="AO183" s="108"/>
      <c r="AP183" s="108"/>
      <c r="AQ183" s="108"/>
      <c r="AR183" s="108"/>
      <c r="AS183" s="108"/>
      <c r="AT183" s="108"/>
      <c r="AU183" s="108"/>
      <c r="AV183" s="108"/>
      <c r="AW183" s="108"/>
      <c r="AX183" s="108"/>
      <c r="AY183" s="108"/>
      <c r="AZ183" s="108"/>
      <c r="BA183" s="108"/>
      <c r="BB183" s="108"/>
      <c r="BC183" s="108"/>
      <c r="BD183" s="108"/>
      <c r="BE183" s="108"/>
      <c r="BF183" s="108"/>
      <c r="BG183" s="108"/>
      <c r="BH183" s="108"/>
    </row>
    <row r="184" spans="1:60" outlineLevel="3">
      <c r="A184" s="111"/>
      <c r="B184" s="112"/>
      <c r="C184" s="140" t="s">
        <v>386</v>
      </c>
      <c r="D184" s="115"/>
      <c r="E184" s="116">
        <v>149.4</v>
      </c>
      <c r="F184" s="114"/>
      <c r="G184" s="114"/>
      <c r="H184" s="114"/>
      <c r="I184" s="114"/>
      <c r="J184" s="114"/>
      <c r="K184" s="114"/>
      <c r="L184" s="114"/>
      <c r="M184" s="114"/>
      <c r="N184" s="113"/>
      <c r="O184" s="113"/>
      <c r="P184" s="113"/>
      <c r="Q184" s="113"/>
      <c r="R184" s="114"/>
      <c r="S184" s="114"/>
      <c r="T184" s="114"/>
      <c r="U184" s="114"/>
      <c r="V184" s="114"/>
      <c r="W184" s="114"/>
      <c r="X184" s="114"/>
      <c r="Y184" s="114"/>
      <c r="Z184" s="108"/>
      <c r="AA184" s="108"/>
      <c r="AB184" s="108"/>
      <c r="AC184" s="108"/>
      <c r="AD184" s="108"/>
      <c r="AE184" s="108"/>
      <c r="AF184" s="108"/>
      <c r="AG184" s="108" t="s">
        <v>159</v>
      </c>
      <c r="AH184" s="108">
        <v>0</v>
      </c>
      <c r="AI184" s="108"/>
      <c r="AJ184" s="108"/>
      <c r="AK184" s="108"/>
      <c r="AL184" s="108"/>
      <c r="AM184" s="108"/>
      <c r="AN184" s="108"/>
      <c r="AO184" s="108"/>
      <c r="AP184" s="108"/>
      <c r="AQ184" s="108"/>
      <c r="AR184" s="108"/>
      <c r="AS184" s="108"/>
      <c r="AT184" s="108"/>
      <c r="AU184" s="108"/>
      <c r="AV184" s="108"/>
      <c r="AW184" s="108"/>
      <c r="AX184" s="108"/>
      <c r="AY184" s="108"/>
      <c r="AZ184" s="108"/>
      <c r="BA184" s="108"/>
      <c r="BB184" s="108"/>
      <c r="BC184" s="108"/>
      <c r="BD184" s="108"/>
      <c r="BE184" s="108"/>
      <c r="BF184" s="108"/>
      <c r="BG184" s="108"/>
      <c r="BH184" s="108"/>
    </row>
    <row r="185" spans="1:60" ht="33.75" outlineLevel="1">
      <c r="A185" s="124">
        <v>68</v>
      </c>
      <c r="B185" s="125" t="s">
        <v>387</v>
      </c>
      <c r="C185" s="139" t="s">
        <v>388</v>
      </c>
      <c r="D185" s="126" t="s">
        <v>203</v>
      </c>
      <c r="E185" s="127">
        <v>45.09</v>
      </c>
      <c r="F185" s="128"/>
      <c r="G185" s="129">
        <f>ROUND(E185*F185,2)</f>
        <v>0</v>
      </c>
      <c r="H185" s="128"/>
      <c r="I185" s="129">
        <f>ROUND(E185*H185,2)</f>
        <v>0</v>
      </c>
      <c r="J185" s="128"/>
      <c r="K185" s="129">
        <f>ROUND(E185*J185,2)</f>
        <v>0</v>
      </c>
      <c r="L185" s="129">
        <v>21</v>
      </c>
      <c r="M185" s="129">
        <f>G185*(1+L185/100)</f>
        <v>0</v>
      </c>
      <c r="N185" s="127">
        <v>5.1999999999999995E-4</v>
      </c>
      <c r="O185" s="127">
        <f>ROUND(E185*N185,2)</f>
        <v>0.02</v>
      </c>
      <c r="P185" s="127">
        <v>0</v>
      </c>
      <c r="Q185" s="127">
        <f>ROUND(E185*P185,2)</f>
        <v>0</v>
      </c>
      <c r="R185" s="129"/>
      <c r="S185" s="129" t="s">
        <v>153</v>
      </c>
      <c r="T185" s="130" t="s">
        <v>154</v>
      </c>
      <c r="U185" s="114">
        <v>4.9000000000000002E-2</v>
      </c>
      <c r="V185" s="114">
        <f>ROUND(E185*U185,2)</f>
        <v>2.21</v>
      </c>
      <c r="W185" s="114"/>
      <c r="X185" s="114" t="s">
        <v>155</v>
      </c>
      <c r="Y185" s="114" t="s">
        <v>156</v>
      </c>
      <c r="Z185" s="108"/>
      <c r="AA185" s="108"/>
      <c r="AB185" s="108"/>
      <c r="AC185" s="108"/>
      <c r="AD185" s="108"/>
      <c r="AE185" s="108"/>
      <c r="AF185" s="108"/>
      <c r="AG185" s="108" t="s">
        <v>157</v>
      </c>
      <c r="AH185" s="108"/>
      <c r="AI185" s="108"/>
      <c r="AJ185" s="108"/>
      <c r="AK185" s="108"/>
      <c r="AL185" s="108"/>
      <c r="AM185" s="108"/>
      <c r="AN185" s="108"/>
      <c r="AO185" s="108"/>
      <c r="AP185" s="108"/>
      <c r="AQ185" s="108"/>
      <c r="AR185" s="108"/>
      <c r="AS185" s="108"/>
      <c r="AT185" s="108"/>
      <c r="AU185" s="108"/>
      <c r="AV185" s="108"/>
      <c r="AW185" s="108"/>
      <c r="AX185" s="108"/>
      <c r="AY185" s="108"/>
      <c r="AZ185" s="108"/>
      <c r="BA185" s="108"/>
      <c r="BB185" s="108"/>
      <c r="BC185" s="108"/>
      <c r="BD185" s="108"/>
      <c r="BE185" s="108"/>
      <c r="BF185" s="108"/>
      <c r="BG185" s="108"/>
      <c r="BH185" s="108"/>
    </row>
    <row r="186" spans="1:60" outlineLevel="2">
      <c r="A186" s="111"/>
      <c r="B186" s="112"/>
      <c r="C186" s="140" t="s">
        <v>389</v>
      </c>
      <c r="D186" s="115"/>
      <c r="E186" s="116">
        <v>45.09</v>
      </c>
      <c r="F186" s="114"/>
      <c r="G186" s="114"/>
      <c r="H186" s="114"/>
      <c r="I186" s="114"/>
      <c r="J186" s="114"/>
      <c r="K186" s="114"/>
      <c r="L186" s="114"/>
      <c r="M186" s="114"/>
      <c r="N186" s="113"/>
      <c r="O186" s="113"/>
      <c r="P186" s="113"/>
      <c r="Q186" s="113"/>
      <c r="R186" s="114"/>
      <c r="S186" s="114"/>
      <c r="T186" s="114"/>
      <c r="U186" s="114"/>
      <c r="V186" s="114"/>
      <c r="W186" s="114"/>
      <c r="X186" s="114"/>
      <c r="Y186" s="114"/>
      <c r="Z186" s="108"/>
      <c r="AA186" s="108"/>
      <c r="AB186" s="108"/>
      <c r="AC186" s="108"/>
      <c r="AD186" s="108"/>
      <c r="AE186" s="108"/>
      <c r="AF186" s="108"/>
      <c r="AG186" s="108" t="s">
        <v>159</v>
      </c>
      <c r="AH186" s="108">
        <v>0</v>
      </c>
      <c r="AI186" s="108"/>
      <c r="AJ186" s="108"/>
      <c r="AK186" s="108"/>
      <c r="AL186" s="108"/>
      <c r="AM186" s="108"/>
      <c r="AN186" s="108"/>
      <c r="AO186" s="108"/>
      <c r="AP186" s="108"/>
      <c r="AQ186" s="108"/>
      <c r="AR186" s="108"/>
      <c r="AS186" s="108"/>
      <c r="AT186" s="108"/>
      <c r="AU186" s="108"/>
      <c r="AV186" s="108"/>
      <c r="AW186" s="108"/>
      <c r="AX186" s="108"/>
      <c r="AY186" s="108"/>
      <c r="AZ186" s="108"/>
      <c r="BA186" s="108"/>
      <c r="BB186" s="108"/>
      <c r="BC186" s="108"/>
      <c r="BD186" s="108"/>
      <c r="BE186" s="108"/>
      <c r="BF186" s="108"/>
      <c r="BG186" s="108"/>
      <c r="BH186" s="108"/>
    </row>
    <row r="187" spans="1:60" ht="22.5" outlineLevel="1">
      <c r="A187" s="124">
        <v>69</v>
      </c>
      <c r="B187" s="125" t="s">
        <v>390</v>
      </c>
      <c r="C187" s="139" t="s">
        <v>391</v>
      </c>
      <c r="D187" s="126" t="s">
        <v>203</v>
      </c>
      <c r="E187" s="127">
        <v>265.74</v>
      </c>
      <c r="F187" s="128"/>
      <c r="G187" s="129">
        <f>ROUND(E187*F187,2)</f>
        <v>0</v>
      </c>
      <c r="H187" s="128"/>
      <c r="I187" s="129">
        <f>ROUND(E187*H187,2)</f>
        <v>0</v>
      </c>
      <c r="J187" s="128"/>
      <c r="K187" s="129">
        <f>ROUND(E187*J187,2)</f>
        <v>0</v>
      </c>
      <c r="L187" s="129">
        <v>21</v>
      </c>
      <c r="M187" s="129">
        <f>G187*(1+L187/100)</f>
        <v>0</v>
      </c>
      <c r="N187" s="127">
        <v>5.5900000000000004E-3</v>
      </c>
      <c r="O187" s="127">
        <f>ROUND(E187*N187,2)</f>
        <v>1.49</v>
      </c>
      <c r="P187" s="127">
        <v>0</v>
      </c>
      <c r="Q187" s="127">
        <f>ROUND(E187*P187,2)</f>
        <v>0</v>
      </c>
      <c r="R187" s="129"/>
      <c r="S187" s="129" t="s">
        <v>153</v>
      </c>
      <c r="T187" s="130" t="s">
        <v>154</v>
      </c>
      <c r="U187" s="114">
        <v>0.22991</v>
      </c>
      <c r="V187" s="114">
        <f>ROUND(E187*U187,2)</f>
        <v>61.1</v>
      </c>
      <c r="W187" s="114"/>
      <c r="X187" s="114" t="s">
        <v>155</v>
      </c>
      <c r="Y187" s="114" t="s">
        <v>156</v>
      </c>
      <c r="Z187" s="108"/>
      <c r="AA187" s="108"/>
      <c r="AB187" s="108"/>
      <c r="AC187" s="108"/>
      <c r="AD187" s="108"/>
      <c r="AE187" s="108"/>
      <c r="AF187" s="108"/>
      <c r="AG187" s="108" t="s">
        <v>157</v>
      </c>
      <c r="AH187" s="108"/>
      <c r="AI187" s="108"/>
      <c r="AJ187" s="108"/>
      <c r="AK187" s="108"/>
      <c r="AL187" s="108"/>
      <c r="AM187" s="108"/>
      <c r="AN187" s="108"/>
      <c r="AO187" s="108"/>
      <c r="AP187" s="108"/>
      <c r="AQ187" s="108"/>
      <c r="AR187" s="108"/>
      <c r="AS187" s="108"/>
      <c r="AT187" s="108"/>
      <c r="AU187" s="108"/>
      <c r="AV187" s="108"/>
      <c r="AW187" s="108"/>
      <c r="AX187" s="108"/>
      <c r="AY187" s="108"/>
      <c r="AZ187" s="108"/>
      <c r="BA187" s="108"/>
      <c r="BB187" s="108"/>
      <c r="BC187" s="108"/>
      <c r="BD187" s="108"/>
      <c r="BE187" s="108"/>
      <c r="BF187" s="108"/>
      <c r="BG187" s="108"/>
      <c r="BH187" s="108"/>
    </row>
    <row r="188" spans="1:60" outlineLevel="2">
      <c r="A188" s="111"/>
      <c r="B188" s="112"/>
      <c r="C188" s="140" t="s">
        <v>385</v>
      </c>
      <c r="D188" s="115"/>
      <c r="E188" s="116">
        <v>116.34</v>
      </c>
      <c r="F188" s="114"/>
      <c r="G188" s="114"/>
      <c r="H188" s="114"/>
      <c r="I188" s="114"/>
      <c r="J188" s="114"/>
      <c r="K188" s="114"/>
      <c r="L188" s="114"/>
      <c r="M188" s="114"/>
      <c r="N188" s="113"/>
      <c r="O188" s="113"/>
      <c r="P188" s="113"/>
      <c r="Q188" s="113"/>
      <c r="R188" s="114"/>
      <c r="S188" s="114"/>
      <c r="T188" s="114"/>
      <c r="U188" s="114"/>
      <c r="V188" s="114"/>
      <c r="W188" s="114"/>
      <c r="X188" s="114"/>
      <c r="Y188" s="114"/>
      <c r="Z188" s="108"/>
      <c r="AA188" s="108"/>
      <c r="AB188" s="108"/>
      <c r="AC188" s="108"/>
      <c r="AD188" s="108"/>
      <c r="AE188" s="108"/>
      <c r="AF188" s="108"/>
      <c r="AG188" s="108" t="s">
        <v>159</v>
      </c>
      <c r="AH188" s="108">
        <v>0</v>
      </c>
      <c r="AI188" s="108"/>
      <c r="AJ188" s="108"/>
      <c r="AK188" s="108"/>
      <c r="AL188" s="108"/>
      <c r="AM188" s="108"/>
      <c r="AN188" s="108"/>
      <c r="AO188" s="108"/>
      <c r="AP188" s="108"/>
      <c r="AQ188" s="108"/>
      <c r="AR188" s="108"/>
      <c r="AS188" s="108"/>
      <c r="AT188" s="108"/>
      <c r="AU188" s="108"/>
      <c r="AV188" s="108"/>
      <c r="AW188" s="108"/>
      <c r="AX188" s="108"/>
      <c r="AY188" s="108"/>
      <c r="AZ188" s="108"/>
      <c r="BA188" s="108"/>
      <c r="BB188" s="108"/>
      <c r="BC188" s="108"/>
      <c r="BD188" s="108"/>
      <c r="BE188" s="108"/>
      <c r="BF188" s="108"/>
      <c r="BG188" s="108"/>
      <c r="BH188" s="108"/>
    </row>
    <row r="189" spans="1:60" outlineLevel="3">
      <c r="A189" s="111"/>
      <c r="B189" s="112"/>
      <c r="C189" s="140" t="s">
        <v>386</v>
      </c>
      <c r="D189" s="115"/>
      <c r="E189" s="116">
        <v>149.4</v>
      </c>
      <c r="F189" s="114"/>
      <c r="G189" s="114"/>
      <c r="H189" s="114"/>
      <c r="I189" s="114"/>
      <c r="J189" s="114"/>
      <c r="K189" s="114"/>
      <c r="L189" s="114"/>
      <c r="M189" s="114"/>
      <c r="N189" s="113"/>
      <c r="O189" s="113"/>
      <c r="P189" s="113"/>
      <c r="Q189" s="113"/>
      <c r="R189" s="114"/>
      <c r="S189" s="114"/>
      <c r="T189" s="114"/>
      <c r="U189" s="114"/>
      <c r="V189" s="114"/>
      <c r="W189" s="114"/>
      <c r="X189" s="114"/>
      <c r="Y189" s="114"/>
      <c r="Z189" s="108"/>
      <c r="AA189" s="108"/>
      <c r="AB189" s="108"/>
      <c r="AC189" s="108"/>
      <c r="AD189" s="108"/>
      <c r="AE189" s="108"/>
      <c r="AF189" s="108"/>
      <c r="AG189" s="108" t="s">
        <v>159</v>
      </c>
      <c r="AH189" s="108">
        <v>0</v>
      </c>
      <c r="AI189" s="108"/>
      <c r="AJ189" s="108"/>
      <c r="AK189" s="108"/>
      <c r="AL189" s="108"/>
      <c r="AM189" s="108"/>
      <c r="AN189" s="108"/>
      <c r="AO189" s="108"/>
      <c r="AP189" s="108"/>
      <c r="AQ189" s="108"/>
      <c r="AR189" s="108"/>
      <c r="AS189" s="108"/>
      <c r="AT189" s="108"/>
      <c r="AU189" s="108"/>
      <c r="AV189" s="108"/>
      <c r="AW189" s="108"/>
      <c r="AX189" s="108"/>
      <c r="AY189" s="108"/>
      <c r="AZ189" s="108"/>
      <c r="BA189" s="108"/>
      <c r="BB189" s="108"/>
      <c r="BC189" s="108"/>
      <c r="BD189" s="108"/>
      <c r="BE189" s="108"/>
      <c r="BF189" s="108"/>
      <c r="BG189" s="108"/>
      <c r="BH189" s="108"/>
    </row>
    <row r="190" spans="1:60" ht="22.5" outlineLevel="1">
      <c r="A190" s="124">
        <v>70</v>
      </c>
      <c r="B190" s="125" t="s">
        <v>392</v>
      </c>
      <c r="C190" s="139" t="s">
        <v>393</v>
      </c>
      <c r="D190" s="126" t="s">
        <v>203</v>
      </c>
      <c r="E190" s="127">
        <v>45.09</v>
      </c>
      <c r="F190" s="128"/>
      <c r="G190" s="129">
        <f>ROUND(E190*F190,2)</f>
        <v>0</v>
      </c>
      <c r="H190" s="128"/>
      <c r="I190" s="129">
        <f>ROUND(E190*H190,2)</f>
        <v>0</v>
      </c>
      <c r="J190" s="128"/>
      <c r="K190" s="129">
        <f>ROUND(E190*J190,2)</f>
        <v>0</v>
      </c>
      <c r="L190" s="129">
        <v>21</v>
      </c>
      <c r="M190" s="129">
        <f>G190*(1+L190/100)</f>
        <v>0</v>
      </c>
      <c r="N190" s="127">
        <v>5.9800000000000001E-3</v>
      </c>
      <c r="O190" s="127">
        <f>ROUND(E190*N190,2)</f>
        <v>0.27</v>
      </c>
      <c r="P190" s="127">
        <v>0</v>
      </c>
      <c r="Q190" s="127">
        <f>ROUND(E190*P190,2)</f>
        <v>0</v>
      </c>
      <c r="R190" s="129"/>
      <c r="S190" s="129" t="s">
        <v>153</v>
      </c>
      <c r="T190" s="130" t="s">
        <v>154</v>
      </c>
      <c r="U190" s="114">
        <v>0.26600000000000001</v>
      </c>
      <c r="V190" s="114">
        <f>ROUND(E190*U190,2)</f>
        <v>11.99</v>
      </c>
      <c r="W190" s="114"/>
      <c r="X190" s="114" t="s">
        <v>155</v>
      </c>
      <c r="Y190" s="114" t="s">
        <v>156</v>
      </c>
      <c r="Z190" s="108"/>
      <c r="AA190" s="108"/>
      <c r="AB190" s="108"/>
      <c r="AC190" s="108"/>
      <c r="AD190" s="108"/>
      <c r="AE190" s="108"/>
      <c r="AF190" s="108"/>
      <c r="AG190" s="108" t="s">
        <v>157</v>
      </c>
      <c r="AH190" s="108"/>
      <c r="AI190" s="108"/>
      <c r="AJ190" s="108"/>
      <c r="AK190" s="108"/>
      <c r="AL190" s="108"/>
      <c r="AM190" s="108"/>
      <c r="AN190" s="108"/>
      <c r="AO190" s="108"/>
      <c r="AP190" s="108"/>
      <c r="AQ190" s="108"/>
      <c r="AR190" s="108"/>
      <c r="AS190" s="108"/>
      <c r="AT190" s="108"/>
      <c r="AU190" s="108"/>
      <c r="AV190" s="108"/>
      <c r="AW190" s="108"/>
      <c r="AX190" s="108"/>
      <c r="AY190" s="108"/>
      <c r="AZ190" s="108"/>
      <c r="BA190" s="108"/>
      <c r="BB190" s="108"/>
      <c r="BC190" s="108"/>
      <c r="BD190" s="108"/>
      <c r="BE190" s="108"/>
      <c r="BF190" s="108"/>
      <c r="BG190" s="108"/>
      <c r="BH190" s="108"/>
    </row>
    <row r="191" spans="1:60" outlineLevel="2">
      <c r="A191" s="111"/>
      <c r="B191" s="112"/>
      <c r="C191" s="140" t="s">
        <v>389</v>
      </c>
      <c r="D191" s="115"/>
      <c r="E191" s="116">
        <v>45.09</v>
      </c>
      <c r="F191" s="114"/>
      <c r="G191" s="114"/>
      <c r="H191" s="114"/>
      <c r="I191" s="114"/>
      <c r="J191" s="114"/>
      <c r="K191" s="114"/>
      <c r="L191" s="114"/>
      <c r="M191" s="114"/>
      <c r="N191" s="113"/>
      <c r="O191" s="113"/>
      <c r="P191" s="113"/>
      <c r="Q191" s="113"/>
      <c r="R191" s="114"/>
      <c r="S191" s="114"/>
      <c r="T191" s="114"/>
      <c r="U191" s="114"/>
      <c r="V191" s="114"/>
      <c r="W191" s="114"/>
      <c r="X191" s="114"/>
      <c r="Y191" s="114"/>
      <c r="Z191" s="108"/>
      <c r="AA191" s="108"/>
      <c r="AB191" s="108"/>
      <c r="AC191" s="108"/>
      <c r="AD191" s="108"/>
      <c r="AE191" s="108"/>
      <c r="AF191" s="108"/>
      <c r="AG191" s="108" t="s">
        <v>159</v>
      </c>
      <c r="AH191" s="108">
        <v>0</v>
      </c>
      <c r="AI191" s="108"/>
      <c r="AJ191" s="108"/>
      <c r="AK191" s="108"/>
      <c r="AL191" s="108"/>
      <c r="AM191" s="108"/>
      <c r="AN191" s="108"/>
      <c r="AO191" s="108"/>
      <c r="AP191" s="108"/>
      <c r="AQ191" s="108"/>
      <c r="AR191" s="108"/>
      <c r="AS191" s="108"/>
      <c r="AT191" s="108"/>
      <c r="AU191" s="108"/>
      <c r="AV191" s="108"/>
      <c r="AW191" s="108"/>
      <c r="AX191" s="108"/>
      <c r="AY191" s="108"/>
      <c r="AZ191" s="108"/>
      <c r="BA191" s="108"/>
      <c r="BB191" s="108"/>
      <c r="BC191" s="108"/>
      <c r="BD191" s="108"/>
      <c r="BE191" s="108"/>
      <c r="BF191" s="108"/>
      <c r="BG191" s="108"/>
      <c r="BH191" s="108"/>
    </row>
    <row r="192" spans="1:60" outlineLevel="1">
      <c r="A192" s="131">
        <v>71</v>
      </c>
      <c r="B192" s="132" t="s">
        <v>394</v>
      </c>
      <c r="C192" s="141" t="s">
        <v>395</v>
      </c>
      <c r="D192" s="133" t="s">
        <v>223</v>
      </c>
      <c r="E192" s="134">
        <v>1.8662700000000001</v>
      </c>
      <c r="F192" s="135"/>
      <c r="G192" s="136">
        <f>ROUND(E192*F192,2)</f>
        <v>0</v>
      </c>
      <c r="H192" s="135"/>
      <c r="I192" s="136">
        <f>ROUND(E192*H192,2)</f>
        <v>0</v>
      </c>
      <c r="J192" s="135"/>
      <c r="K192" s="136">
        <f>ROUND(E192*J192,2)</f>
        <v>0</v>
      </c>
      <c r="L192" s="136">
        <v>21</v>
      </c>
      <c r="M192" s="136">
        <f>G192*(1+L192/100)</f>
        <v>0</v>
      </c>
      <c r="N192" s="134">
        <v>0</v>
      </c>
      <c r="O192" s="134">
        <f>ROUND(E192*N192,2)</f>
        <v>0</v>
      </c>
      <c r="P192" s="134">
        <v>0</v>
      </c>
      <c r="Q192" s="134">
        <f>ROUND(E192*P192,2)</f>
        <v>0</v>
      </c>
      <c r="R192" s="136"/>
      <c r="S192" s="136" t="s">
        <v>153</v>
      </c>
      <c r="T192" s="137" t="s">
        <v>154</v>
      </c>
      <c r="U192" s="114">
        <v>1.5669999999999999</v>
      </c>
      <c r="V192" s="114">
        <f>ROUND(E192*U192,2)</f>
        <v>2.92</v>
      </c>
      <c r="W192" s="114"/>
      <c r="X192" s="114" t="s">
        <v>381</v>
      </c>
      <c r="Y192" s="114" t="s">
        <v>156</v>
      </c>
      <c r="Z192" s="108"/>
      <c r="AA192" s="108"/>
      <c r="AB192" s="108"/>
      <c r="AC192" s="108"/>
      <c r="AD192" s="108"/>
      <c r="AE192" s="108"/>
      <c r="AF192" s="108"/>
      <c r="AG192" s="108" t="s">
        <v>382</v>
      </c>
      <c r="AH192" s="108"/>
      <c r="AI192" s="108"/>
      <c r="AJ192" s="108"/>
      <c r="AK192" s="108"/>
      <c r="AL192" s="108"/>
      <c r="AM192" s="108"/>
      <c r="AN192" s="108"/>
      <c r="AO192" s="108"/>
      <c r="AP192" s="108"/>
      <c r="AQ192" s="108"/>
      <c r="AR192" s="108"/>
      <c r="AS192" s="108"/>
      <c r="AT192" s="108"/>
      <c r="AU192" s="108"/>
      <c r="AV192" s="108"/>
      <c r="AW192" s="108"/>
      <c r="AX192" s="108"/>
      <c r="AY192" s="108"/>
      <c r="AZ192" s="108"/>
      <c r="BA192" s="108"/>
      <c r="BB192" s="108"/>
      <c r="BC192" s="108"/>
      <c r="BD192" s="108"/>
      <c r="BE192" s="108"/>
      <c r="BF192" s="108"/>
      <c r="BG192" s="108"/>
      <c r="BH192" s="108"/>
    </row>
    <row r="193" spans="1:60">
      <c r="A193" s="118" t="s">
        <v>148</v>
      </c>
      <c r="B193" s="119" t="s">
        <v>91</v>
      </c>
      <c r="C193" s="138" t="s">
        <v>92</v>
      </c>
      <c r="D193" s="120"/>
      <c r="E193" s="121"/>
      <c r="F193" s="122"/>
      <c r="G193" s="122">
        <f>SUMIF(AG194:AG198,"&lt;&gt;NOR",G194:G198)</f>
        <v>0</v>
      </c>
      <c r="H193" s="122"/>
      <c r="I193" s="122">
        <f>SUM(I194:I198)</f>
        <v>0</v>
      </c>
      <c r="J193" s="122"/>
      <c r="K193" s="122">
        <f>SUM(K194:K198)</f>
        <v>0</v>
      </c>
      <c r="L193" s="122"/>
      <c r="M193" s="122">
        <f>SUM(M194:M198)</f>
        <v>0</v>
      </c>
      <c r="N193" s="121"/>
      <c r="O193" s="121">
        <f>SUM(O194:O198)</f>
        <v>0.88</v>
      </c>
      <c r="P193" s="121"/>
      <c r="Q193" s="121">
        <f>SUM(Q194:Q198)</f>
        <v>0</v>
      </c>
      <c r="R193" s="122"/>
      <c r="S193" s="122"/>
      <c r="T193" s="123"/>
      <c r="U193" s="117"/>
      <c r="V193" s="117">
        <f>SUM(V194:V198)</f>
        <v>0</v>
      </c>
      <c r="W193" s="117"/>
      <c r="X193" s="117"/>
      <c r="Y193" s="117"/>
      <c r="AG193" t="s">
        <v>149</v>
      </c>
    </row>
    <row r="194" spans="1:60" ht="22.5" outlineLevel="1">
      <c r="A194" s="124">
        <v>72</v>
      </c>
      <c r="B194" s="125" t="s">
        <v>396</v>
      </c>
      <c r="C194" s="139" t="s">
        <v>397</v>
      </c>
      <c r="D194" s="126" t="s">
        <v>252</v>
      </c>
      <c r="E194" s="127">
        <v>2</v>
      </c>
      <c r="F194" s="128"/>
      <c r="G194" s="129">
        <f>ROUND(E194*F194,2)</f>
        <v>0</v>
      </c>
      <c r="H194" s="128"/>
      <c r="I194" s="129">
        <f>ROUND(E194*H194,2)</f>
        <v>0</v>
      </c>
      <c r="J194" s="128"/>
      <c r="K194" s="129">
        <f>ROUND(E194*J194,2)</f>
        <v>0</v>
      </c>
      <c r="L194" s="129">
        <v>21</v>
      </c>
      <c r="M194" s="129">
        <f>G194*(1+L194/100)</f>
        <v>0</v>
      </c>
      <c r="N194" s="127">
        <v>3.3700000000000002E-3</v>
      </c>
      <c r="O194" s="127">
        <f>ROUND(E194*N194,2)</f>
        <v>0.01</v>
      </c>
      <c r="P194" s="127">
        <v>0</v>
      </c>
      <c r="Q194" s="127">
        <f>ROUND(E194*P194,2)</f>
        <v>0</v>
      </c>
      <c r="R194" s="129"/>
      <c r="S194" s="129" t="s">
        <v>336</v>
      </c>
      <c r="T194" s="130" t="s">
        <v>337</v>
      </c>
      <c r="U194" s="114">
        <v>0</v>
      </c>
      <c r="V194" s="114">
        <f>ROUND(E194*U194,2)</f>
        <v>0</v>
      </c>
      <c r="W194" s="114"/>
      <c r="X194" s="114" t="s">
        <v>229</v>
      </c>
      <c r="Y194" s="114" t="s">
        <v>156</v>
      </c>
      <c r="Z194" s="108"/>
      <c r="AA194" s="108"/>
      <c r="AB194" s="108"/>
      <c r="AC194" s="108"/>
      <c r="AD194" s="108"/>
      <c r="AE194" s="108"/>
      <c r="AF194" s="108"/>
      <c r="AG194" s="108" t="s">
        <v>230</v>
      </c>
      <c r="AH194" s="108"/>
      <c r="AI194" s="108"/>
      <c r="AJ194" s="108"/>
      <c r="AK194" s="108"/>
      <c r="AL194" s="108"/>
      <c r="AM194" s="108"/>
      <c r="AN194" s="108"/>
      <c r="AO194" s="108"/>
      <c r="AP194" s="108"/>
      <c r="AQ194" s="108"/>
      <c r="AR194" s="108"/>
      <c r="AS194" s="108"/>
      <c r="AT194" s="108"/>
      <c r="AU194" s="108"/>
      <c r="AV194" s="108"/>
      <c r="AW194" s="108"/>
      <c r="AX194" s="108"/>
      <c r="AY194" s="108"/>
      <c r="AZ194" s="108"/>
      <c r="BA194" s="108"/>
      <c r="BB194" s="108"/>
      <c r="BC194" s="108"/>
      <c r="BD194" s="108"/>
      <c r="BE194" s="108"/>
      <c r="BF194" s="108"/>
      <c r="BG194" s="108"/>
      <c r="BH194" s="108"/>
    </row>
    <row r="195" spans="1:60" outlineLevel="2">
      <c r="A195" s="111"/>
      <c r="B195" s="112"/>
      <c r="C195" s="140" t="s">
        <v>63</v>
      </c>
      <c r="D195" s="115"/>
      <c r="E195" s="116">
        <v>2</v>
      </c>
      <c r="F195" s="114"/>
      <c r="G195" s="114"/>
      <c r="H195" s="114"/>
      <c r="I195" s="114"/>
      <c r="J195" s="114"/>
      <c r="K195" s="114"/>
      <c r="L195" s="114"/>
      <c r="M195" s="114"/>
      <c r="N195" s="113"/>
      <c r="O195" s="113"/>
      <c r="P195" s="113"/>
      <c r="Q195" s="113"/>
      <c r="R195" s="114"/>
      <c r="S195" s="114"/>
      <c r="T195" s="114"/>
      <c r="U195" s="114"/>
      <c r="V195" s="114"/>
      <c r="W195" s="114"/>
      <c r="X195" s="114"/>
      <c r="Y195" s="114"/>
      <c r="Z195" s="108"/>
      <c r="AA195" s="108"/>
      <c r="AB195" s="108"/>
      <c r="AC195" s="108"/>
      <c r="AD195" s="108"/>
      <c r="AE195" s="108"/>
      <c r="AF195" s="108"/>
      <c r="AG195" s="108" t="s">
        <v>159</v>
      </c>
      <c r="AH195" s="108">
        <v>0</v>
      </c>
      <c r="AI195" s="108"/>
      <c r="AJ195" s="108"/>
      <c r="AK195" s="108"/>
      <c r="AL195" s="108"/>
      <c r="AM195" s="108"/>
      <c r="AN195" s="108"/>
      <c r="AO195" s="108"/>
      <c r="AP195" s="108"/>
      <c r="AQ195" s="108"/>
      <c r="AR195" s="108"/>
      <c r="AS195" s="108"/>
      <c r="AT195" s="108"/>
      <c r="AU195" s="108"/>
      <c r="AV195" s="108"/>
      <c r="AW195" s="108"/>
      <c r="AX195" s="108"/>
      <c r="AY195" s="108"/>
      <c r="AZ195" s="108"/>
      <c r="BA195" s="108"/>
      <c r="BB195" s="108"/>
      <c r="BC195" s="108"/>
      <c r="BD195" s="108"/>
      <c r="BE195" s="108"/>
      <c r="BF195" s="108"/>
      <c r="BG195" s="108"/>
      <c r="BH195" s="108"/>
    </row>
    <row r="196" spans="1:60" ht="22.5" outlineLevel="1">
      <c r="A196" s="124">
        <v>73</v>
      </c>
      <c r="B196" s="125" t="s">
        <v>398</v>
      </c>
      <c r="C196" s="139" t="s">
        <v>399</v>
      </c>
      <c r="D196" s="126" t="s">
        <v>203</v>
      </c>
      <c r="E196" s="127">
        <v>258.33999999999997</v>
      </c>
      <c r="F196" s="128"/>
      <c r="G196" s="129">
        <f>ROUND(E196*F196,2)</f>
        <v>0</v>
      </c>
      <c r="H196" s="128"/>
      <c r="I196" s="129">
        <f>ROUND(E196*H196,2)</f>
        <v>0</v>
      </c>
      <c r="J196" s="128"/>
      <c r="K196" s="129">
        <f>ROUND(E196*J196,2)</f>
        <v>0</v>
      </c>
      <c r="L196" s="129">
        <v>21</v>
      </c>
      <c r="M196" s="129">
        <f>G196*(1+L196/100)</f>
        <v>0</v>
      </c>
      <c r="N196" s="127">
        <v>3.3700000000000002E-3</v>
      </c>
      <c r="O196" s="127">
        <f>ROUND(E196*N196,2)</f>
        <v>0.87</v>
      </c>
      <c r="P196" s="127">
        <v>0</v>
      </c>
      <c r="Q196" s="127">
        <f>ROUND(E196*P196,2)</f>
        <v>0</v>
      </c>
      <c r="R196" s="129"/>
      <c r="S196" s="129" t="s">
        <v>153</v>
      </c>
      <c r="T196" s="130" t="s">
        <v>154</v>
      </c>
      <c r="U196" s="114">
        <v>0</v>
      </c>
      <c r="V196" s="114">
        <f>ROUND(E196*U196,2)</f>
        <v>0</v>
      </c>
      <c r="W196" s="114"/>
      <c r="X196" s="114" t="s">
        <v>229</v>
      </c>
      <c r="Y196" s="114" t="s">
        <v>156</v>
      </c>
      <c r="Z196" s="108"/>
      <c r="AA196" s="108"/>
      <c r="AB196" s="108"/>
      <c r="AC196" s="108"/>
      <c r="AD196" s="108"/>
      <c r="AE196" s="108"/>
      <c r="AF196" s="108"/>
      <c r="AG196" s="108" t="s">
        <v>230</v>
      </c>
      <c r="AH196" s="108"/>
      <c r="AI196" s="108"/>
      <c r="AJ196" s="108"/>
      <c r="AK196" s="108"/>
      <c r="AL196" s="108"/>
      <c r="AM196" s="108"/>
      <c r="AN196" s="108"/>
      <c r="AO196" s="108"/>
      <c r="AP196" s="108"/>
      <c r="AQ196" s="108"/>
      <c r="AR196" s="108"/>
      <c r="AS196" s="108"/>
      <c r="AT196" s="108"/>
      <c r="AU196" s="108"/>
      <c r="AV196" s="108"/>
      <c r="AW196" s="108"/>
      <c r="AX196" s="108"/>
      <c r="AY196" s="108"/>
      <c r="AZ196" s="108"/>
      <c r="BA196" s="108"/>
      <c r="BB196" s="108"/>
      <c r="BC196" s="108"/>
      <c r="BD196" s="108"/>
      <c r="BE196" s="108"/>
      <c r="BF196" s="108"/>
      <c r="BG196" s="108"/>
      <c r="BH196" s="108"/>
    </row>
    <row r="197" spans="1:60" outlineLevel="2">
      <c r="A197" s="111"/>
      <c r="B197" s="112"/>
      <c r="C197" s="140" t="s">
        <v>400</v>
      </c>
      <c r="D197" s="115"/>
      <c r="E197" s="116">
        <v>116.34</v>
      </c>
      <c r="F197" s="114"/>
      <c r="G197" s="114"/>
      <c r="H197" s="114"/>
      <c r="I197" s="114"/>
      <c r="J197" s="114"/>
      <c r="K197" s="114"/>
      <c r="L197" s="114"/>
      <c r="M197" s="114"/>
      <c r="N197" s="113"/>
      <c r="O197" s="113"/>
      <c r="P197" s="113"/>
      <c r="Q197" s="113"/>
      <c r="R197" s="114"/>
      <c r="S197" s="114"/>
      <c r="T197" s="114"/>
      <c r="U197" s="114"/>
      <c r="V197" s="114"/>
      <c r="W197" s="114"/>
      <c r="X197" s="114"/>
      <c r="Y197" s="114"/>
      <c r="Z197" s="108"/>
      <c r="AA197" s="108"/>
      <c r="AB197" s="108"/>
      <c r="AC197" s="108"/>
      <c r="AD197" s="108"/>
      <c r="AE197" s="108"/>
      <c r="AF197" s="108"/>
      <c r="AG197" s="108" t="s">
        <v>159</v>
      </c>
      <c r="AH197" s="108">
        <v>0</v>
      </c>
      <c r="AI197" s="108"/>
      <c r="AJ197" s="108"/>
      <c r="AK197" s="108"/>
      <c r="AL197" s="108"/>
      <c r="AM197" s="108"/>
      <c r="AN197" s="108"/>
      <c r="AO197" s="108"/>
      <c r="AP197" s="108"/>
      <c r="AQ197" s="108"/>
      <c r="AR197" s="108"/>
      <c r="AS197" s="108"/>
      <c r="AT197" s="108"/>
      <c r="AU197" s="108"/>
      <c r="AV197" s="108"/>
      <c r="AW197" s="108"/>
      <c r="AX197" s="108"/>
      <c r="AY197" s="108"/>
      <c r="AZ197" s="108"/>
      <c r="BA197" s="108"/>
      <c r="BB197" s="108"/>
      <c r="BC197" s="108"/>
      <c r="BD197" s="108"/>
      <c r="BE197" s="108"/>
      <c r="BF197" s="108"/>
      <c r="BG197" s="108"/>
      <c r="BH197" s="108"/>
    </row>
    <row r="198" spans="1:60" outlineLevel="3">
      <c r="A198" s="111"/>
      <c r="B198" s="112"/>
      <c r="C198" s="140" t="s">
        <v>401</v>
      </c>
      <c r="D198" s="115"/>
      <c r="E198" s="116">
        <v>142</v>
      </c>
      <c r="F198" s="114"/>
      <c r="G198" s="114"/>
      <c r="H198" s="114"/>
      <c r="I198" s="114"/>
      <c r="J198" s="114"/>
      <c r="K198" s="114"/>
      <c r="L198" s="114"/>
      <c r="M198" s="114"/>
      <c r="N198" s="113"/>
      <c r="O198" s="113"/>
      <c r="P198" s="113"/>
      <c r="Q198" s="113"/>
      <c r="R198" s="114"/>
      <c r="S198" s="114"/>
      <c r="T198" s="114"/>
      <c r="U198" s="114"/>
      <c r="V198" s="114"/>
      <c r="W198" s="114"/>
      <c r="X198" s="114"/>
      <c r="Y198" s="114"/>
      <c r="Z198" s="108"/>
      <c r="AA198" s="108"/>
      <c r="AB198" s="108"/>
      <c r="AC198" s="108"/>
      <c r="AD198" s="108"/>
      <c r="AE198" s="108"/>
      <c r="AF198" s="108"/>
      <c r="AG198" s="108" t="s">
        <v>159</v>
      </c>
      <c r="AH198" s="108">
        <v>0</v>
      </c>
      <c r="AI198" s="108"/>
      <c r="AJ198" s="108"/>
      <c r="AK198" s="108"/>
      <c r="AL198" s="108"/>
      <c r="AM198" s="108"/>
      <c r="AN198" s="108"/>
      <c r="AO198" s="108"/>
      <c r="AP198" s="108"/>
      <c r="AQ198" s="108"/>
      <c r="AR198" s="108"/>
      <c r="AS198" s="108"/>
      <c r="AT198" s="108"/>
      <c r="AU198" s="108"/>
      <c r="AV198" s="108"/>
      <c r="AW198" s="108"/>
      <c r="AX198" s="108"/>
      <c r="AY198" s="108"/>
      <c r="AZ198" s="108"/>
      <c r="BA198" s="108"/>
      <c r="BB198" s="108"/>
      <c r="BC198" s="108"/>
      <c r="BD198" s="108"/>
      <c r="BE198" s="108"/>
      <c r="BF198" s="108"/>
      <c r="BG198" s="108"/>
      <c r="BH198" s="108"/>
    </row>
    <row r="199" spans="1:60">
      <c r="A199" s="118" t="s">
        <v>148</v>
      </c>
      <c r="B199" s="119" t="s">
        <v>93</v>
      </c>
      <c r="C199" s="138" t="s">
        <v>94</v>
      </c>
      <c r="D199" s="120"/>
      <c r="E199" s="121"/>
      <c r="F199" s="122"/>
      <c r="G199" s="122">
        <f>SUMIF(AG200:AG207,"&lt;&gt;NOR",G200:G207)</f>
        <v>0</v>
      </c>
      <c r="H199" s="122"/>
      <c r="I199" s="122">
        <f>SUM(I200:I207)</f>
        <v>0</v>
      </c>
      <c r="J199" s="122"/>
      <c r="K199" s="122">
        <f>SUM(K200:K207)</f>
        <v>0</v>
      </c>
      <c r="L199" s="122"/>
      <c r="M199" s="122">
        <f>SUM(M200:M207)</f>
        <v>0</v>
      </c>
      <c r="N199" s="121"/>
      <c r="O199" s="121">
        <f>SUM(O200:O207)</f>
        <v>0.55000000000000004</v>
      </c>
      <c r="P199" s="121"/>
      <c r="Q199" s="121">
        <f>SUM(Q200:Q207)</f>
        <v>23.63</v>
      </c>
      <c r="R199" s="122"/>
      <c r="S199" s="122"/>
      <c r="T199" s="123"/>
      <c r="U199" s="117"/>
      <c r="V199" s="117">
        <f>SUM(V200:V207)</f>
        <v>139.21</v>
      </c>
      <c r="W199" s="117"/>
      <c r="X199" s="117"/>
      <c r="Y199" s="117"/>
      <c r="AG199" t="s">
        <v>149</v>
      </c>
    </row>
    <row r="200" spans="1:60" ht="22.5" outlineLevel="1">
      <c r="A200" s="124">
        <v>74</v>
      </c>
      <c r="B200" s="125" t="s">
        <v>402</v>
      </c>
      <c r="C200" s="139" t="s">
        <v>403</v>
      </c>
      <c r="D200" s="126" t="s">
        <v>203</v>
      </c>
      <c r="E200" s="127">
        <v>258.33999999999997</v>
      </c>
      <c r="F200" s="128"/>
      <c r="G200" s="129">
        <f>ROUND(E200*F200,2)</f>
        <v>0</v>
      </c>
      <c r="H200" s="128"/>
      <c r="I200" s="129">
        <f>ROUND(E200*H200,2)</f>
        <v>0</v>
      </c>
      <c r="J200" s="128"/>
      <c r="K200" s="129">
        <f>ROUND(E200*J200,2)</f>
        <v>0</v>
      </c>
      <c r="L200" s="129">
        <v>21</v>
      </c>
      <c r="M200" s="129">
        <f>G200*(1+L200/100)</f>
        <v>0</v>
      </c>
      <c r="N200" s="127">
        <v>1.6000000000000001E-4</v>
      </c>
      <c r="O200" s="127">
        <f>ROUND(E200*N200,2)</f>
        <v>0.04</v>
      </c>
      <c r="P200" s="127">
        <v>0</v>
      </c>
      <c r="Q200" s="127">
        <f>ROUND(E200*P200,2)</f>
        <v>0</v>
      </c>
      <c r="R200" s="129"/>
      <c r="S200" s="129" t="s">
        <v>153</v>
      </c>
      <c r="T200" s="130" t="s">
        <v>154</v>
      </c>
      <c r="U200" s="114">
        <v>0.21</v>
      </c>
      <c r="V200" s="114">
        <f>ROUND(E200*U200,2)</f>
        <v>54.25</v>
      </c>
      <c r="W200" s="114"/>
      <c r="X200" s="114" t="s">
        <v>155</v>
      </c>
      <c r="Y200" s="114" t="s">
        <v>156</v>
      </c>
      <c r="Z200" s="108"/>
      <c r="AA200" s="108"/>
      <c r="AB200" s="108"/>
      <c r="AC200" s="108"/>
      <c r="AD200" s="108"/>
      <c r="AE200" s="108"/>
      <c r="AF200" s="108"/>
      <c r="AG200" s="108" t="s">
        <v>157</v>
      </c>
      <c r="AH200" s="108"/>
      <c r="AI200" s="108"/>
      <c r="AJ200" s="108"/>
      <c r="AK200" s="108"/>
      <c r="AL200" s="108"/>
      <c r="AM200" s="108"/>
      <c r="AN200" s="108"/>
      <c r="AO200" s="108"/>
      <c r="AP200" s="108"/>
      <c r="AQ200" s="108"/>
      <c r="AR200" s="108"/>
      <c r="AS200" s="108"/>
      <c r="AT200" s="108"/>
      <c r="AU200" s="108"/>
      <c r="AV200" s="108"/>
      <c r="AW200" s="108"/>
      <c r="AX200" s="108"/>
      <c r="AY200" s="108"/>
      <c r="AZ200" s="108"/>
      <c r="BA200" s="108"/>
      <c r="BB200" s="108"/>
      <c r="BC200" s="108"/>
      <c r="BD200" s="108"/>
      <c r="BE200" s="108"/>
      <c r="BF200" s="108"/>
      <c r="BG200" s="108"/>
      <c r="BH200" s="108"/>
    </row>
    <row r="201" spans="1:60" outlineLevel="2">
      <c r="A201" s="111"/>
      <c r="B201" s="112"/>
      <c r="C201" s="140" t="s">
        <v>404</v>
      </c>
      <c r="D201" s="115"/>
      <c r="E201" s="116">
        <v>116.34</v>
      </c>
      <c r="F201" s="114"/>
      <c r="G201" s="114"/>
      <c r="H201" s="114"/>
      <c r="I201" s="114"/>
      <c r="J201" s="114"/>
      <c r="K201" s="114"/>
      <c r="L201" s="114"/>
      <c r="M201" s="114"/>
      <c r="N201" s="113"/>
      <c r="O201" s="113"/>
      <c r="P201" s="113"/>
      <c r="Q201" s="113"/>
      <c r="R201" s="114"/>
      <c r="S201" s="114"/>
      <c r="T201" s="114"/>
      <c r="U201" s="114"/>
      <c r="V201" s="114"/>
      <c r="W201" s="114"/>
      <c r="X201" s="114"/>
      <c r="Y201" s="114"/>
      <c r="Z201" s="108"/>
      <c r="AA201" s="108"/>
      <c r="AB201" s="108"/>
      <c r="AC201" s="108"/>
      <c r="AD201" s="108"/>
      <c r="AE201" s="108"/>
      <c r="AF201" s="108"/>
      <c r="AG201" s="108" t="s">
        <v>159</v>
      </c>
      <c r="AH201" s="108">
        <v>0</v>
      </c>
      <c r="AI201" s="108"/>
      <c r="AJ201" s="108"/>
      <c r="AK201" s="108"/>
      <c r="AL201" s="108"/>
      <c r="AM201" s="108"/>
      <c r="AN201" s="108"/>
      <c r="AO201" s="108"/>
      <c r="AP201" s="108"/>
      <c r="AQ201" s="108"/>
      <c r="AR201" s="108"/>
      <c r="AS201" s="108"/>
      <c r="AT201" s="108"/>
      <c r="AU201" s="108"/>
      <c r="AV201" s="108"/>
      <c r="AW201" s="108"/>
      <c r="AX201" s="108"/>
      <c r="AY201" s="108"/>
      <c r="AZ201" s="108"/>
      <c r="BA201" s="108"/>
      <c r="BB201" s="108"/>
      <c r="BC201" s="108"/>
      <c r="BD201" s="108"/>
      <c r="BE201" s="108"/>
      <c r="BF201" s="108"/>
      <c r="BG201" s="108"/>
      <c r="BH201" s="108"/>
    </row>
    <row r="202" spans="1:60" outlineLevel="3">
      <c r="A202" s="111"/>
      <c r="B202" s="112"/>
      <c r="C202" s="140" t="s">
        <v>401</v>
      </c>
      <c r="D202" s="115"/>
      <c r="E202" s="116">
        <v>142</v>
      </c>
      <c r="F202" s="114"/>
      <c r="G202" s="114"/>
      <c r="H202" s="114"/>
      <c r="I202" s="114"/>
      <c r="J202" s="114"/>
      <c r="K202" s="114"/>
      <c r="L202" s="114"/>
      <c r="M202" s="114"/>
      <c r="N202" s="113"/>
      <c r="O202" s="113"/>
      <c r="P202" s="113"/>
      <c r="Q202" s="113"/>
      <c r="R202" s="114"/>
      <c r="S202" s="114"/>
      <c r="T202" s="114"/>
      <c r="U202" s="114"/>
      <c r="V202" s="114"/>
      <c r="W202" s="114"/>
      <c r="X202" s="114"/>
      <c r="Y202" s="114"/>
      <c r="Z202" s="108"/>
      <c r="AA202" s="108"/>
      <c r="AB202" s="108"/>
      <c r="AC202" s="108"/>
      <c r="AD202" s="108"/>
      <c r="AE202" s="108"/>
      <c r="AF202" s="108"/>
      <c r="AG202" s="108" t="s">
        <v>159</v>
      </c>
      <c r="AH202" s="108">
        <v>0</v>
      </c>
      <c r="AI202" s="108"/>
      <c r="AJ202" s="108"/>
      <c r="AK202" s="108"/>
      <c r="AL202" s="108"/>
      <c r="AM202" s="108"/>
      <c r="AN202" s="108"/>
      <c r="AO202" s="108"/>
      <c r="AP202" s="108"/>
      <c r="AQ202" s="108"/>
      <c r="AR202" s="108"/>
      <c r="AS202" s="108"/>
      <c r="AT202" s="108"/>
      <c r="AU202" s="108"/>
      <c r="AV202" s="108"/>
      <c r="AW202" s="108"/>
      <c r="AX202" s="108"/>
      <c r="AY202" s="108"/>
      <c r="AZ202" s="108"/>
      <c r="BA202" s="108"/>
      <c r="BB202" s="108"/>
      <c r="BC202" s="108"/>
      <c r="BD202" s="108"/>
      <c r="BE202" s="108"/>
      <c r="BF202" s="108"/>
      <c r="BG202" s="108"/>
      <c r="BH202" s="108"/>
    </row>
    <row r="203" spans="1:60" outlineLevel="1">
      <c r="A203" s="124">
        <v>75</v>
      </c>
      <c r="B203" s="125" t="s">
        <v>405</v>
      </c>
      <c r="C203" s="139" t="s">
        <v>406</v>
      </c>
      <c r="D203" s="126" t="s">
        <v>152</v>
      </c>
      <c r="E203" s="127">
        <v>25.575659999999999</v>
      </c>
      <c r="F203" s="128"/>
      <c r="G203" s="129">
        <f>ROUND(E203*F203,2)</f>
        <v>0</v>
      </c>
      <c r="H203" s="128"/>
      <c r="I203" s="129">
        <f>ROUND(E203*H203,2)</f>
        <v>0</v>
      </c>
      <c r="J203" s="128"/>
      <c r="K203" s="129">
        <f>ROUND(E203*J203,2)</f>
        <v>0</v>
      </c>
      <c r="L203" s="129">
        <v>21</v>
      </c>
      <c r="M203" s="129">
        <f>G203*(1+L203/100)</f>
        <v>0</v>
      </c>
      <c r="N203" s="127">
        <v>0.02</v>
      </c>
      <c r="O203" s="127">
        <f>ROUND(E203*N203,2)</f>
        <v>0.51</v>
      </c>
      <c r="P203" s="127">
        <v>0</v>
      </c>
      <c r="Q203" s="127">
        <f>ROUND(E203*P203,2)</f>
        <v>0</v>
      </c>
      <c r="R203" s="129" t="s">
        <v>306</v>
      </c>
      <c r="S203" s="129" t="s">
        <v>153</v>
      </c>
      <c r="T203" s="130" t="s">
        <v>154</v>
      </c>
      <c r="U203" s="114">
        <v>0</v>
      </c>
      <c r="V203" s="114">
        <f>ROUND(E203*U203,2)</f>
        <v>0</v>
      </c>
      <c r="W203" s="114"/>
      <c r="X203" s="114" t="s">
        <v>307</v>
      </c>
      <c r="Y203" s="114" t="s">
        <v>156</v>
      </c>
      <c r="Z203" s="108"/>
      <c r="AA203" s="108"/>
      <c r="AB203" s="108"/>
      <c r="AC203" s="108"/>
      <c r="AD203" s="108"/>
      <c r="AE203" s="108"/>
      <c r="AF203" s="108"/>
      <c r="AG203" s="108" t="s">
        <v>308</v>
      </c>
      <c r="AH203" s="108"/>
      <c r="AI203" s="108"/>
      <c r="AJ203" s="108"/>
      <c r="AK203" s="108"/>
      <c r="AL203" s="108"/>
      <c r="AM203" s="108"/>
      <c r="AN203" s="108"/>
      <c r="AO203" s="108"/>
      <c r="AP203" s="108"/>
      <c r="AQ203" s="108"/>
      <c r="AR203" s="108"/>
      <c r="AS203" s="108"/>
      <c r="AT203" s="108"/>
      <c r="AU203" s="108"/>
      <c r="AV203" s="108"/>
      <c r="AW203" s="108"/>
      <c r="AX203" s="108"/>
      <c r="AY203" s="108"/>
      <c r="AZ203" s="108"/>
      <c r="BA203" s="108"/>
      <c r="BB203" s="108"/>
      <c r="BC203" s="108"/>
      <c r="BD203" s="108"/>
      <c r="BE203" s="108"/>
      <c r="BF203" s="108"/>
      <c r="BG203" s="108"/>
      <c r="BH203" s="108"/>
    </row>
    <row r="204" spans="1:60" outlineLevel="2">
      <c r="A204" s="111"/>
      <c r="B204" s="112"/>
      <c r="C204" s="140" t="s">
        <v>407</v>
      </c>
      <c r="D204" s="115"/>
      <c r="E204" s="116">
        <v>11.517659999999999</v>
      </c>
      <c r="F204" s="114"/>
      <c r="G204" s="114"/>
      <c r="H204" s="114"/>
      <c r="I204" s="114"/>
      <c r="J204" s="114"/>
      <c r="K204" s="114"/>
      <c r="L204" s="114"/>
      <c r="M204" s="114"/>
      <c r="N204" s="113"/>
      <c r="O204" s="113"/>
      <c r="P204" s="113"/>
      <c r="Q204" s="113"/>
      <c r="R204" s="114"/>
      <c r="S204" s="114"/>
      <c r="T204" s="114"/>
      <c r="U204" s="114"/>
      <c r="V204" s="114"/>
      <c r="W204" s="114"/>
      <c r="X204" s="114"/>
      <c r="Y204" s="114"/>
      <c r="Z204" s="108"/>
      <c r="AA204" s="108"/>
      <c r="AB204" s="108"/>
      <c r="AC204" s="108"/>
      <c r="AD204" s="108"/>
      <c r="AE204" s="108"/>
      <c r="AF204" s="108"/>
      <c r="AG204" s="108" t="s">
        <v>159</v>
      </c>
      <c r="AH204" s="108">
        <v>0</v>
      </c>
      <c r="AI204" s="108"/>
      <c r="AJ204" s="108"/>
      <c r="AK204" s="108"/>
      <c r="AL204" s="108"/>
      <c r="AM204" s="108"/>
      <c r="AN204" s="108"/>
      <c r="AO204" s="108"/>
      <c r="AP204" s="108"/>
      <c r="AQ204" s="108"/>
      <c r="AR204" s="108"/>
      <c r="AS204" s="108"/>
      <c r="AT204" s="108"/>
      <c r="AU204" s="108"/>
      <c r="AV204" s="108"/>
      <c r="AW204" s="108"/>
      <c r="AX204" s="108"/>
      <c r="AY204" s="108"/>
      <c r="AZ204" s="108"/>
      <c r="BA204" s="108"/>
      <c r="BB204" s="108"/>
      <c r="BC204" s="108"/>
      <c r="BD204" s="108"/>
      <c r="BE204" s="108"/>
      <c r="BF204" s="108"/>
      <c r="BG204" s="108"/>
      <c r="BH204" s="108"/>
    </row>
    <row r="205" spans="1:60" outlineLevel="3">
      <c r="A205" s="111"/>
      <c r="B205" s="112"/>
      <c r="C205" s="140" t="s">
        <v>408</v>
      </c>
      <c r="D205" s="115"/>
      <c r="E205" s="116">
        <v>14.058</v>
      </c>
      <c r="F205" s="114"/>
      <c r="G205" s="114"/>
      <c r="H205" s="114"/>
      <c r="I205" s="114"/>
      <c r="J205" s="114"/>
      <c r="K205" s="114"/>
      <c r="L205" s="114"/>
      <c r="M205" s="114"/>
      <c r="N205" s="113"/>
      <c r="O205" s="113"/>
      <c r="P205" s="113"/>
      <c r="Q205" s="113"/>
      <c r="R205" s="114"/>
      <c r="S205" s="114"/>
      <c r="T205" s="114"/>
      <c r="U205" s="114"/>
      <c r="V205" s="114"/>
      <c r="W205" s="114"/>
      <c r="X205" s="114"/>
      <c r="Y205" s="114"/>
      <c r="Z205" s="108"/>
      <c r="AA205" s="108"/>
      <c r="AB205" s="108"/>
      <c r="AC205" s="108"/>
      <c r="AD205" s="108"/>
      <c r="AE205" s="108"/>
      <c r="AF205" s="108"/>
      <c r="AG205" s="108" t="s">
        <v>159</v>
      </c>
      <c r="AH205" s="108">
        <v>0</v>
      </c>
      <c r="AI205" s="108"/>
      <c r="AJ205" s="108"/>
      <c r="AK205" s="108"/>
      <c r="AL205" s="108"/>
      <c r="AM205" s="108"/>
      <c r="AN205" s="108"/>
      <c r="AO205" s="108"/>
      <c r="AP205" s="108"/>
      <c r="AQ205" s="108"/>
      <c r="AR205" s="108"/>
      <c r="AS205" s="108"/>
      <c r="AT205" s="108"/>
      <c r="AU205" s="108"/>
      <c r="AV205" s="108"/>
      <c r="AW205" s="108"/>
      <c r="AX205" s="108"/>
      <c r="AY205" s="108"/>
      <c r="AZ205" s="108"/>
      <c r="BA205" s="108"/>
      <c r="BB205" s="108"/>
      <c r="BC205" s="108"/>
      <c r="BD205" s="108"/>
      <c r="BE205" s="108"/>
      <c r="BF205" s="108"/>
      <c r="BG205" s="108"/>
      <c r="BH205" s="108"/>
    </row>
    <row r="206" spans="1:60" ht="22.5" outlineLevel="1">
      <c r="A206" s="131">
        <v>76</v>
      </c>
      <c r="B206" s="132" t="s">
        <v>409</v>
      </c>
      <c r="C206" s="141" t="s">
        <v>410</v>
      </c>
      <c r="D206" s="133" t="s">
        <v>203</v>
      </c>
      <c r="E206" s="134">
        <v>150</v>
      </c>
      <c r="F206" s="135"/>
      <c r="G206" s="136">
        <f>ROUND(E206*F206,2)</f>
        <v>0</v>
      </c>
      <c r="H206" s="135"/>
      <c r="I206" s="136">
        <f>ROUND(E206*H206,2)</f>
        <v>0</v>
      </c>
      <c r="J206" s="135"/>
      <c r="K206" s="136">
        <f>ROUND(E206*J206,2)</f>
        <v>0</v>
      </c>
      <c r="L206" s="136">
        <v>21</v>
      </c>
      <c r="M206" s="136">
        <f>G206*(1+L206/100)</f>
        <v>0</v>
      </c>
      <c r="N206" s="134">
        <v>0</v>
      </c>
      <c r="O206" s="134">
        <f>ROUND(E206*N206,2)</f>
        <v>0</v>
      </c>
      <c r="P206" s="134">
        <v>0.1575</v>
      </c>
      <c r="Q206" s="134">
        <f>ROUND(E206*P206,2)</f>
        <v>23.63</v>
      </c>
      <c r="R206" s="136"/>
      <c r="S206" s="136" t="s">
        <v>153</v>
      </c>
      <c r="T206" s="137" t="s">
        <v>154</v>
      </c>
      <c r="U206" s="114">
        <v>0.56000000000000005</v>
      </c>
      <c r="V206" s="114">
        <f>ROUND(E206*U206,2)</f>
        <v>84</v>
      </c>
      <c r="W206" s="114"/>
      <c r="X206" s="114" t="s">
        <v>155</v>
      </c>
      <c r="Y206" s="114" t="s">
        <v>156</v>
      </c>
      <c r="Z206" s="108"/>
      <c r="AA206" s="108"/>
      <c r="AB206" s="108"/>
      <c r="AC206" s="108"/>
      <c r="AD206" s="108"/>
      <c r="AE206" s="108"/>
      <c r="AF206" s="108"/>
      <c r="AG206" s="108" t="s">
        <v>157</v>
      </c>
      <c r="AH206" s="108"/>
      <c r="AI206" s="108"/>
      <c r="AJ206" s="108"/>
      <c r="AK206" s="108"/>
      <c r="AL206" s="108"/>
      <c r="AM206" s="108"/>
      <c r="AN206" s="108"/>
      <c r="AO206" s="108"/>
      <c r="AP206" s="108"/>
      <c r="AQ206" s="108"/>
      <c r="AR206" s="108"/>
      <c r="AS206" s="108"/>
      <c r="AT206" s="108"/>
      <c r="AU206" s="108"/>
      <c r="AV206" s="108"/>
      <c r="AW206" s="108"/>
      <c r="AX206" s="108"/>
      <c r="AY206" s="108"/>
      <c r="AZ206" s="108"/>
      <c r="BA206" s="108"/>
      <c r="BB206" s="108"/>
      <c r="BC206" s="108"/>
      <c r="BD206" s="108"/>
      <c r="BE206" s="108"/>
      <c r="BF206" s="108"/>
      <c r="BG206" s="108"/>
      <c r="BH206" s="108"/>
    </row>
    <row r="207" spans="1:60" outlineLevel="1">
      <c r="A207" s="131">
        <v>77</v>
      </c>
      <c r="B207" s="132" t="s">
        <v>411</v>
      </c>
      <c r="C207" s="141" t="s">
        <v>412</v>
      </c>
      <c r="D207" s="133" t="s">
        <v>223</v>
      </c>
      <c r="E207" s="134">
        <v>0.55284999999999995</v>
      </c>
      <c r="F207" s="135"/>
      <c r="G207" s="136">
        <f>ROUND(E207*F207,2)</f>
        <v>0</v>
      </c>
      <c r="H207" s="135"/>
      <c r="I207" s="136">
        <f>ROUND(E207*H207,2)</f>
        <v>0</v>
      </c>
      <c r="J207" s="135"/>
      <c r="K207" s="136">
        <f>ROUND(E207*J207,2)</f>
        <v>0</v>
      </c>
      <c r="L207" s="136">
        <v>21</v>
      </c>
      <c r="M207" s="136">
        <f>G207*(1+L207/100)</f>
        <v>0</v>
      </c>
      <c r="N207" s="134">
        <v>0</v>
      </c>
      <c r="O207" s="134">
        <f>ROUND(E207*N207,2)</f>
        <v>0</v>
      </c>
      <c r="P207" s="134">
        <v>0</v>
      </c>
      <c r="Q207" s="134">
        <f>ROUND(E207*P207,2)</f>
        <v>0</v>
      </c>
      <c r="R207" s="136"/>
      <c r="S207" s="136" t="s">
        <v>153</v>
      </c>
      <c r="T207" s="137" t="s">
        <v>154</v>
      </c>
      <c r="U207" s="114">
        <v>1.74</v>
      </c>
      <c r="V207" s="114">
        <f>ROUND(E207*U207,2)</f>
        <v>0.96</v>
      </c>
      <c r="W207" s="114"/>
      <c r="X207" s="114" t="s">
        <v>381</v>
      </c>
      <c r="Y207" s="114" t="s">
        <v>156</v>
      </c>
      <c r="Z207" s="108"/>
      <c r="AA207" s="108"/>
      <c r="AB207" s="108"/>
      <c r="AC207" s="108"/>
      <c r="AD207" s="108"/>
      <c r="AE207" s="108"/>
      <c r="AF207" s="108"/>
      <c r="AG207" s="108" t="s">
        <v>382</v>
      </c>
      <c r="AH207" s="108"/>
      <c r="AI207" s="108"/>
      <c r="AJ207" s="108"/>
      <c r="AK207" s="108"/>
      <c r="AL207" s="108"/>
      <c r="AM207" s="108"/>
      <c r="AN207" s="108"/>
      <c r="AO207" s="108"/>
      <c r="AP207" s="108"/>
      <c r="AQ207" s="108"/>
      <c r="AR207" s="108"/>
      <c r="AS207" s="108"/>
      <c r="AT207" s="108"/>
      <c r="AU207" s="108"/>
      <c r="AV207" s="108"/>
      <c r="AW207" s="108"/>
      <c r="AX207" s="108"/>
      <c r="AY207" s="108"/>
      <c r="AZ207" s="108"/>
      <c r="BA207" s="108"/>
      <c r="BB207" s="108"/>
      <c r="BC207" s="108"/>
      <c r="BD207" s="108"/>
      <c r="BE207" s="108"/>
      <c r="BF207" s="108"/>
      <c r="BG207" s="108"/>
      <c r="BH207" s="108"/>
    </row>
    <row r="208" spans="1:60">
      <c r="A208" s="118" t="s">
        <v>148</v>
      </c>
      <c r="B208" s="119" t="s">
        <v>97</v>
      </c>
      <c r="C208" s="138" t="s">
        <v>98</v>
      </c>
      <c r="D208" s="120"/>
      <c r="E208" s="121"/>
      <c r="F208" s="122"/>
      <c r="G208" s="122">
        <f>SUMIF(AG209:AG209,"&lt;&gt;NOR",G209:G209)</f>
        <v>0</v>
      </c>
      <c r="H208" s="122"/>
      <c r="I208" s="122">
        <f>SUM(I209:I209)</f>
        <v>0</v>
      </c>
      <c r="J208" s="122"/>
      <c r="K208" s="122">
        <f>SUM(K209:K209)</f>
        <v>0</v>
      </c>
      <c r="L208" s="122"/>
      <c r="M208" s="122">
        <f>SUM(M209:M209)</f>
        <v>0</v>
      </c>
      <c r="N208" s="121"/>
      <c r="O208" s="121">
        <f>SUM(O209:O209)</f>
        <v>0</v>
      </c>
      <c r="P208" s="121"/>
      <c r="Q208" s="121">
        <f>SUM(Q209:Q209)</f>
        <v>0</v>
      </c>
      <c r="R208" s="122"/>
      <c r="S208" s="122"/>
      <c r="T208" s="123"/>
      <c r="U208" s="117"/>
      <c r="V208" s="117">
        <f>SUM(V209:V209)</f>
        <v>0.98</v>
      </c>
      <c r="W208" s="117"/>
      <c r="X208" s="117"/>
      <c r="Y208" s="117"/>
      <c r="AG208" t="s">
        <v>149</v>
      </c>
    </row>
    <row r="209" spans="1:60" outlineLevel="1">
      <c r="A209" s="131">
        <v>78</v>
      </c>
      <c r="B209" s="132" t="s">
        <v>413</v>
      </c>
      <c r="C209" s="141" t="s">
        <v>414</v>
      </c>
      <c r="D209" s="133" t="s">
        <v>252</v>
      </c>
      <c r="E209" s="134">
        <v>2</v>
      </c>
      <c r="F209" s="135"/>
      <c r="G209" s="136">
        <f>ROUND(E209*F209,2)</f>
        <v>0</v>
      </c>
      <c r="H209" s="135"/>
      <c r="I209" s="136">
        <f>ROUND(E209*H209,2)</f>
        <v>0</v>
      </c>
      <c r="J209" s="135"/>
      <c r="K209" s="136">
        <f>ROUND(E209*J209,2)</f>
        <v>0</v>
      </c>
      <c r="L209" s="136">
        <v>21</v>
      </c>
      <c r="M209" s="136">
        <f>G209*(1+L209/100)</f>
        <v>0</v>
      </c>
      <c r="N209" s="134">
        <v>0</v>
      </c>
      <c r="O209" s="134">
        <f>ROUND(E209*N209,2)</f>
        <v>0</v>
      </c>
      <c r="P209" s="134">
        <v>2E-3</v>
      </c>
      <c r="Q209" s="134">
        <f>ROUND(E209*P209,2)</f>
        <v>0</v>
      </c>
      <c r="R209" s="136"/>
      <c r="S209" s="136" t="s">
        <v>153</v>
      </c>
      <c r="T209" s="137" t="s">
        <v>154</v>
      </c>
      <c r="U209" s="114">
        <v>0.48749999999999999</v>
      </c>
      <c r="V209" s="114">
        <f>ROUND(E209*U209,2)</f>
        <v>0.98</v>
      </c>
      <c r="W209" s="114"/>
      <c r="X209" s="114" t="s">
        <v>155</v>
      </c>
      <c r="Y209" s="114" t="s">
        <v>156</v>
      </c>
      <c r="Z209" s="108"/>
      <c r="AA209" s="108"/>
      <c r="AB209" s="108"/>
      <c r="AC209" s="108"/>
      <c r="AD209" s="108"/>
      <c r="AE209" s="108"/>
      <c r="AF209" s="108"/>
      <c r="AG209" s="108" t="s">
        <v>157</v>
      </c>
      <c r="AH209" s="108"/>
      <c r="AI209" s="108"/>
      <c r="AJ209" s="108"/>
      <c r="AK209" s="108"/>
      <c r="AL209" s="108"/>
      <c r="AM209" s="108"/>
      <c r="AN209" s="108"/>
      <c r="AO209" s="108"/>
      <c r="AP209" s="108"/>
      <c r="AQ209" s="108"/>
      <c r="AR209" s="108"/>
      <c r="AS209" s="108"/>
      <c r="AT209" s="108"/>
      <c r="AU209" s="108"/>
      <c r="AV209" s="108"/>
      <c r="AW209" s="108"/>
      <c r="AX209" s="108"/>
      <c r="AY209" s="108"/>
      <c r="AZ209" s="108"/>
      <c r="BA209" s="108"/>
      <c r="BB209" s="108"/>
      <c r="BC209" s="108"/>
      <c r="BD209" s="108"/>
      <c r="BE209" s="108"/>
      <c r="BF209" s="108"/>
      <c r="BG209" s="108"/>
      <c r="BH209" s="108"/>
    </row>
    <row r="210" spans="1:60">
      <c r="A210" s="118" t="s">
        <v>148</v>
      </c>
      <c r="B210" s="119" t="s">
        <v>99</v>
      </c>
      <c r="C210" s="138" t="s">
        <v>100</v>
      </c>
      <c r="D210" s="120"/>
      <c r="E210" s="121"/>
      <c r="F210" s="122"/>
      <c r="G210" s="122">
        <f>SUMIF(AG211:AG212,"&lt;&gt;NOR",G211:G212)</f>
        <v>0</v>
      </c>
      <c r="H210" s="122"/>
      <c r="I210" s="122">
        <f>SUM(I211:I212)</f>
        <v>0</v>
      </c>
      <c r="J210" s="122"/>
      <c r="K210" s="122">
        <f>SUM(K211:K212)</f>
        <v>0</v>
      </c>
      <c r="L210" s="122"/>
      <c r="M210" s="122">
        <f>SUM(M211:M212)</f>
        <v>0</v>
      </c>
      <c r="N210" s="121"/>
      <c r="O210" s="121">
        <f>SUM(O211:O212)</f>
        <v>0</v>
      </c>
      <c r="P210" s="121"/>
      <c r="Q210" s="121">
        <f>SUM(Q211:Q212)</f>
        <v>8.23</v>
      </c>
      <c r="R210" s="122"/>
      <c r="S210" s="122"/>
      <c r="T210" s="123"/>
      <c r="U210" s="117"/>
      <c r="V210" s="117">
        <f>SUM(V211:V212)</f>
        <v>2.2799999999999998</v>
      </c>
      <c r="W210" s="117"/>
      <c r="X210" s="117"/>
      <c r="Y210" s="117"/>
      <c r="AG210" t="s">
        <v>149</v>
      </c>
    </row>
    <row r="211" spans="1:60" outlineLevel="1">
      <c r="A211" s="131">
        <v>79</v>
      </c>
      <c r="B211" s="132" t="s">
        <v>415</v>
      </c>
      <c r="C211" s="141" t="s">
        <v>416</v>
      </c>
      <c r="D211" s="133" t="s">
        <v>203</v>
      </c>
      <c r="E211" s="134">
        <v>5.3</v>
      </c>
      <c r="F211" s="135"/>
      <c r="G211" s="136">
        <f>ROUND(E211*F211,2)</f>
        <v>0</v>
      </c>
      <c r="H211" s="135"/>
      <c r="I211" s="136">
        <f>ROUND(E211*H211,2)</f>
        <v>0</v>
      </c>
      <c r="J211" s="135"/>
      <c r="K211" s="136">
        <f>ROUND(E211*J211,2)</f>
        <v>0</v>
      </c>
      <c r="L211" s="136">
        <v>21</v>
      </c>
      <c r="M211" s="136">
        <f>G211*(1+L211/100)</f>
        <v>0</v>
      </c>
      <c r="N211" s="134">
        <v>0</v>
      </c>
      <c r="O211" s="134">
        <f>ROUND(E211*N211,2)</f>
        <v>0</v>
      </c>
      <c r="P211" s="134">
        <v>1.7000000000000001E-2</v>
      </c>
      <c r="Q211" s="134">
        <f>ROUND(E211*P211,2)</f>
        <v>0.09</v>
      </c>
      <c r="R211" s="136"/>
      <c r="S211" s="136" t="s">
        <v>153</v>
      </c>
      <c r="T211" s="137" t="s">
        <v>154</v>
      </c>
      <c r="U211" s="114">
        <v>0.43</v>
      </c>
      <c r="V211" s="114">
        <f>ROUND(E211*U211,2)</f>
        <v>2.2799999999999998</v>
      </c>
      <c r="W211" s="114"/>
      <c r="X211" s="114" t="s">
        <v>155</v>
      </c>
      <c r="Y211" s="114" t="s">
        <v>156</v>
      </c>
      <c r="Z211" s="108"/>
      <c r="AA211" s="108"/>
      <c r="AB211" s="108"/>
      <c r="AC211" s="108"/>
      <c r="AD211" s="108"/>
      <c r="AE211" s="108"/>
      <c r="AF211" s="108"/>
      <c r="AG211" s="108" t="s">
        <v>157</v>
      </c>
      <c r="AH211" s="108"/>
      <c r="AI211" s="108"/>
      <c r="AJ211" s="108"/>
      <c r="AK211" s="108"/>
      <c r="AL211" s="108"/>
      <c r="AM211" s="108"/>
      <c r="AN211" s="108"/>
      <c r="AO211" s="108"/>
      <c r="AP211" s="108"/>
      <c r="AQ211" s="108"/>
      <c r="AR211" s="108"/>
      <c r="AS211" s="108"/>
      <c r="AT211" s="108"/>
      <c r="AU211" s="108"/>
      <c r="AV211" s="108"/>
      <c r="AW211" s="108"/>
      <c r="AX211" s="108"/>
      <c r="AY211" s="108"/>
      <c r="AZ211" s="108"/>
      <c r="BA211" s="108"/>
      <c r="BB211" s="108"/>
      <c r="BC211" s="108"/>
      <c r="BD211" s="108"/>
      <c r="BE211" s="108"/>
      <c r="BF211" s="108"/>
      <c r="BG211" s="108"/>
      <c r="BH211" s="108"/>
    </row>
    <row r="212" spans="1:60" outlineLevel="1">
      <c r="A212" s="131">
        <v>80</v>
      </c>
      <c r="B212" s="132" t="s">
        <v>417</v>
      </c>
      <c r="C212" s="141" t="s">
        <v>418</v>
      </c>
      <c r="D212" s="133" t="s">
        <v>203</v>
      </c>
      <c r="E212" s="134">
        <v>150</v>
      </c>
      <c r="F212" s="135"/>
      <c r="G212" s="136">
        <f>ROUND(E212*F212,2)</f>
        <v>0</v>
      </c>
      <c r="H212" s="135"/>
      <c r="I212" s="136">
        <f>ROUND(E212*H212,2)</f>
        <v>0</v>
      </c>
      <c r="J212" s="135"/>
      <c r="K212" s="136">
        <f>ROUND(E212*J212,2)</f>
        <v>0</v>
      </c>
      <c r="L212" s="136">
        <v>21</v>
      </c>
      <c r="M212" s="136">
        <f>G212*(1+L212/100)</f>
        <v>0</v>
      </c>
      <c r="N212" s="134">
        <v>0</v>
      </c>
      <c r="O212" s="134">
        <f>ROUND(E212*N212,2)</f>
        <v>0</v>
      </c>
      <c r="P212" s="134">
        <v>5.4239999999999997E-2</v>
      </c>
      <c r="Q212" s="134">
        <f>ROUND(E212*P212,2)</f>
        <v>8.14</v>
      </c>
      <c r="R212" s="136"/>
      <c r="S212" s="136" t="s">
        <v>153</v>
      </c>
      <c r="T212" s="137" t="s">
        <v>419</v>
      </c>
      <c r="U212" s="114">
        <v>0</v>
      </c>
      <c r="V212" s="114">
        <f>ROUND(E212*U212,2)</f>
        <v>0</v>
      </c>
      <c r="W212" s="114"/>
      <c r="X212" s="114" t="s">
        <v>229</v>
      </c>
      <c r="Y212" s="114" t="s">
        <v>156</v>
      </c>
      <c r="Z212" s="108"/>
      <c r="AA212" s="108"/>
      <c r="AB212" s="108"/>
      <c r="AC212" s="108"/>
      <c r="AD212" s="108"/>
      <c r="AE212" s="108"/>
      <c r="AF212" s="108"/>
      <c r="AG212" s="108" t="s">
        <v>230</v>
      </c>
      <c r="AH212" s="108"/>
      <c r="AI212" s="108"/>
      <c r="AJ212" s="108"/>
      <c r="AK212" s="108"/>
      <c r="AL212" s="108"/>
      <c r="AM212" s="108"/>
      <c r="AN212" s="108"/>
      <c r="AO212" s="108"/>
      <c r="AP212" s="108"/>
      <c r="AQ212" s="108"/>
      <c r="AR212" s="108"/>
      <c r="AS212" s="108"/>
      <c r="AT212" s="108"/>
      <c r="AU212" s="108"/>
      <c r="AV212" s="108"/>
      <c r="AW212" s="108"/>
      <c r="AX212" s="108"/>
      <c r="AY212" s="108"/>
      <c r="AZ212" s="108"/>
      <c r="BA212" s="108"/>
      <c r="BB212" s="108"/>
      <c r="BC212" s="108"/>
      <c r="BD212" s="108"/>
      <c r="BE212" s="108"/>
      <c r="BF212" s="108"/>
      <c r="BG212" s="108"/>
      <c r="BH212" s="108"/>
    </row>
    <row r="213" spans="1:60">
      <c r="A213" s="118" t="s">
        <v>148</v>
      </c>
      <c r="B213" s="119" t="s">
        <v>101</v>
      </c>
      <c r="C213" s="138" t="s">
        <v>102</v>
      </c>
      <c r="D213" s="120"/>
      <c r="E213" s="121"/>
      <c r="F213" s="122"/>
      <c r="G213" s="122">
        <f>SUMIF(AG214:AG224,"&lt;&gt;NOR",G214:G224)</f>
        <v>0</v>
      </c>
      <c r="H213" s="122"/>
      <c r="I213" s="122">
        <f>SUM(I214:I224)</f>
        <v>0</v>
      </c>
      <c r="J213" s="122"/>
      <c r="K213" s="122">
        <f>SUM(K214:K224)</f>
        <v>0</v>
      </c>
      <c r="L213" s="122"/>
      <c r="M213" s="122">
        <f>SUM(M214:M224)</f>
        <v>0</v>
      </c>
      <c r="N213" s="121"/>
      <c r="O213" s="121">
        <f>SUM(O214:O224)</f>
        <v>0.73</v>
      </c>
      <c r="P213" s="121"/>
      <c r="Q213" s="121">
        <f>SUM(Q214:Q224)</f>
        <v>0</v>
      </c>
      <c r="R213" s="122"/>
      <c r="S213" s="122"/>
      <c r="T213" s="123"/>
      <c r="U213" s="117"/>
      <c r="V213" s="117">
        <f>SUM(V214:V224)</f>
        <v>26.830000000000002</v>
      </c>
      <c r="W213" s="117"/>
      <c r="X213" s="117"/>
      <c r="Y213" s="117"/>
      <c r="AG213" t="s">
        <v>149</v>
      </c>
    </row>
    <row r="214" spans="1:60" outlineLevel="1">
      <c r="A214" s="124">
        <v>81</v>
      </c>
      <c r="B214" s="125" t="s">
        <v>420</v>
      </c>
      <c r="C214" s="139" t="s">
        <v>421</v>
      </c>
      <c r="D214" s="126" t="s">
        <v>287</v>
      </c>
      <c r="E214" s="127">
        <v>40</v>
      </c>
      <c r="F214" s="128"/>
      <c r="G214" s="129">
        <f>ROUND(E214*F214,2)</f>
        <v>0</v>
      </c>
      <c r="H214" s="128"/>
      <c r="I214" s="129">
        <f>ROUND(E214*H214,2)</f>
        <v>0</v>
      </c>
      <c r="J214" s="128"/>
      <c r="K214" s="129">
        <f>ROUND(E214*J214,2)</f>
        <v>0</v>
      </c>
      <c r="L214" s="129">
        <v>21</v>
      </c>
      <c r="M214" s="129">
        <f>G214*(1+L214/100)</f>
        <v>0</v>
      </c>
      <c r="N214" s="127">
        <v>3.3899999999999998E-3</v>
      </c>
      <c r="O214" s="127">
        <f>ROUND(E214*N214,2)</f>
        <v>0.14000000000000001</v>
      </c>
      <c r="P214" s="127">
        <v>0</v>
      </c>
      <c r="Q214" s="127">
        <f>ROUND(E214*P214,2)</f>
        <v>0</v>
      </c>
      <c r="R214" s="129"/>
      <c r="S214" s="129" t="s">
        <v>153</v>
      </c>
      <c r="T214" s="130" t="s">
        <v>154</v>
      </c>
      <c r="U214" s="114">
        <v>0.65469999999999995</v>
      </c>
      <c r="V214" s="114">
        <f>ROUND(E214*U214,2)</f>
        <v>26.19</v>
      </c>
      <c r="W214" s="114"/>
      <c r="X214" s="114" t="s">
        <v>155</v>
      </c>
      <c r="Y214" s="114" t="s">
        <v>156</v>
      </c>
      <c r="Z214" s="108"/>
      <c r="AA214" s="108"/>
      <c r="AB214" s="108"/>
      <c r="AC214" s="108"/>
      <c r="AD214" s="108"/>
      <c r="AE214" s="108"/>
      <c r="AF214" s="108"/>
      <c r="AG214" s="108" t="s">
        <v>157</v>
      </c>
      <c r="AH214" s="108"/>
      <c r="AI214" s="108"/>
      <c r="AJ214" s="108"/>
      <c r="AK214" s="108"/>
      <c r="AL214" s="108"/>
      <c r="AM214" s="108"/>
      <c r="AN214" s="108"/>
      <c r="AO214" s="108"/>
      <c r="AP214" s="108"/>
      <c r="AQ214" s="108"/>
      <c r="AR214" s="108"/>
      <c r="AS214" s="108"/>
      <c r="AT214" s="108"/>
      <c r="AU214" s="108"/>
      <c r="AV214" s="108"/>
      <c r="AW214" s="108"/>
      <c r="AX214" s="108"/>
      <c r="AY214" s="108"/>
      <c r="AZ214" s="108"/>
      <c r="BA214" s="108"/>
      <c r="BB214" s="108"/>
      <c r="BC214" s="108"/>
      <c r="BD214" s="108"/>
      <c r="BE214" s="108"/>
      <c r="BF214" s="108"/>
      <c r="BG214" s="108"/>
      <c r="BH214" s="108"/>
    </row>
    <row r="215" spans="1:60" outlineLevel="2">
      <c r="A215" s="111"/>
      <c r="B215" s="112"/>
      <c r="C215" s="140" t="s">
        <v>422</v>
      </c>
      <c r="D215" s="115"/>
      <c r="E215" s="116">
        <v>40</v>
      </c>
      <c r="F215" s="114"/>
      <c r="G215" s="114"/>
      <c r="H215" s="114"/>
      <c r="I215" s="114"/>
      <c r="J215" s="114"/>
      <c r="K215" s="114"/>
      <c r="L215" s="114"/>
      <c r="M215" s="114"/>
      <c r="N215" s="113"/>
      <c r="O215" s="113"/>
      <c r="P215" s="113"/>
      <c r="Q215" s="113"/>
      <c r="R215" s="114"/>
      <c r="S215" s="114"/>
      <c r="T215" s="114"/>
      <c r="U215" s="114"/>
      <c r="V215" s="114"/>
      <c r="W215" s="114"/>
      <c r="X215" s="114"/>
      <c r="Y215" s="114"/>
      <c r="Z215" s="108"/>
      <c r="AA215" s="108"/>
      <c r="AB215" s="108"/>
      <c r="AC215" s="108"/>
      <c r="AD215" s="108"/>
      <c r="AE215" s="108"/>
      <c r="AF215" s="108"/>
      <c r="AG215" s="108" t="s">
        <v>159</v>
      </c>
      <c r="AH215" s="108">
        <v>0</v>
      </c>
      <c r="AI215" s="108"/>
      <c r="AJ215" s="108"/>
      <c r="AK215" s="108"/>
      <c r="AL215" s="108"/>
      <c r="AM215" s="108"/>
      <c r="AN215" s="108"/>
      <c r="AO215" s="108"/>
      <c r="AP215" s="108"/>
      <c r="AQ215" s="108"/>
      <c r="AR215" s="108"/>
      <c r="AS215" s="108"/>
      <c r="AT215" s="108"/>
      <c r="AU215" s="108"/>
      <c r="AV215" s="108"/>
      <c r="AW215" s="108"/>
      <c r="AX215" s="108"/>
      <c r="AY215" s="108"/>
      <c r="AZ215" s="108"/>
      <c r="BA215" s="108"/>
      <c r="BB215" s="108"/>
      <c r="BC215" s="108"/>
      <c r="BD215" s="108"/>
      <c r="BE215" s="108"/>
      <c r="BF215" s="108"/>
      <c r="BG215" s="108"/>
      <c r="BH215" s="108"/>
    </row>
    <row r="216" spans="1:60" outlineLevel="1">
      <c r="A216" s="124">
        <v>82</v>
      </c>
      <c r="B216" s="125" t="s">
        <v>423</v>
      </c>
      <c r="C216" s="139" t="s">
        <v>424</v>
      </c>
      <c r="D216" s="126" t="s">
        <v>287</v>
      </c>
      <c r="E216" s="127">
        <v>25</v>
      </c>
      <c r="F216" s="128"/>
      <c r="G216" s="129">
        <f>ROUND(E216*F216,2)</f>
        <v>0</v>
      </c>
      <c r="H216" s="128"/>
      <c r="I216" s="129">
        <f>ROUND(E216*H216,2)</f>
        <v>0</v>
      </c>
      <c r="J216" s="128"/>
      <c r="K216" s="129">
        <f>ROUND(E216*J216,2)</f>
        <v>0</v>
      </c>
      <c r="L216" s="129">
        <v>21</v>
      </c>
      <c r="M216" s="129">
        <f>G216*(1+L216/100)</f>
        <v>0</v>
      </c>
      <c r="N216" s="127">
        <v>3.3700000000000002E-3</v>
      </c>
      <c r="O216" s="127">
        <f>ROUND(E216*N216,2)</f>
        <v>0.08</v>
      </c>
      <c r="P216" s="127">
        <v>0</v>
      </c>
      <c r="Q216" s="127">
        <f>ROUND(E216*P216,2)</f>
        <v>0</v>
      </c>
      <c r="R216" s="129"/>
      <c r="S216" s="129" t="s">
        <v>153</v>
      </c>
      <c r="T216" s="130" t="s">
        <v>154</v>
      </c>
      <c r="U216" s="114">
        <v>0</v>
      </c>
      <c r="V216" s="114">
        <f>ROUND(E216*U216,2)</f>
        <v>0</v>
      </c>
      <c r="W216" s="114"/>
      <c r="X216" s="114" t="s">
        <v>229</v>
      </c>
      <c r="Y216" s="114" t="s">
        <v>156</v>
      </c>
      <c r="Z216" s="108"/>
      <c r="AA216" s="108"/>
      <c r="AB216" s="108"/>
      <c r="AC216" s="108"/>
      <c r="AD216" s="108"/>
      <c r="AE216" s="108"/>
      <c r="AF216" s="108"/>
      <c r="AG216" s="108" t="s">
        <v>230</v>
      </c>
      <c r="AH216" s="108"/>
      <c r="AI216" s="108"/>
      <c r="AJ216" s="108"/>
      <c r="AK216" s="108"/>
      <c r="AL216" s="108"/>
      <c r="AM216" s="108"/>
      <c r="AN216" s="108"/>
      <c r="AO216" s="108"/>
      <c r="AP216" s="108"/>
      <c r="AQ216" s="108"/>
      <c r="AR216" s="108"/>
      <c r="AS216" s="108"/>
      <c r="AT216" s="108"/>
      <c r="AU216" s="108"/>
      <c r="AV216" s="108"/>
      <c r="AW216" s="108"/>
      <c r="AX216" s="108"/>
      <c r="AY216" s="108"/>
      <c r="AZ216" s="108"/>
      <c r="BA216" s="108"/>
      <c r="BB216" s="108"/>
      <c r="BC216" s="108"/>
      <c r="BD216" s="108"/>
      <c r="BE216" s="108"/>
      <c r="BF216" s="108"/>
      <c r="BG216" s="108"/>
      <c r="BH216" s="108"/>
    </row>
    <row r="217" spans="1:60" outlineLevel="2">
      <c r="A217" s="111"/>
      <c r="B217" s="112"/>
      <c r="C217" s="140" t="s">
        <v>425</v>
      </c>
      <c r="D217" s="115"/>
      <c r="E217" s="116">
        <v>25</v>
      </c>
      <c r="F217" s="114"/>
      <c r="G217" s="114"/>
      <c r="H217" s="114"/>
      <c r="I217" s="114"/>
      <c r="J217" s="114"/>
      <c r="K217" s="114"/>
      <c r="L217" s="114"/>
      <c r="M217" s="114"/>
      <c r="N217" s="113"/>
      <c r="O217" s="113"/>
      <c r="P217" s="113"/>
      <c r="Q217" s="113"/>
      <c r="R217" s="114"/>
      <c r="S217" s="114"/>
      <c r="T217" s="114"/>
      <c r="U217" s="114"/>
      <c r="V217" s="114"/>
      <c r="W217" s="114"/>
      <c r="X217" s="114"/>
      <c r="Y217" s="114"/>
      <c r="Z217" s="108"/>
      <c r="AA217" s="108"/>
      <c r="AB217" s="108"/>
      <c r="AC217" s="108"/>
      <c r="AD217" s="108"/>
      <c r="AE217" s="108"/>
      <c r="AF217" s="108"/>
      <c r="AG217" s="108" t="s">
        <v>159</v>
      </c>
      <c r="AH217" s="108">
        <v>0</v>
      </c>
      <c r="AI217" s="108"/>
      <c r="AJ217" s="108"/>
      <c r="AK217" s="108"/>
      <c r="AL217" s="108"/>
      <c r="AM217" s="108"/>
      <c r="AN217" s="108"/>
      <c r="AO217" s="108"/>
      <c r="AP217" s="108"/>
      <c r="AQ217" s="108"/>
      <c r="AR217" s="108"/>
      <c r="AS217" s="108"/>
      <c r="AT217" s="108"/>
      <c r="AU217" s="108"/>
      <c r="AV217" s="108"/>
      <c r="AW217" s="108"/>
      <c r="AX217" s="108"/>
      <c r="AY217" s="108"/>
      <c r="AZ217" s="108"/>
      <c r="BA217" s="108"/>
      <c r="BB217" s="108"/>
      <c r="BC217" s="108"/>
      <c r="BD217" s="108"/>
      <c r="BE217" s="108"/>
      <c r="BF217" s="108"/>
      <c r="BG217" s="108"/>
      <c r="BH217" s="108"/>
    </row>
    <row r="218" spans="1:60" outlineLevel="1">
      <c r="A218" s="124">
        <v>83</v>
      </c>
      <c r="B218" s="125" t="s">
        <v>426</v>
      </c>
      <c r="C218" s="139" t="s">
        <v>427</v>
      </c>
      <c r="D218" s="126" t="s">
        <v>287</v>
      </c>
      <c r="E218" s="127">
        <v>40</v>
      </c>
      <c r="F218" s="128"/>
      <c r="G218" s="129">
        <f>ROUND(E218*F218,2)</f>
        <v>0</v>
      </c>
      <c r="H218" s="128"/>
      <c r="I218" s="129">
        <f>ROUND(E218*H218,2)</f>
        <v>0</v>
      </c>
      <c r="J218" s="128"/>
      <c r="K218" s="129">
        <f>ROUND(E218*J218,2)</f>
        <v>0</v>
      </c>
      <c r="L218" s="129">
        <v>21</v>
      </c>
      <c r="M218" s="129">
        <f>G218*(1+L218/100)</f>
        <v>0</v>
      </c>
      <c r="N218" s="127">
        <v>3.2499999999999999E-3</v>
      </c>
      <c r="O218" s="127">
        <f>ROUND(E218*N218,2)</f>
        <v>0.13</v>
      </c>
      <c r="P218" s="127">
        <v>0</v>
      </c>
      <c r="Q218" s="127">
        <f>ROUND(E218*P218,2)</f>
        <v>0</v>
      </c>
      <c r="R218" s="129"/>
      <c r="S218" s="129" t="s">
        <v>153</v>
      </c>
      <c r="T218" s="130" t="s">
        <v>154</v>
      </c>
      <c r="U218" s="114">
        <v>0</v>
      </c>
      <c r="V218" s="114">
        <f>ROUND(E218*U218,2)</f>
        <v>0</v>
      </c>
      <c r="W218" s="114"/>
      <c r="X218" s="114" t="s">
        <v>229</v>
      </c>
      <c r="Y218" s="114" t="s">
        <v>156</v>
      </c>
      <c r="Z218" s="108"/>
      <c r="AA218" s="108"/>
      <c r="AB218" s="108"/>
      <c r="AC218" s="108"/>
      <c r="AD218" s="108"/>
      <c r="AE218" s="108"/>
      <c r="AF218" s="108"/>
      <c r="AG218" s="108" t="s">
        <v>230</v>
      </c>
      <c r="AH218" s="108"/>
      <c r="AI218" s="108"/>
      <c r="AJ218" s="108"/>
      <c r="AK218" s="108"/>
      <c r="AL218" s="108"/>
      <c r="AM218" s="108"/>
      <c r="AN218" s="108"/>
      <c r="AO218" s="108"/>
      <c r="AP218" s="108"/>
      <c r="AQ218" s="108"/>
      <c r="AR218" s="108"/>
      <c r="AS218" s="108"/>
      <c r="AT218" s="108"/>
      <c r="AU218" s="108"/>
      <c r="AV218" s="108"/>
      <c r="AW218" s="108"/>
      <c r="AX218" s="108"/>
      <c r="AY218" s="108"/>
      <c r="AZ218" s="108"/>
      <c r="BA218" s="108"/>
      <c r="BB218" s="108"/>
      <c r="BC218" s="108"/>
      <c r="BD218" s="108"/>
      <c r="BE218" s="108"/>
      <c r="BF218" s="108"/>
      <c r="BG218" s="108"/>
      <c r="BH218" s="108"/>
    </row>
    <row r="219" spans="1:60" outlineLevel="2">
      <c r="A219" s="111"/>
      <c r="B219" s="112"/>
      <c r="C219" s="140" t="s">
        <v>422</v>
      </c>
      <c r="D219" s="115"/>
      <c r="E219" s="116">
        <v>40</v>
      </c>
      <c r="F219" s="114"/>
      <c r="G219" s="114"/>
      <c r="H219" s="114"/>
      <c r="I219" s="114"/>
      <c r="J219" s="114"/>
      <c r="K219" s="114"/>
      <c r="L219" s="114"/>
      <c r="M219" s="114"/>
      <c r="N219" s="113"/>
      <c r="O219" s="113"/>
      <c r="P219" s="113"/>
      <c r="Q219" s="113"/>
      <c r="R219" s="114"/>
      <c r="S219" s="114"/>
      <c r="T219" s="114"/>
      <c r="U219" s="114"/>
      <c r="V219" s="114"/>
      <c r="W219" s="114"/>
      <c r="X219" s="114"/>
      <c r="Y219" s="114"/>
      <c r="Z219" s="108"/>
      <c r="AA219" s="108"/>
      <c r="AB219" s="108"/>
      <c r="AC219" s="108"/>
      <c r="AD219" s="108"/>
      <c r="AE219" s="108"/>
      <c r="AF219" s="108"/>
      <c r="AG219" s="108" t="s">
        <v>159</v>
      </c>
      <c r="AH219" s="108">
        <v>0</v>
      </c>
      <c r="AI219" s="108"/>
      <c r="AJ219" s="108"/>
      <c r="AK219" s="108"/>
      <c r="AL219" s="108"/>
      <c r="AM219" s="108"/>
      <c r="AN219" s="108"/>
      <c r="AO219" s="108"/>
      <c r="AP219" s="108"/>
      <c r="AQ219" s="108"/>
      <c r="AR219" s="108"/>
      <c r="AS219" s="108"/>
      <c r="AT219" s="108"/>
      <c r="AU219" s="108"/>
      <c r="AV219" s="108"/>
      <c r="AW219" s="108"/>
      <c r="AX219" s="108"/>
      <c r="AY219" s="108"/>
      <c r="AZ219" s="108"/>
      <c r="BA219" s="108"/>
      <c r="BB219" s="108"/>
      <c r="BC219" s="108"/>
      <c r="BD219" s="108"/>
      <c r="BE219" s="108"/>
      <c r="BF219" s="108"/>
      <c r="BG219" s="108"/>
      <c r="BH219" s="108"/>
    </row>
    <row r="220" spans="1:60" ht="22.5" outlineLevel="1">
      <c r="A220" s="124">
        <v>84</v>
      </c>
      <c r="B220" s="125" t="s">
        <v>428</v>
      </c>
      <c r="C220" s="139" t="s">
        <v>429</v>
      </c>
      <c r="D220" s="126" t="s">
        <v>287</v>
      </c>
      <c r="E220" s="127">
        <v>21</v>
      </c>
      <c r="F220" s="128"/>
      <c r="G220" s="129">
        <f>ROUND(E220*F220,2)</f>
        <v>0</v>
      </c>
      <c r="H220" s="128"/>
      <c r="I220" s="129">
        <f>ROUND(E220*H220,2)</f>
        <v>0</v>
      </c>
      <c r="J220" s="128"/>
      <c r="K220" s="129">
        <f>ROUND(E220*J220,2)</f>
        <v>0</v>
      </c>
      <c r="L220" s="129">
        <v>21</v>
      </c>
      <c r="M220" s="129">
        <f>G220*(1+L220/100)</f>
        <v>0</v>
      </c>
      <c r="N220" s="127">
        <v>3.0999999999999999E-3</v>
      </c>
      <c r="O220" s="127">
        <f>ROUND(E220*N220,2)</f>
        <v>7.0000000000000007E-2</v>
      </c>
      <c r="P220" s="127">
        <v>0</v>
      </c>
      <c r="Q220" s="127">
        <f>ROUND(E220*P220,2)</f>
        <v>0</v>
      </c>
      <c r="R220" s="129"/>
      <c r="S220" s="129" t="s">
        <v>153</v>
      </c>
      <c r="T220" s="130" t="s">
        <v>154</v>
      </c>
      <c r="U220" s="114">
        <v>0</v>
      </c>
      <c r="V220" s="114">
        <f>ROUND(E220*U220,2)</f>
        <v>0</v>
      </c>
      <c r="W220" s="114"/>
      <c r="X220" s="114" t="s">
        <v>229</v>
      </c>
      <c r="Y220" s="114" t="s">
        <v>156</v>
      </c>
      <c r="Z220" s="108"/>
      <c r="AA220" s="108"/>
      <c r="AB220" s="108"/>
      <c r="AC220" s="108"/>
      <c r="AD220" s="108"/>
      <c r="AE220" s="108"/>
      <c r="AF220" s="108"/>
      <c r="AG220" s="108" t="s">
        <v>230</v>
      </c>
      <c r="AH220" s="108"/>
      <c r="AI220" s="108"/>
      <c r="AJ220" s="108"/>
      <c r="AK220" s="108"/>
      <c r="AL220" s="108"/>
      <c r="AM220" s="108"/>
      <c r="AN220" s="108"/>
      <c r="AO220" s="108"/>
      <c r="AP220" s="108"/>
      <c r="AQ220" s="108"/>
      <c r="AR220" s="108"/>
      <c r="AS220" s="108"/>
      <c r="AT220" s="108"/>
      <c r="AU220" s="108"/>
      <c r="AV220" s="108"/>
      <c r="AW220" s="108"/>
      <c r="AX220" s="108"/>
      <c r="AY220" s="108"/>
      <c r="AZ220" s="108"/>
      <c r="BA220" s="108"/>
      <c r="BB220" s="108"/>
      <c r="BC220" s="108"/>
      <c r="BD220" s="108"/>
      <c r="BE220" s="108"/>
      <c r="BF220" s="108"/>
      <c r="BG220" s="108"/>
      <c r="BH220" s="108"/>
    </row>
    <row r="221" spans="1:60" outlineLevel="2">
      <c r="A221" s="111"/>
      <c r="B221" s="112"/>
      <c r="C221" s="140" t="s">
        <v>430</v>
      </c>
      <c r="D221" s="115"/>
      <c r="E221" s="116">
        <v>21</v>
      </c>
      <c r="F221" s="114"/>
      <c r="G221" s="114"/>
      <c r="H221" s="114"/>
      <c r="I221" s="114"/>
      <c r="J221" s="114"/>
      <c r="K221" s="114"/>
      <c r="L221" s="114"/>
      <c r="M221" s="114"/>
      <c r="N221" s="113"/>
      <c r="O221" s="113"/>
      <c r="P221" s="113"/>
      <c r="Q221" s="113"/>
      <c r="R221" s="114"/>
      <c r="S221" s="114"/>
      <c r="T221" s="114"/>
      <c r="U221" s="114"/>
      <c r="V221" s="114"/>
      <c r="W221" s="114"/>
      <c r="X221" s="114"/>
      <c r="Y221" s="114"/>
      <c r="Z221" s="108"/>
      <c r="AA221" s="108"/>
      <c r="AB221" s="108"/>
      <c r="AC221" s="108"/>
      <c r="AD221" s="108"/>
      <c r="AE221" s="108"/>
      <c r="AF221" s="108"/>
      <c r="AG221" s="108" t="s">
        <v>159</v>
      </c>
      <c r="AH221" s="108">
        <v>0</v>
      </c>
      <c r="AI221" s="108"/>
      <c r="AJ221" s="108"/>
      <c r="AK221" s="108"/>
      <c r="AL221" s="108"/>
      <c r="AM221" s="108"/>
      <c r="AN221" s="108"/>
      <c r="AO221" s="108"/>
      <c r="AP221" s="108"/>
      <c r="AQ221" s="108"/>
      <c r="AR221" s="108"/>
      <c r="AS221" s="108"/>
      <c r="AT221" s="108"/>
      <c r="AU221" s="108"/>
      <c r="AV221" s="108"/>
      <c r="AW221" s="108"/>
      <c r="AX221" s="108"/>
      <c r="AY221" s="108"/>
      <c r="AZ221" s="108"/>
      <c r="BA221" s="108"/>
      <c r="BB221" s="108"/>
      <c r="BC221" s="108"/>
      <c r="BD221" s="108"/>
      <c r="BE221" s="108"/>
      <c r="BF221" s="108"/>
      <c r="BG221" s="108"/>
      <c r="BH221" s="108"/>
    </row>
    <row r="222" spans="1:60" outlineLevel="1">
      <c r="A222" s="124">
        <v>85</v>
      </c>
      <c r="B222" s="125" t="s">
        <v>431</v>
      </c>
      <c r="C222" s="139" t="s">
        <v>432</v>
      </c>
      <c r="D222" s="126" t="s">
        <v>287</v>
      </c>
      <c r="E222" s="127">
        <v>72</v>
      </c>
      <c r="F222" s="128"/>
      <c r="G222" s="129">
        <f>ROUND(E222*F222,2)</f>
        <v>0</v>
      </c>
      <c r="H222" s="128"/>
      <c r="I222" s="129">
        <f>ROUND(E222*H222,2)</f>
        <v>0</v>
      </c>
      <c r="J222" s="128"/>
      <c r="K222" s="129">
        <f>ROUND(E222*J222,2)</f>
        <v>0</v>
      </c>
      <c r="L222" s="129">
        <v>21</v>
      </c>
      <c r="M222" s="129">
        <f>G222*(1+L222/100)</f>
        <v>0</v>
      </c>
      <c r="N222" s="127">
        <v>4.3499999999999997E-3</v>
      </c>
      <c r="O222" s="127">
        <f>ROUND(E222*N222,2)</f>
        <v>0.31</v>
      </c>
      <c r="P222" s="127">
        <v>0</v>
      </c>
      <c r="Q222" s="127">
        <f>ROUND(E222*P222,2)</f>
        <v>0</v>
      </c>
      <c r="R222" s="129"/>
      <c r="S222" s="129" t="s">
        <v>153</v>
      </c>
      <c r="T222" s="130" t="s">
        <v>154</v>
      </c>
      <c r="U222" s="114">
        <v>0</v>
      </c>
      <c r="V222" s="114">
        <f>ROUND(E222*U222,2)</f>
        <v>0</v>
      </c>
      <c r="W222" s="114"/>
      <c r="X222" s="114" t="s">
        <v>229</v>
      </c>
      <c r="Y222" s="114" t="s">
        <v>156</v>
      </c>
      <c r="Z222" s="108"/>
      <c r="AA222" s="108"/>
      <c r="AB222" s="108"/>
      <c r="AC222" s="108"/>
      <c r="AD222" s="108"/>
      <c r="AE222" s="108"/>
      <c r="AF222" s="108"/>
      <c r="AG222" s="108" t="s">
        <v>230</v>
      </c>
      <c r="AH222" s="108"/>
      <c r="AI222" s="108"/>
      <c r="AJ222" s="108"/>
      <c r="AK222" s="108"/>
      <c r="AL222" s="108"/>
      <c r="AM222" s="108"/>
      <c r="AN222" s="108"/>
      <c r="AO222" s="108"/>
      <c r="AP222" s="108"/>
      <c r="AQ222" s="108"/>
      <c r="AR222" s="108"/>
      <c r="AS222" s="108"/>
      <c r="AT222" s="108"/>
      <c r="AU222" s="108"/>
      <c r="AV222" s="108"/>
      <c r="AW222" s="108"/>
      <c r="AX222" s="108"/>
      <c r="AY222" s="108"/>
      <c r="AZ222" s="108"/>
      <c r="BA222" s="108"/>
      <c r="BB222" s="108"/>
      <c r="BC222" s="108"/>
      <c r="BD222" s="108"/>
      <c r="BE222" s="108"/>
      <c r="BF222" s="108"/>
      <c r="BG222" s="108"/>
      <c r="BH222" s="108"/>
    </row>
    <row r="223" spans="1:60" outlineLevel="2">
      <c r="A223" s="111"/>
      <c r="B223" s="112"/>
      <c r="C223" s="140" t="s">
        <v>433</v>
      </c>
      <c r="D223" s="115"/>
      <c r="E223" s="116">
        <v>72</v>
      </c>
      <c r="F223" s="114"/>
      <c r="G223" s="114"/>
      <c r="H223" s="114"/>
      <c r="I223" s="114"/>
      <c r="J223" s="114"/>
      <c r="K223" s="114"/>
      <c r="L223" s="114"/>
      <c r="M223" s="114"/>
      <c r="N223" s="113"/>
      <c r="O223" s="113"/>
      <c r="P223" s="113"/>
      <c r="Q223" s="113"/>
      <c r="R223" s="114"/>
      <c r="S223" s="114"/>
      <c r="T223" s="114"/>
      <c r="U223" s="114"/>
      <c r="V223" s="114"/>
      <c r="W223" s="114"/>
      <c r="X223" s="114"/>
      <c r="Y223" s="114"/>
      <c r="Z223" s="108"/>
      <c r="AA223" s="108"/>
      <c r="AB223" s="108"/>
      <c r="AC223" s="108"/>
      <c r="AD223" s="108"/>
      <c r="AE223" s="108"/>
      <c r="AF223" s="108"/>
      <c r="AG223" s="108" t="s">
        <v>159</v>
      </c>
      <c r="AH223" s="108">
        <v>0</v>
      </c>
      <c r="AI223" s="108"/>
      <c r="AJ223" s="108"/>
      <c r="AK223" s="108"/>
      <c r="AL223" s="108"/>
      <c r="AM223" s="108"/>
      <c r="AN223" s="108"/>
      <c r="AO223" s="108"/>
      <c r="AP223" s="108"/>
      <c r="AQ223" s="108"/>
      <c r="AR223" s="108"/>
      <c r="AS223" s="108"/>
      <c r="AT223" s="108"/>
      <c r="AU223" s="108"/>
      <c r="AV223" s="108"/>
      <c r="AW223" s="108"/>
      <c r="AX223" s="108"/>
      <c r="AY223" s="108"/>
      <c r="AZ223" s="108"/>
      <c r="BA223" s="108"/>
      <c r="BB223" s="108"/>
      <c r="BC223" s="108"/>
      <c r="BD223" s="108"/>
      <c r="BE223" s="108"/>
      <c r="BF223" s="108"/>
      <c r="BG223" s="108"/>
      <c r="BH223" s="108"/>
    </row>
    <row r="224" spans="1:60" outlineLevel="1">
      <c r="A224" s="131">
        <v>86</v>
      </c>
      <c r="B224" s="132" t="s">
        <v>434</v>
      </c>
      <c r="C224" s="141" t="s">
        <v>435</v>
      </c>
      <c r="D224" s="133" t="s">
        <v>223</v>
      </c>
      <c r="E224" s="134">
        <v>0.1356</v>
      </c>
      <c r="F224" s="135"/>
      <c r="G224" s="136">
        <f>ROUND(E224*F224,2)</f>
        <v>0</v>
      </c>
      <c r="H224" s="135"/>
      <c r="I224" s="136">
        <f>ROUND(E224*H224,2)</f>
        <v>0</v>
      </c>
      <c r="J224" s="135"/>
      <c r="K224" s="136">
        <f>ROUND(E224*J224,2)</f>
        <v>0</v>
      </c>
      <c r="L224" s="136">
        <v>21</v>
      </c>
      <c r="M224" s="136">
        <f>G224*(1+L224/100)</f>
        <v>0</v>
      </c>
      <c r="N224" s="134">
        <v>0</v>
      </c>
      <c r="O224" s="134">
        <f>ROUND(E224*N224,2)</f>
        <v>0</v>
      </c>
      <c r="P224" s="134">
        <v>0</v>
      </c>
      <c r="Q224" s="134">
        <f>ROUND(E224*P224,2)</f>
        <v>0</v>
      </c>
      <c r="R224" s="136"/>
      <c r="S224" s="136" t="s">
        <v>153</v>
      </c>
      <c r="T224" s="137" t="s">
        <v>154</v>
      </c>
      <c r="U224" s="114">
        <v>4.7370000000000001</v>
      </c>
      <c r="V224" s="114">
        <f>ROUND(E224*U224,2)</f>
        <v>0.64</v>
      </c>
      <c r="W224" s="114"/>
      <c r="X224" s="114" t="s">
        <v>381</v>
      </c>
      <c r="Y224" s="114" t="s">
        <v>156</v>
      </c>
      <c r="Z224" s="108"/>
      <c r="AA224" s="108"/>
      <c r="AB224" s="108"/>
      <c r="AC224" s="108"/>
      <c r="AD224" s="108"/>
      <c r="AE224" s="108"/>
      <c r="AF224" s="108"/>
      <c r="AG224" s="108" t="s">
        <v>382</v>
      </c>
      <c r="AH224" s="108"/>
      <c r="AI224" s="108"/>
      <c r="AJ224" s="108"/>
      <c r="AK224" s="108"/>
      <c r="AL224" s="108"/>
      <c r="AM224" s="108"/>
      <c r="AN224" s="108"/>
      <c r="AO224" s="108"/>
      <c r="AP224" s="108"/>
      <c r="AQ224" s="108"/>
      <c r="AR224" s="108"/>
      <c r="AS224" s="108"/>
      <c r="AT224" s="108"/>
      <c r="AU224" s="108"/>
      <c r="AV224" s="108"/>
      <c r="AW224" s="108"/>
      <c r="AX224" s="108"/>
      <c r="AY224" s="108"/>
      <c r="AZ224" s="108"/>
      <c r="BA224" s="108"/>
      <c r="BB224" s="108"/>
      <c r="BC224" s="108"/>
      <c r="BD224" s="108"/>
      <c r="BE224" s="108"/>
      <c r="BF224" s="108"/>
      <c r="BG224" s="108"/>
      <c r="BH224" s="108"/>
    </row>
    <row r="225" spans="1:60">
      <c r="A225" s="118" t="s">
        <v>148</v>
      </c>
      <c r="B225" s="119" t="s">
        <v>103</v>
      </c>
      <c r="C225" s="138" t="s">
        <v>104</v>
      </c>
      <c r="D225" s="120"/>
      <c r="E225" s="121"/>
      <c r="F225" s="122"/>
      <c r="G225" s="122">
        <f>SUMIF(AG226:AG226,"&lt;&gt;NOR",G226:G226)</f>
        <v>0</v>
      </c>
      <c r="H225" s="122"/>
      <c r="I225" s="122">
        <f>SUM(I226:I226)</f>
        <v>0</v>
      </c>
      <c r="J225" s="122"/>
      <c r="K225" s="122">
        <f>SUM(K226:K226)</f>
        <v>0</v>
      </c>
      <c r="L225" s="122"/>
      <c r="M225" s="122">
        <f>SUM(M226:M226)</f>
        <v>0</v>
      </c>
      <c r="N225" s="121"/>
      <c r="O225" s="121">
        <f>SUM(O226:O226)</f>
        <v>0</v>
      </c>
      <c r="P225" s="121"/>
      <c r="Q225" s="121">
        <f>SUM(Q226:Q226)</f>
        <v>7.57</v>
      </c>
      <c r="R225" s="122"/>
      <c r="S225" s="122"/>
      <c r="T225" s="123"/>
      <c r="U225" s="117"/>
      <c r="V225" s="117">
        <f>SUM(V226:V226)</f>
        <v>0</v>
      </c>
      <c r="W225" s="117"/>
      <c r="X225" s="117"/>
      <c r="Y225" s="117"/>
      <c r="AG225" t="s">
        <v>149</v>
      </c>
    </row>
    <row r="226" spans="1:60" outlineLevel="1">
      <c r="A226" s="131">
        <v>87</v>
      </c>
      <c r="B226" s="132" t="s">
        <v>436</v>
      </c>
      <c r="C226" s="141" t="s">
        <v>437</v>
      </c>
      <c r="D226" s="133" t="s">
        <v>203</v>
      </c>
      <c r="E226" s="134">
        <v>150</v>
      </c>
      <c r="F226" s="135"/>
      <c r="G226" s="136">
        <f>ROUND(E226*F226,2)</f>
        <v>0</v>
      </c>
      <c r="H226" s="135"/>
      <c r="I226" s="136">
        <f>ROUND(E226*H226,2)</f>
        <v>0</v>
      </c>
      <c r="J226" s="135"/>
      <c r="K226" s="136">
        <f>ROUND(E226*J226,2)</f>
        <v>0</v>
      </c>
      <c r="L226" s="136">
        <v>21</v>
      </c>
      <c r="M226" s="136">
        <f>G226*(1+L226/100)</f>
        <v>0</v>
      </c>
      <c r="N226" s="134">
        <v>0</v>
      </c>
      <c r="O226" s="134">
        <f>ROUND(E226*N226,2)</f>
        <v>0</v>
      </c>
      <c r="P226" s="134">
        <v>5.0450000000000002E-2</v>
      </c>
      <c r="Q226" s="134">
        <f>ROUND(E226*P226,2)</f>
        <v>7.57</v>
      </c>
      <c r="R226" s="136"/>
      <c r="S226" s="136" t="s">
        <v>153</v>
      </c>
      <c r="T226" s="137" t="s">
        <v>419</v>
      </c>
      <c r="U226" s="114">
        <v>0</v>
      </c>
      <c r="V226" s="114">
        <f>ROUND(E226*U226,2)</f>
        <v>0</v>
      </c>
      <c r="W226" s="114"/>
      <c r="X226" s="114" t="s">
        <v>229</v>
      </c>
      <c r="Y226" s="114" t="s">
        <v>156</v>
      </c>
      <c r="Z226" s="108"/>
      <c r="AA226" s="108"/>
      <c r="AB226" s="108"/>
      <c r="AC226" s="108"/>
      <c r="AD226" s="108"/>
      <c r="AE226" s="108"/>
      <c r="AF226" s="108"/>
      <c r="AG226" s="108" t="s">
        <v>230</v>
      </c>
      <c r="AH226" s="108"/>
      <c r="AI226" s="108"/>
      <c r="AJ226" s="108"/>
      <c r="AK226" s="108"/>
      <c r="AL226" s="108"/>
      <c r="AM226" s="108"/>
      <c r="AN226" s="108"/>
      <c r="AO226" s="108"/>
      <c r="AP226" s="108"/>
      <c r="AQ226" s="108"/>
      <c r="AR226" s="108"/>
      <c r="AS226" s="108"/>
      <c r="AT226" s="108"/>
      <c r="AU226" s="108"/>
      <c r="AV226" s="108"/>
      <c r="AW226" s="108"/>
      <c r="AX226" s="108"/>
      <c r="AY226" s="108"/>
      <c r="AZ226" s="108"/>
      <c r="BA226" s="108"/>
      <c r="BB226" s="108"/>
      <c r="BC226" s="108"/>
      <c r="BD226" s="108"/>
      <c r="BE226" s="108"/>
      <c r="BF226" s="108"/>
      <c r="BG226" s="108"/>
      <c r="BH226" s="108"/>
    </row>
    <row r="227" spans="1:60">
      <c r="A227" s="118" t="s">
        <v>148</v>
      </c>
      <c r="B227" s="119" t="s">
        <v>105</v>
      </c>
      <c r="C227" s="138" t="s">
        <v>106</v>
      </c>
      <c r="D227" s="120"/>
      <c r="E227" s="121"/>
      <c r="F227" s="122"/>
      <c r="G227" s="122">
        <f>SUMIF(AG228:AG234,"&lt;&gt;NOR",G228:G234)</f>
        <v>0</v>
      </c>
      <c r="H227" s="122"/>
      <c r="I227" s="122">
        <f>SUM(I228:I234)</f>
        <v>0</v>
      </c>
      <c r="J227" s="122"/>
      <c r="K227" s="122">
        <f>SUM(K228:K234)</f>
        <v>0</v>
      </c>
      <c r="L227" s="122"/>
      <c r="M227" s="122">
        <f>SUM(M228:M234)</f>
        <v>0</v>
      </c>
      <c r="N227" s="121"/>
      <c r="O227" s="121">
        <f>SUM(O228:O234)</f>
        <v>1.78</v>
      </c>
      <c r="P227" s="121"/>
      <c r="Q227" s="121">
        <f>SUM(Q228:Q234)</f>
        <v>0.5</v>
      </c>
      <c r="R227" s="122"/>
      <c r="S227" s="122"/>
      <c r="T227" s="123"/>
      <c r="U227" s="117"/>
      <c r="V227" s="117">
        <f>SUM(V228:V234)</f>
        <v>95.160000000000011</v>
      </c>
      <c r="W227" s="117"/>
      <c r="X227" s="117"/>
      <c r="Y227" s="117"/>
      <c r="AG227" t="s">
        <v>149</v>
      </c>
    </row>
    <row r="228" spans="1:60" ht="22.5" outlineLevel="1">
      <c r="A228" s="131">
        <v>88</v>
      </c>
      <c r="B228" s="132" t="s">
        <v>438</v>
      </c>
      <c r="C228" s="141" t="s">
        <v>439</v>
      </c>
      <c r="D228" s="133" t="s">
        <v>252</v>
      </c>
      <c r="E228" s="134">
        <v>1</v>
      </c>
      <c r="F228" s="135"/>
      <c r="G228" s="136">
        <f>ROUND(E228*F228,2)</f>
        <v>0</v>
      </c>
      <c r="H228" s="135"/>
      <c r="I228" s="136">
        <f>ROUND(E228*H228,2)</f>
        <v>0</v>
      </c>
      <c r="J228" s="135"/>
      <c r="K228" s="136">
        <f>ROUND(E228*J228,2)</f>
        <v>0</v>
      </c>
      <c r="L228" s="136">
        <v>21</v>
      </c>
      <c r="M228" s="136">
        <f>G228*(1+L228/100)</f>
        <v>0</v>
      </c>
      <c r="N228" s="134">
        <v>0.35499999999999998</v>
      </c>
      <c r="O228" s="134">
        <f>ROUND(E228*N228,2)</f>
        <v>0.36</v>
      </c>
      <c r="P228" s="134">
        <v>0</v>
      </c>
      <c r="Q228" s="134">
        <f>ROUND(E228*P228,2)</f>
        <v>0</v>
      </c>
      <c r="R228" s="136"/>
      <c r="S228" s="136" t="s">
        <v>336</v>
      </c>
      <c r="T228" s="137" t="s">
        <v>337</v>
      </c>
      <c r="U228" s="114">
        <v>0</v>
      </c>
      <c r="V228" s="114">
        <f>ROUND(E228*U228,2)</f>
        <v>0</v>
      </c>
      <c r="W228" s="114"/>
      <c r="X228" s="114" t="s">
        <v>307</v>
      </c>
      <c r="Y228" s="114" t="s">
        <v>156</v>
      </c>
      <c r="Z228" s="108"/>
      <c r="AA228" s="108"/>
      <c r="AB228" s="108"/>
      <c r="AC228" s="108"/>
      <c r="AD228" s="108"/>
      <c r="AE228" s="108"/>
      <c r="AF228" s="108"/>
      <c r="AG228" s="108" t="s">
        <v>308</v>
      </c>
      <c r="AH228" s="108"/>
      <c r="AI228" s="108"/>
      <c r="AJ228" s="108"/>
      <c r="AK228" s="108"/>
      <c r="AL228" s="108"/>
      <c r="AM228" s="108"/>
      <c r="AN228" s="108"/>
      <c r="AO228" s="108"/>
      <c r="AP228" s="108"/>
      <c r="AQ228" s="108"/>
      <c r="AR228" s="108"/>
      <c r="AS228" s="108"/>
      <c r="AT228" s="108"/>
      <c r="AU228" s="108"/>
      <c r="AV228" s="108"/>
      <c r="AW228" s="108"/>
      <c r="AX228" s="108"/>
      <c r="AY228" s="108"/>
      <c r="AZ228" s="108"/>
      <c r="BA228" s="108"/>
      <c r="BB228" s="108"/>
      <c r="BC228" s="108"/>
      <c r="BD228" s="108"/>
      <c r="BE228" s="108"/>
      <c r="BF228" s="108"/>
      <c r="BG228" s="108"/>
      <c r="BH228" s="108"/>
    </row>
    <row r="229" spans="1:60" ht="22.5" outlineLevel="1">
      <c r="A229" s="131">
        <v>89</v>
      </c>
      <c r="B229" s="132" t="s">
        <v>440</v>
      </c>
      <c r="C229" s="141" t="s">
        <v>441</v>
      </c>
      <c r="D229" s="133" t="s">
        <v>442</v>
      </c>
      <c r="E229" s="134">
        <v>500</v>
      </c>
      <c r="F229" s="135"/>
      <c r="G229" s="136">
        <f>ROUND(E229*F229,2)</f>
        <v>0</v>
      </c>
      <c r="H229" s="135"/>
      <c r="I229" s="136">
        <f>ROUND(E229*H229,2)</f>
        <v>0</v>
      </c>
      <c r="J229" s="135"/>
      <c r="K229" s="136">
        <f>ROUND(E229*J229,2)</f>
        <v>0</v>
      </c>
      <c r="L229" s="136">
        <v>21</v>
      </c>
      <c r="M229" s="136">
        <f>G229*(1+L229/100)</f>
        <v>0</v>
      </c>
      <c r="N229" s="134">
        <v>5.0000000000000002E-5</v>
      </c>
      <c r="O229" s="134">
        <f>ROUND(E229*N229,2)</f>
        <v>0.03</v>
      </c>
      <c r="P229" s="134">
        <v>1E-3</v>
      </c>
      <c r="Q229" s="134">
        <f>ROUND(E229*P229,2)</f>
        <v>0.5</v>
      </c>
      <c r="R229" s="136"/>
      <c r="S229" s="136" t="s">
        <v>153</v>
      </c>
      <c r="T229" s="137" t="s">
        <v>154</v>
      </c>
      <c r="U229" s="114">
        <v>4.1000000000000002E-2</v>
      </c>
      <c r="V229" s="114">
        <f>ROUND(E229*U229,2)</f>
        <v>20.5</v>
      </c>
      <c r="W229" s="114"/>
      <c r="X229" s="114" t="s">
        <v>155</v>
      </c>
      <c r="Y229" s="114" t="s">
        <v>156</v>
      </c>
      <c r="Z229" s="108"/>
      <c r="AA229" s="108"/>
      <c r="AB229" s="108"/>
      <c r="AC229" s="108"/>
      <c r="AD229" s="108"/>
      <c r="AE229" s="108"/>
      <c r="AF229" s="108"/>
      <c r="AG229" s="108" t="s">
        <v>157</v>
      </c>
      <c r="AH229" s="108"/>
      <c r="AI229" s="108"/>
      <c r="AJ229" s="108"/>
      <c r="AK229" s="108"/>
      <c r="AL229" s="108"/>
      <c r="AM229" s="108"/>
      <c r="AN229" s="108"/>
      <c r="AO229" s="108"/>
      <c r="AP229" s="108"/>
      <c r="AQ229" s="108"/>
      <c r="AR229" s="108"/>
      <c r="AS229" s="108"/>
      <c r="AT229" s="108"/>
      <c r="AU229" s="108"/>
      <c r="AV229" s="108"/>
      <c r="AW229" s="108"/>
      <c r="AX229" s="108"/>
      <c r="AY229" s="108"/>
      <c r="AZ229" s="108"/>
      <c r="BA229" s="108"/>
      <c r="BB229" s="108"/>
      <c r="BC229" s="108"/>
      <c r="BD229" s="108"/>
      <c r="BE229" s="108"/>
      <c r="BF229" s="108"/>
      <c r="BG229" s="108"/>
      <c r="BH229" s="108"/>
    </row>
    <row r="230" spans="1:60" outlineLevel="1">
      <c r="A230" s="131">
        <v>90</v>
      </c>
      <c r="B230" s="132" t="s">
        <v>443</v>
      </c>
      <c r="C230" s="141" t="s">
        <v>444</v>
      </c>
      <c r="D230" s="133" t="s">
        <v>252</v>
      </c>
      <c r="E230" s="134">
        <v>5</v>
      </c>
      <c r="F230" s="135"/>
      <c r="G230" s="136">
        <f>ROUND(E230*F230,2)</f>
        <v>0</v>
      </c>
      <c r="H230" s="135"/>
      <c r="I230" s="136">
        <f>ROUND(E230*H230,2)</f>
        <v>0</v>
      </c>
      <c r="J230" s="135"/>
      <c r="K230" s="136">
        <f>ROUND(E230*J230,2)</f>
        <v>0</v>
      </c>
      <c r="L230" s="136">
        <v>21</v>
      </c>
      <c r="M230" s="136">
        <f>G230*(1+L230/100)</f>
        <v>0</v>
      </c>
      <c r="N230" s="134">
        <v>5.0000000000000001E-4</v>
      </c>
      <c r="O230" s="134">
        <f>ROUND(E230*N230,2)</f>
        <v>0</v>
      </c>
      <c r="P230" s="134">
        <v>0</v>
      </c>
      <c r="Q230" s="134">
        <f>ROUND(E230*P230,2)</f>
        <v>0</v>
      </c>
      <c r="R230" s="136"/>
      <c r="S230" s="136" t="s">
        <v>153</v>
      </c>
      <c r="T230" s="137" t="s">
        <v>154</v>
      </c>
      <c r="U230" s="114">
        <v>8.74</v>
      </c>
      <c r="V230" s="114">
        <f>ROUND(E230*U230,2)</f>
        <v>43.7</v>
      </c>
      <c r="W230" s="114"/>
      <c r="X230" s="114" t="s">
        <v>155</v>
      </c>
      <c r="Y230" s="114" t="s">
        <v>156</v>
      </c>
      <c r="Z230" s="108"/>
      <c r="AA230" s="108"/>
      <c r="AB230" s="108"/>
      <c r="AC230" s="108"/>
      <c r="AD230" s="108"/>
      <c r="AE230" s="108"/>
      <c r="AF230" s="108"/>
      <c r="AG230" s="108" t="s">
        <v>157</v>
      </c>
      <c r="AH230" s="108"/>
      <c r="AI230" s="108"/>
      <c r="AJ230" s="108"/>
      <c r="AK230" s="108"/>
      <c r="AL230" s="108"/>
      <c r="AM230" s="108"/>
      <c r="AN230" s="108"/>
      <c r="AO230" s="108"/>
      <c r="AP230" s="108"/>
      <c r="AQ230" s="108"/>
      <c r="AR230" s="108"/>
      <c r="AS230" s="108"/>
      <c r="AT230" s="108"/>
      <c r="AU230" s="108"/>
      <c r="AV230" s="108"/>
      <c r="AW230" s="108"/>
      <c r="AX230" s="108"/>
      <c r="AY230" s="108"/>
      <c r="AZ230" s="108"/>
      <c r="BA230" s="108"/>
      <c r="BB230" s="108"/>
      <c r="BC230" s="108"/>
      <c r="BD230" s="108"/>
      <c r="BE230" s="108"/>
      <c r="BF230" s="108"/>
      <c r="BG230" s="108"/>
      <c r="BH230" s="108"/>
    </row>
    <row r="231" spans="1:60" ht="22.5" outlineLevel="1">
      <c r="A231" s="131">
        <v>91</v>
      </c>
      <c r="B231" s="132" t="s">
        <v>445</v>
      </c>
      <c r="C231" s="141" t="s">
        <v>446</v>
      </c>
      <c r="D231" s="133" t="s">
        <v>252</v>
      </c>
      <c r="E231" s="134">
        <v>4</v>
      </c>
      <c r="F231" s="135"/>
      <c r="G231" s="136">
        <f>ROUND(E231*F231,2)</f>
        <v>0</v>
      </c>
      <c r="H231" s="135"/>
      <c r="I231" s="136">
        <f>ROUND(E231*H231,2)</f>
        <v>0</v>
      </c>
      <c r="J231" s="135"/>
      <c r="K231" s="136">
        <f>ROUND(E231*J231,2)</f>
        <v>0</v>
      </c>
      <c r="L231" s="136">
        <v>21</v>
      </c>
      <c r="M231" s="136">
        <f>G231*(1+L231/100)</f>
        <v>0</v>
      </c>
      <c r="N231" s="134">
        <v>0.17</v>
      </c>
      <c r="O231" s="134">
        <f>ROUND(E231*N231,2)</f>
        <v>0.68</v>
      </c>
      <c r="P231" s="134">
        <v>0</v>
      </c>
      <c r="Q231" s="134">
        <f>ROUND(E231*P231,2)</f>
        <v>0</v>
      </c>
      <c r="R231" s="136" t="s">
        <v>306</v>
      </c>
      <c r="S231" s="136" t="s">
        <v>153</v>
      </c>
      <c r="T231" s="137" t="s">
        <v>154</v>
      </c>
      <c r="U231" s="114">
        <v>0</v>
      </c>
      <c r="V231" s="114">
        <f>ROUND(E231*U231,2)</f>
        <v>0</v>
      </c>
      <c r="W231" s="114"/>
      <c r="X231" s="114" t="s">
        <v>307</v>
      </c>
      <c r="Y231" s="114" t="s">
        <v>156</v>
      </c>
      <c r="Z231" s="108"/>
      <c r="AA231" s="108"/>
      <c r="AB231" s="108"/>
      <c r="AC231" s="108"/>
      <c r="AD231" s="108"/>
      <c r="AE231" s="108"/>
      <c r="AF231" s="108"/>
      <c r="AG231" s="108" t="s">
        <v>308</v>
      </c>
      <c r="AH231" s="108"/>
      <c r="AI231" s="108"/>
      <c r="AJ231" s="108"/>
      <c r="AK231" s="108"/>
      <c r="AL231" s="108"/>
      <c r="AM231" s="108"/>
      <c r="AN231" s="108"/>
      <c r="AO231" s="108"/>
      <c r="AP231" s="108"/>
      <c r="AQ231" s="108"/>
      <c r="AR231" s="108"/>
      <c r="AS231" s="108"/>
      <c r="AT231" s="108"/>
      <c r="AU231" s="108"/>
      <c r="AV231" s="108"/>
      <c r="AW231" s="108"/>
      <c r="AX231" s="108"/>
      <c r="AY231" s="108"/>
      <c r="AZ231" s="108"/>
      <c r="BA231" s="108"/>
      <c r="BB231" s="108"/>
      <c r="BC231" s="108"/>
      <c r="BD231" s="108"/>
      <c r="BE231" s="108"/>
      <c r="BF231" s="108"/>
      <c r="BG231" s="108"/>
      <c r="BH231" s="108"/>
    </row>
    <row r="232" spans="1:60" outlineLevel="1">
      <c r="A232" s="131">
        <v>92</v>
      </c>
      <c r="B232" s="132" t="s">
        <v>447</v>
      </c>
      <c r="C232" s="141" t="s">
        <v>448</v>
      </c>
      <c r="D232" s="133" t="s">
        <v>252</v>
      </c>
      <c r="E232" s="134">
        <v>2</v>
      </c>
      <c r="F232" s="135"/>
      <c r="G232" s="136">
        <f>ROUND(E232*F232,2)</f>
        <v>0</v>
      </c>
      <c r="H232" s="135"/>
      <c r="I232" s="136">
        <f>ROUND(E232*H232,2)</f>
        <v>0</v>
      </c>
      <c r="J232" s="135"/>
      <c r="K232" s="136">
        <f>ROUND(E232*J232,2)</f>
        <v>0</v>
      </c>
      <c r="L232" s="136">
        <v>21</v>
      </c>
      <c r="M232" s="136">
        <f>G232*(1+L232/100)</f>
        <v>0</v>
      </c>
      <c r="N232" s="134">
        <v>5.0000000000000001E-4</v>
      </c>
      <c r="O232" s="134">
        <f>ROUND(E232*N232,2)</f>
        <v>0</v>
      </c>
      <c r="P232" s="134">
        <v>0</v>
      </c>
      <c r="Q232" s="134">
        <f>ROUND(E232*P232,2)</f>
        <v>0</v>
      </c>
      <c r="R232" s="136"/>
      <c r="S232" s="136" t="s">
        <v>153</v>
      </c>
      <c r="T232" s="137" t="s">
        <v>154</v>
      </c>
      <c r="U232" s="114">
        <v>12.528</v>
      </c>
      <c r="V232" s="114">
        <f>ROUND(E232*U232,2)</f>
        <v>25.06</v>
      </c>
      <c r="W232" s="114"/>
      <c r="X232" s="114" t="s">
        <v>155</v>
      </c>
      <c r="Y232" s="114" t="s">
        <v>156</v>
      </c>
      <c r="Z232" s="108"/>
      <c r="AA232" s="108"/>
      <c r="AB232" s="108"/>
      <c r="AC232" s="108"/>
      <c r="AD232" s="108"/>
      <c r="AE232" s="108"/>
      <c r="AF232" s="108"/>
      <c r="AG232" s="108" t="s">
        <v>157</v>
      </c>
      <c r="AH232" s="108"/>
      <c r="AI232" s="108"/>
      <c r="AJ232" s="108"/>
      <c r="AK232" s="108"/>
      <c r="AL232" s="108"/>
      <c r="AM232" s="108"/>
      <c r="AN232" s="108"/>
      <c r="AO232" s="108"/>
      <c r="AP232" s="108"/>
      <c r="AQ232" s="108"/>
      <c r="AR232" s="108"/>
      <c r="AS232" s="108"/>
      <c r="AT232" s="108"/>
      <c r="AU232" s="108"/>
      <c r="AV232" s="108"/>
      <c r="AW232" s="108"/>
      <c r="AX232" s="108"/>
      <c r="AY232" s="108"/>
      <c r="AZ232" s="108"/>
      <c r="BA232" s="108"/>
      <c r="BB232" s="108"/>
      <c r="BC232" s="108"/>
      <c r="BD232" s="108"/>
      <c r="BE232" s="108"/>
      <c r="BF232" s="108"/>
      <c r="BG232" s="108"/>
      <c r="BH232" s="108"/>
    </row>
    <row r="233" spans="1:60" ht="22.5" outlineLevel="1">
      <c r="A233" s="131">
        <v>93</v>
      </c>
      <c r="B233" s="132" t="s">
        <v>449</v>
      </c>
      <c r="C233" s="141" t="s">
        <v>450</v>
      </c>
      <c r="D233" s="133" t="s">
        <v>252</v>
      </c>
      <c r="E233" s="134">
        <v>2</v>
      </c>
      <c r="F233" s="135"/>
      <c r="G233" s="136">
        <f>ROUND(E233*F233,2)</f>
        <v>0</v>
      </c>
      <c r="H233" s="135"/>
      <c r="I233" s="136">
        <f>ROUND(E233*H233,2)</f>
        <v>0</v>
      </c>
      <c r="J233" s="135"/>
      <c r="K233" s="136">
        <f>ROUND(E233*J233,2)</f>
        <v>0</v>
      </c>
      <c r="L233" s="136">
        <v>21</v>
      </c>
      <c r="M233" s="136">
        <f>G233*(1+L233/100)</f>
        <v>0</v>
      </c>
      <c r="N233" s="134">
        <v>0.35499999999999998</v>
      </c>
      <c r="O233" s="134">
        <f>ROUND(E233*N233,2)</f>
        <v>0.71</v>
      </c>
      <c r="P233" s="134">
        <v>0</v>
      </c>
      <c r="Q233" s="134">
        <f>ROUND(E233*P233,2)</f>
        <v>0</v>
      </c>
      <c r="R233" s="136" t="s">
        <v>306</v>
      </c>
      <c r="S233" s="136" t="s">
        <v>153</v>
      </c>
      <c r="T233" s="137" t="s">
        <v>154</v>
      </c>
      <c r="U233" s="114">
        <v>0</v>
      </c>
      <c r="V233" s="114">
        <f>ROUND(E233*U233,2)</f>
        <v>0</v>
      </c>
      <c r="W233" s="114"/>
      <c r="X233" s="114" t="s">
        <v>307</v>
      </c>
      <c r="Y233" s="114" t="s">
        <v>156</v>
      </c>
      <c r="Z233" s="108"/>
      <c r="AA233" s="108"/>
      <c r="AB233" s="108"/>
      <c r="AC233" s="108"/>
      <c r="AD233" s="108"/>
      <c r="AE233" s="108"/>
      <c r="AF233" s="108"/>
      <c r="AG233" s="108" t="s">
        <v>308</v>
      </c>
      <c r="AH233" s="108"/>
      <c r="AI233" s="108"/>
      <c r="AJ233" s="108"/>
      <c r="AK233" s="108"/>
      <c r="AL233" s="108"/>
      <c r="AM233" s="108"/>
      <c r="AN233" s="108"/>
      <c r="AO233" s="108"/>
      <c r="AP233" s="108"/>
      <c r="AQ233" s="108"/>
      <c r="AR233" s="108"/>
      <c r="AS233" s="108"/>
      <c r="AT233" s="108"/>
      <c r="AU233" s="108"/>
      <c r="AV233" s="108"/>
      <c r="AW233" s="108"/>
      <c r="AX233" s="108"/>
      <c r="AY233" s="108"/>
      <c r="AZ233" s="108"/>
      <c r="BA233" s="108"/>
      <c r="BB233" s="108"/>
      <c r="BC233" s="108"/>
      <c r="BD233" s="108"/>
      <c r="BE233" s="108"/>
      <c r="BF233" s="108"/>
      <c r="BG233" s="108"/>
      <c r="BH233" s="108"/>
    </row>
    <row r="234" spans="1:60" outlineLevel="1">
      <c r="A234" s="131">
        <v>94</v>
      </c>
      <c r="B234" s="132" t="s">
        <v>451</v>
      </c>
      <c r="C234" s="141" t="s">
        <v>452</v>
      </c>
      <c r="D234" s="133" t="s">
        <v>223</v>
      </c>
      <c r="E234" s="134">
        <v>1.7735000000000001</v>
      </c>
      <c r="F234" s="135"/>
      <c r="G234" s="136">
        <f>ROUND(E234*F234,2)</f>
        <v>0</v>
      </c>
      <c r="H234" s="135"/>
      <c r="I234" s="136">
        <f>ROUND(E234*H234,2)</f>
        <v>0</v>
      </c>
      <c r="J234" s="135"/>
      <c r="K234" s="136">
        <f>ROUND(E234*J234,2)</f>
        <v>0</v>
      </c>
      <c r="L234" s="136">
        <v>21</v>
      </c>
      <c r="M234" s="136">
        <f>G234*(1+L234/100)</f>
        <v>0</v>
      </c>
      <c r="N234" s="134">
        <v>0</v>
      </c>
      <c r="O234" s="134">
        <f>ROUND(E234*N234,2)</f>
        <v>0</v>
      </c>
      <c r="P234" s="134">
        <v>0</v>
      </c>
      <c r="Q234" s="134">
        <f>ROUND(E234*P234,2)</f>
        <v>0</v>
      </c>
      <c r="R234" s="136"/>
      <c r="S234" s="136" t="s">
        <v>153</v>
      </c>
      <c r="T234" s="137" t="s">
        <v>154</v>
      </c>
      <c r="U234" s="114">
        <v>3.327</v>
      </c>
      <c r="V234" s="114">
        <f>ROUND(E234*U234,2)</f>
        <v>5.9</v>
      </c>
      <c r="W234" s="114"/>
      <c r="X234" s="114" t="s">
        <v>381</v>
      </c>
      <c r="Y234" s="114" t="s">
        <v>156</v>
      </c>
      <c r="Z234" s="108"/>
      <c r="AA234" s="108"/>
      <c r="AB234" s="108"/>
      <c r="AC234" s="108"/>
      <c r="AD234" s="108"/>
      <c r="AE234" s="108"/>
      <c r="AF234" s="108"/>
      <c r="AG234" s="108" t="s">
        <v>382</v>
      </c>
      <c r="AH234" s="108"/>
      <c r="AI234" s="108"/>
      <c r="AJ234" s="108"/>
      <c r="AK234" s="108"/>
      <c r="AL234" s="108"/>
      <c r="AM234" s="108"/>
      <c r="AN234" s="108"/>
      <c r="AO234" s="108"/>
      <c r="AP234" s="108"/>
      <c r="AQ234" s="108"/>
      <c r="AR234" s="108"/>
      <c r="AS234" s="108"/>
      <c r="AT234" s="108"/>
      <c r="AU234" s="108"/>
      <c r="AV234" s="108"/>
      <c r="AW234" s="108"/>
      <c r="AX234" s="108"/>
      <c r="AY234" s="108"/>
      <c r="AZ234" s="108"/>
      <c r="BA234" s="108"/>
      <c r="BB234" s="108"/>
      <c r="BC234" s="108"/>
      <c r="BD234" s="108"/>
      <c r="BE234" s="108"/>
      <c r="BF234" s="108"/>
      <c r="BG234" s="108"/>
      <c r="BH234" s="108"/>
    </row>
    <row r="235" spans="1:60">
      <c r="A235" s="118" t="s">
        <v>148</v>
      </c>
      <c r="B235" s="119" t="s">
        <v>113</v>
      </c>
      <c r="C235" s="138" t="s">
        <v>114</v>
      </c>
      <c r="D235" s="120"/>
      <c r="E235" s="121"/>
      <c r="F235" s="122"/>
      <c r="G235" s="122">
        <f>SUMIF(AG236:AG238,"&lt;&gt;NOR",G236:G238)</f>
        <v>0</v>
      </c>
      <c r="H235" s="122"/>
      <c r="I235" s="122">
        <f>SUM(I236:I238)</f>
        <v>0</v>
      </c>
      <c r="J235" s="122"/>
      <c r="K235" s="122">
        <f>SUM(K236:K238)</f>
        <v>0</v>
      </c>
      <c r="L235" s="122"/>
      <c r="M235" s="122">
        <f>SUM(M236:M238)</f>
        <v>0</v>
      </c>
      <c r="N235" s="121"/>
      <c r="O235" s="121">
        <f>SUM(O236:O238)</f>
        <v>0</v>
      </c>
      <c r="P235" s="121"/>
      <c r="Q235" s="121">
        <f>SUM(Q236:Q238)</f>
        <v>0</v>
      </c>
      <c r="R235" s="122"/>
      <c r="S235" s="122"/>
      <c r="T235" s="123"/>
      <c r="U235" s="117"/>
      <c r="V235" s="117">
        <f>SUM(V236:V238)</f>
        <v>22.92</v>
      </c>
      <c r="W235" s="117"/>
      <c r="X235" s="117"/>
      <c r="Y235" s="117"/>
      <c r="AG235" t="s">
        <v>149</v>
      </c>
    </row>
    <row r="236" spans="1:60" ht="22.5" outlineLevel="1">
      <c r="A236" s="131">
        <v>95</v>
      </c>
      <c r="B236" s="132" t="s">
        <v>453</v>
      </c>
      <c r="C236" s="141" t="s">
        <v>454</v>
      </c>
      <c r="D236" s="133" t="s">
        <v>223</v>
      </c>
      <c r="E236" s="134">
        <v>46.776820000000001</v>
      </c>
      <c r="F236" s="135"/>
      <c r="G236" s="136">
        <f>ROUND(E236*F236,2)</f>
        <v>0</v>
      </c>
      <c r="H236" s="135"/>
      <c r="I236" s="136">
        <f>ROUND(E236*H236,2)</f>
        <v>0</v>
      </c>
      <c r="J236" s="135"/>
      <c r="K236" s="136">
        <f>ROUND(E236*J236,2)</f>
        <v>0</v>
      </c>
      <c r="L236" s="136">
        <v>21</v>
      </c>
      <c r="M236" s="136">
        <f>G236*(1+L236/100)</f>
        <v>0</v>
      </c>
      <c r="N236" s="134">
        <v>0</v>
      </c>
      <c r="O236" s="134">
        <f>ROUND(E236*N236,2)</f>
        <v>0</v>
      </c>
      <c r="P236" s="134">
        <v>0</v>
      </c>
      <c r="Q236" s="134">
        <f>ROUND(E236*P236,2)</f>
        <v>0</v>
      </c>
      <c r="R236" s="136"/>
      <c r="S236" s="136" t="s">
        <v>153</v>
      </c>
      <c r="T236" s="137" t="s">
        <v>337</v>
      </c>
      <c r="U236" s="114">
        <v>0</v>
      </c>
      <c r="V236" s="114">
        <f>ROUND(E236*U236,2)</f>
        <v>0</v>
      </c>
      <c r="W236" s="114"/>
      <c r="X236" s="114" t="s">
        <v>455</v>
      </c>
      <c r="Y236" s="114" t="s">
        <v>156</v>
      </c>
      <c r="Z236" s="108"/>
      <c r="AA236" s="108"/>
      <c r="AB236" s="108"/>
      <c r="AC236" s="108"/>
      <c r="AD236" s="108"/>
      <c r="AE236" s="108"/>
      <c r="AF236" s="108"/>
      <c r="AG236" s="108" t="s">
        <v>456</v>
      </c>
      <c r="AH236" s="108"/>
      <c r="AI236" s="108"/>
      <c r="AJ236" s="108"/>
      <c r="AK236" s="108"/>
      <c r="AL236" s="108"/>
      <c r="AM236" s="108"/>
      <c r="AN236" s="108"/>
      <c r="AO236" s="108"/>
      <c r="AP236" s="108"/>
      <c r="AQ236" s="108"/>
      <c r="AR236" s="108"/>
      <c r="AS236" s="108"/>
      <c r="AT236" s="108"/>
      <c r="AU236" s="108"/>
      <c r="AV236" s="108"/>
      <c r="AW236" s="108"/>
      <c r="AX236" s="108"/>
      <c r="AY236" s="108"/>
      <c r="AZ236" s="108"/>
      <c r="BA236" s="108"/>
      <c r="BB236" s="108"/>
      <c r="BC236" s="108"/>
      <c r="BD236" s="108"/>
      <c r="BE236" s="108"/>
      <c r="BF236" s="108"/>
      <c r="BG236" s="108"/>
      <c r="BH236" s="108"/>
    </row>
    <row r="237" spans="1:60" outlineLevel="1">
      <c r="A237" s="131">
        <v>96</v>
      </c>
      <c r="B237" s="132" t="s">
        <v>457</v>
      </c>
      <c r="C237" s="141" t="s">
        <v>458</v>
      </c>
      <c r="D237" s="133" t="s">
        <v>223</v>
      </c>
      <c r="E237" s="134">
        <v>46.776820000000001</v>
      </c>
      <c r="F237" s="135"/>
      <c r="G237" s="136">
        <f>ROUND(E237*F237,2)</f>
        <v>0</v>
      </c>
      <c r="H237" s="135"/>
      <c r="I237" s="136">
        <f>ROUND(E237*H237,2)</f>
        <v>0</v>
      </c>
      <c r="J237" s="135"/>
      <c r="K237" s="136">
        <f>ROUND(E237*J237,2)</f>
        <v>0</v>
      </c>
      <c r="L237" s="136">
        <v>21</v>
      </c>
      <c r="M237" s="136">
        <f>G237*(1+L237/100)</f>
        <v>0</v>
      </c>
      <c r="N237" s="134">
        <v>0</v>
      </c>
      <c r="O237" s="134">
        <f>ROUND(E237*N237,2)</f>
        <v>0</v>
      </c>
      <c r="P237" s="134">
        <v>0</v>
      </c>
      <c r="Q237" s="134">
        <f>ROUND(E237*P237,2)</f>
        <v>0</v>
      </c>
      <c r="R237" s="136"/>
      <c r="S237" s="136" t="s">
        <v>153</v>
      </c>
      <c r="T237" s="137" t="s">
        <v>154</v>
      </c>
      <c r="U237" s="114">
        <v>0.49</v>
      </c>
      <c r="V237" s="114">
        <f>ROUND(E237*U237,2)</f>
        <v>22.92</v>
      </c>
      <c r="W237" s="114"/>
      <c r="X237" s="114" t="s">
        <v>455</v>
      </c>
      <c r="Y237" s="114" t="s">
        <v>156</v>
      </c>
      <c r="Z237" s="108"/>
      <c r="AA237" s="108"/>
      <c r="AB237" s="108"/>
      <c r="AC237" s="108"/>
      <c r="AD237" s="108"/>
      <c r="AE237" s="108"/>
      <c r="AF237" s="108"/>
      <c r="AG237" s="108" t="s">
        <v>456</v>
      </c>
      <c r="AH237" s="108"/>
      <c r="AI237" s="108"/>
      <c r="AJ237" s="108"/>
      <c r="AK237" s="108"/>
      <c r="AL237" s="108"/>
      <c r="AM237" s="108"/>
      <c r="AN237" s="108"/>
      <c r="AO237" s="108"/>
      <c r="AP237" s="108"/>
      <c r="AQ237" s="108"/>
      <c r="AR237" s="108"/>
      <c r="AS237" s="108"/>
      <c r="AT237" s="108"/>
      <c r="AU237" s="108"/>
      <c r="AV237" s="108"/>
      <c r="AW237" s="108"/>
      <c r="AX237" s="108"/>
      <c r="AY237" s="108"/>
      <c r="AZ237" s="108"/>
      <c r="BA237" s="108"/>
      <c r="BB237" s="108"/>
      <c r="BC237" s="108"/>
      <c r="BD237" s="108"/>
      <c r="BE237" s="108"/>
      <c r="BF237" s="108"/>
      <c r="BG237" s="108"/>
      <c r="BH237" s="108"/>
    </row>
    <row r="238" spans="1:60" outlineLevel="1">
      <c r="A238" s="124">
        <v>97</v>
      </c>
      <c r="B238" s="125" t="s">
        <v>459</v>
      </c>
      <c r="C238" s="139" t="s">
        <v>460</v>
      </c>
      <c r="D238" s="126" t="s">
        <v>223</v>
      </c>
      <c r="E238" s="127">
        <v>140.33045999999999</v>
      </c>
      <c r="F238" s="128"/>
      <c r="G238" s="129">
        <f>ROUND(E238*F238,2)</f>
        <v>0</v>
      </c>
      <c r="H238" s="128"/>
      <c r="I238" s="129">
        <f>ROUND(E238*H238,2)</f>
        <v>0</v>
      </c>
      <c r="J238" s="128"/>
      <c r="K238" s="129">
        <f>ROUND(E238*J238,2)</f>
        <v>0</v>
      </c>
      <c r="L238" s="129">
        <v>21</v>
      </c>
      <c r="M238" s="129">
        <f>G238*(1+L238/100)</f>
        <v>0</v>
      </c>
      <c r="N238" s="127">
        <v>0</v>
      </c>
      <c r="O238" s="127">
        <f>ROUND(E238*N238,2)</f>
        <v>0</v>
      </c>
      <c r="P238" s="127">
        <v>0</v>
      </c>
      <c r="Q238" s="127">
        <f>ROUND(E238*P238,2)</f>
        <v>0</v>
      </c>
      <c r="R238" s="129"/>
      <c r="S238" s="129" t="s">
        <v>153</v>
      </c>
      <c r="T238" s="130" t="s">
        <v>154</v>
      </c>
      <c r="U238" s="114">
        <v>0</v>
      </c>
      <c r="V238" s="114">
        <f>ROUND(E238*U238,2)</f>
        <v>0</v>
      </c>
      <c r="W238" s="114"/>
      <c r="X238" s="114" t="s">
        <v>455</v>
      </c>
      <c r="Y238" s="114" t="s">
        <v>156</v>
      </c>
      <c r="Z238" s="108"/>
      <c r="AA238" s="108"/>
      <c r="AB238" s="108"/>
      <c r="AC238" s="108"/>
      <c r="AD238" s="108"/>
      <c r="AE238" s="108"/>
      <c r="AF238" s="108"/>
      <c r="AG238" s="108" t="s">
        <v>456</v>
      </c>
      <c r="AH238" s="108"/>
      <c r="AI238" s="108"/>
      <c r="AJ238" s="108"/>
      <c r="AK238" s="108"/>
      <c r="AL238" s="108"/>
      <c r="AM238" s="108"/>
      <c r="AN238" s="108"/>
      <c r="AO238" s="108"/>
      <c r="AP238" s="108"/>
      <c r="AQ238" s="108"/>
      <c r="AR238" s="108"/>
      <c r="AS238" s="108"/>
      <c r="AT238" s="108"/>
      <c r="AU238" s="108"/>
      <c r="AV238" s="108"/>
      <c r="AW238" s="108"/>
      <c r="AX238" s="108"/>
      <c r="AY238" s="108"/>
      <c r="AZ238" s="108"/>
      <c r="BA238" s="108"/>
      <c r="BB238" s="108"/>
      <c r="BC238" s="108"/>
      <c r="BD238" s="108"/>
      <c r="BE238" s="108"/>
      <c r="BF238" s="108"/>
      <c r="BG238" s="108"/>
      <c r="BH238" s="108"/>
    </row>
    <row r="239" spans="1:60">
      <c r="A239" s="3"/>
      <c r="B239" s="4"/>
      <c r="C239" s="142"/>
      <c r="D239" s="6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AE239">
        <v>12</v>
      </c>
      <c r="AF239">
        <v>21</v>
      </c>
      <c r="AG239" t="s">
        <v>134</v>
      </c>
    </row>
    <row r="240" spans="1:60">
      <c r="A240" s="261"/>
      <c r="B240" s="262" t="s">
        <v>20</v>
      </c>
      <c r="C240" s="263"/>
      <c r="D240" s="264"/>
      <c r="E240" s="265"/>
      <c r="F240" s="265"/>
      <c r="G240" s="266">
        <f>G8+G35+G63+G84+G101+G117+G130+G146+G152+G159+G165+G179+G181+G193+G199+G208+G210+G213+G225+G227+G235</f>
        <v>0</v>
      </c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AE240">
        <f>SUMIF(L7:L238,AE239,G7:G238)</f>
        <v>0</v>
      </c>
      <c r="AF240">
        <f>SUMIF(L7:L238,AF239,G7:G238)</f>
        <v>0</v>
      </c>
      <c r="AG240" t="s">
        <v>461</v>
      </c>
    </row>
    <row r="241" spans="1:33">
      <c r="A241" s="3"/>
      <c r="B241" s="4"/>
      <c r="C241" s="142"/>
      <c r="D241" s="6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33">
      <c r="A242" s="3"/>
      <c r="B242" s="4"/>
      <c r="C242" s="142"/>
      <c r="D242" s="6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33">
      <c r="A243" s="187" t="s">
        <v>462</v>
      </c>
      <c r="B243" s="187"/>
      <c r="C243" s="188"/>
      <c r="D243" s="6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33">
      <c r="A244" s="189"/>
      <c r="B244" s="190"/>
      <c r="C244" s="191"/>
      <c r="D244" s="190"/>
      <c r="E244" s="190"/>
      <c r="F244" s="190"/>
      <c r="G244" s="192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AG244" t="s">
        <v>463</v>
      </c>
    </row>
    <row r="245" spans="1:33">
      <c r="A245" s="193"/>
      <c r="B245" s="194"/>
      <c r="C245" s="195"/>
      <c r="D245" s="194"/>
      <c r="E245" s="194"/>
      <c r="F245" s="194"/>
      <c r="G245" s="196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33">
      <c r="A246" s="193"/>
      <c r="B246" s="194"/>
      <c r="C246" s="195"/>
      <c r="D246" s="194"/>
      <c r="E246" s="194"/>
      <c r="F246" s="194"/>
      <c r="G246" s="196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33">
      <c r="A247" s="193"/>
      <c r="B247" s="194"/>
      <c r="C247" s="195"/>
      <c r="D247" s="194"/>
      <c r="E247" s="194"/>
      <c r="F247" s="194"/>
      <c r="G247" s="196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33">
      <c r="A248" s="197"/>
      <c r="B248" s="198"/>
      <c r="C248" s="199"/>
      <c r="D248" s="198"/>
      <c r="E248" s="198"/>
      <c r="F248" s="198"/>
      <c r="G248" s="200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33">
      <c r="A249" s="3"/>
      <c r="B249" s="4"/>
      <c r="C249" s="142"/>
      <c r="D249" s="6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33">
      <c r="C250" s="143"/>
      <c r="D250" s="10"/>
      <c r="AG250" t="s">
        <v>464</v>
      </c>
    </row>
    <row r="251" spans="1:33">
      <c r="D251" s="10"/>
    </row>
    <row r="252" spans="1:33">
      <c r="D252" s="10"/>
    </row>
    <row r="253" spans="1:33">
      <c r="D253" s="10"/>
    </row>
    <row r="254" spans="1:33">
      <c r="D254" s="10"/>
    </row>
    <row r="255" spans="1:33">
      <c r="D255" s="10"/>
    </row>
    <row r="256" spans="1:33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mergeCells count="6">
    <mergeCell ref="A244:G248"/>
    <mergeCell ref="A1:G1"/>
    <mergeCell ref="C2:G2"/>
    <mergeCell ref="C3:G3"/>
    <mergeCell ref="C4:G4"/>
    <mergeCell ref="A243:C24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47793-DE5B-4DD0-944D-2FF601F2B558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/>
  <cols>
    <col min="1" max="1" width="3.42578125" customWidth="1"/>
    <col min="2" max="2" width="12.5703125" style="96" customWidth="1"/>
    <col min="3" max="3" width="38.28515625" style="9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>
      <c r="A1" s="186" t="s">
        <v>116</v>
      </c>
      <c r="B1" s="186"/>
      <c r="C1" s="186"/>
      <c r="D1" s="186"/>
      <c r="E1" s="186"/>
      <c r="F1" s="186"/>
      <c r="G1" s="186"/>
      <c r="AG1" t="s">
        <v>120</v>
      </c>
    </row>
    <row r="2" spans="1:60" ht="24.95" customHeight="1">
      <c r="A2" s="244" t="s">
        <v>117</v>
      </c>
      <c r="B2" s="245" t="s">
        <v>5</v>
      </c>
      <c r="C2" s="248" t="s">
        <v>6</v>
      </c>
      <c r="D2" s="249"/>
      <c r="E2" s="249"/>
      <c r="F2" s="249"/>
      <c r="G2" s="250"/>
      <c r="AG2" t="s">
        <v>121</v>
      </c>
    </row>
    <row r="3" spans="1:60" ht="24.95" customHeight="1">
      <c r="A3" s="244" t="s">
        <v>118</v>
      </c>
      <c r="B3" s="245" t="s">
        <v>49</v>
      </c>
      <c r="C3" s="248" t="s">
        <v>50</v>
      </c>
      <c r="D3" s="249"/>
      <c r="E3" s="249"/>
      <c r="F3" s="249"/>
      <c r="G3" s="250"/>
      <c r="AC3" s="96" t="s">
        <v>121</v>
      </c>
      <c r="AG3" t="s">
        <v>122</v>
      </c>
    </row>
    <row r="4" spans="1:60" ht="24.95" customHeight="1">
      <c r="A4" s="251" t="s">
        <v>119</v>
      </c>
      <c r="B4" s="252" t="s">
        <v>52</v>
      </c>
      <c r="C4" s="253" t="s">
        <v>53</v>
      </c>
      <c r="D4" s="254"/>
      <c r="E4" s="254"/>
      <c r="F4" s="254"/>
      <c r="G4" s="255"/>
      <c r="AG4" t="s">
        <v>123</v>
      </c>
    </row>
    <row r="5" spans="1:60">
      <c r="D5" s="10"/>
    </row>
    <row r="6" spans="1:60" ht="38.25">
      <c r="A6" s="256" t="s">
        <v>124</v>
      </c>
      <c r="B6" s="257" t="s">
        <v>125</v>
      </c>
      <c r="C6" s="257" t="s">
        <v>126</v>
      </c>
      <c r="D6" s="258" t="s">
        <v>127</v>
      </c>
      <c r="E6" s="256" t="s">
        <v>128</v>
      </c>
      <c r="F6" s="259" t="s">
        <v>129</v>
      </c>
      <c r="G6" s="256" t="s">
        <v>20</v>
      </c>
      <c r="H6" s="260" t="s">
        <v>130</v>
      </c>
      <c r="I6" s="260" t="s">
        <v>131</v>
      </c>
      <c r="J6" s="260" t="s">
        <v>132</v>
      </c>
      <c r="K6" s="260" t="s">
        <v>133</v>
      </c>
      <c r="L6" s="260" t="s">
        <v>134</v>
      </c>
      <c r="M6" s="260" t="s">
        <v>135</v>
      </c>
      <c r="N6" s="260" t="s">
        <v>136</v>
      </c>
      <c r="O6" s="260" t="s">
        <v>137</v>
      </c>
      <c r="P6" s="260" t="s">
        <v>138</v>
      </c>
      <c r="Q6" s="260" t="s">
        <v>139</v>
      </c>
      <c r="R6" s="260" t="s">
        <v>140</v>
      </c>
      <c r="S6" s="260" t="s">
        <v>141</v>
      </c>
      <c r="T6" s="260" t="s">
        <v>142</v>
      </c>
      <c r="U6" s="260" t="s">
        <v>143</v>
      </c>
      <c r="V6" s="260" t="s">
        <v>144</v>
      </c>
      <c r="W6" s="260" t="s">
        <v>145</v>
      </c>
      <c r="X6" s="260" t="s">
        <v>146</v>
      </c>
      <c r="Y6" s="260" t="s">
        <v>147</v>
      </c>
    </row>
    <row r="7" spans="1:60" hidden="1">
      <c r="A7" s="3"/>
      <c r="B7" s="4"/>
      <c r="C7" s="4"/>
      <c r="D7" s="6"/>
      <c r="E7" s="109"/>
      <c r="F7" s="110"/>
      <c r="G7" s="110"/>
      <c r="H7" s="110"/>
      <c r="I7" s="110"/>
      <c r="J7" s="110"/>
      <c r="K7" s="110"/>
      <c r="L7" s="110"/>
      <c r="M7" s="110"/>
      <c r="N7" s="109"/>
      <c r="O7" s="109"/>
      <c r="P7" s="109"/>
      <c r="Q7" s="109"/>
      <c r="R7" s="110"/>
      <c r="S7" s="110"/>
      <c r="T7" s="110"/>
      <c r="U7" s="110"/>
      <c r="V7" s="110"/>
      <c r="W7" s="110"/>
      <c r="X7" s="110"/>
      <c r="Y7" s="110"/>
    </row>
    <row r="8" spans="1:60">
      <c r="A8" s="118" t="s">
        <v>148</v>
      </c>
      <c r="B8" s="119" t="s">
        <v>61</v>
      </c>
      <c r="C8" s="138" t="s">
        <v>62</v>
      </c>
      <c r="D8" s="120"/>
      <c r="E8" s="121"/>
      <c r="F8" s="122"/>
      <c r="G8" s="122">
        <f>SUMIF(AG9:AG25,"&lt;&gt;NOR",G9:G25)</f>
        <v>0</v>
      </c>
      <c r="H8" s="122"/>
      <c r="I8" s="122">
        <f>SUM(I9:I25)</f>
        <v>0</v>
      </c>
      <c r="J8" s="122"/>
      <c r="K8" s="122">
        <f>SUM(K9:K25)</f>
        <v>0</v>
      </c>
      <c r="L8" s="122"/>
      <c r="M8" s="122">
        <f>SUM(M9:M25)</f>
        <v>0</v>
      </c>
      <c r="N8" s="121"/>
      <c r="O8" s="121">
        <f>SUM(O9:O25)</f>
        <v>2.4500000000000002</v>
      </c>
      <c r="P8" s="121"/>
      <c r="Q8" s="121">
        <f>SUM(Q9:Q25)</f>
        <v>0</v>
      </c>
      <c r="R8" s="122"/>
      <c r="S8" s="122"/>
      <c r="T8" s="123"/>
      <c r="U8" s="117"/>
      <c r="V8" s="117">
        <f>SUM(V9:V25)</f>
        <v>19.139999999999997</v>
      </c>
      <c r="W8" s="117"/>
      <c r="X8" s="117"/>
      <c r="Y8" s="117"/>
      <c r="AG8" t="s">
        <v>149</v>
      </c>
    </row>
    <row r="9" spans="1:60" ht="22.5" outlineLevel="1">
      <c r="A9" s="124">
        <v>1</v>
      </c>
      <c r="B9" s="125" t="s">
        <v>465</v>
      </c>
      <c r="C9" s="139" t="s">
        <v>466</v>
      </c>
      <c r="D9" s="126" t="s">
        <v>152</v>
      </c>
      <c r="E9" s="127">
        <v>31.36</v>
      </c>
      <c r="F9" s="128"/>
      <c r="G9" s="129">
        <f>ROUND(E9*F9,2)</f>
        <v>0</v>
      </c>
      <c r="H9" s="128"/>
      <c r="I9" s="129">
        <f>ROUND(E9*H9,2)</f>
        <v>0</v>
      </c>
      <c r="J9" s="128"/>
      <c r="K9" s="129">
        <f>ROUND(E9*J9,2)</f>
        <v>0</v>
      </c>
      <c r="L9" s="129">
        <v>21</v>
      </c>
      <c r="M9" s="129">
        <f>G9*(1+L9/100)</f>
        <v>0</v>
      </c>
      <c r="N9" s="127">
        <v>0</v>
      </c>
      <c r="O9" s="127">
        <f>ROUND(E9*N9,2)</f>
        <v>0</v>
      </c>
      <c r="P9" s="127">
        <v>0</v>
      </c>
      <c r="Q9" s="127">
        <f>ROUND(E9*P9,2)</f>
        <v>0</v>
      </c>
      <c r="R9" s="129"/>
      <c r="S9" s="129" t="s">
        <v>153</v>
      </c>
      <c r="T9" s="130" t="s">
        <v>154</v>
      </c>
      <c r="U9" s="114">
        <v>0.23</v>
      </c>
      <c r="V9" s="114">
        <f>ROUND(E9*U9,2)</f>
        <v>7.21</v>
      </c>
      <c r="W9" s="114"/>
      <c r="X9" s="114" t="s">
        <v>155</v>
      </c>
      <c r="Y9" s="114" t="s">
        <v>156</v>
      </c>
      <c r="Z9" s="108"/>
      <c r="AA9" s="108"/>
      <c r="AB9" s="108"/>
      <c r="AC9" s="108"/>
      <c r="AD9" s="108"/>
      <c r="AE9" s="108"/>
      <c r="AF9" s="108"/>
      <c r="AG9" s="108" t="s">
        <v>157</v>
      </c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</row>
    <row r="10" spans="1:60" outlineLevel="2">
      <c r="A10" s="111"/>
      <c r="B10" s="112"/>
      <c r="C10" s="140" t="s">
        <v>467</v>
      </c>
      <c r="D10" s="115"/>
      <c r="E10" s="116">
        <v>28</v>
      </c>
      <c r="F10" s="114"/>
      <c r="G10" s="114"/>
      <c r="H10" s="114"/>
      <c r="I10" s="114"/>
      <c r="J10" s="114"/>
      <c r="K10" s="114"/>
      <c r="L10" s="114"/>
      <c r="M10" s="114"/>
      <c r="N10" s="113"/>
      <c r="O10" s="113"/>
      <c r="P10" s="113"/>
      <c r="Q10" s="113"/>
      <c r="R10" s="114"/>
      <c r="S10" s="114"/>
      <c r="T10" s="114"/>
      <c r="U10" s="114"/>
      <c r="V10" s="114"/>
      <c r="W10" s="114"/>
      <c r="X10" s="114"/>
      <c r="Y10" s="114"/>
      <c r="Z10" s="108"/>
      <c r="AA10" s="108"/>
      <c r="AB10" s="108"/>
      <c r="AC10" s="108"/>
      <c r="AD10" s="108"/>
      <c r="AE10" s="108"/>
      <c r="AF10" s="108"/>
      <c r="AG10" s="108" t="s">
        <v>159</v>
      </c>
      <c r="AH10" s="108">
        <v>0</v>
      </c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</row>
    <row r="11" spans="1:60" outlineLevel="3">
      <c r="A11" s="111"/>
      <c r="B11" s="112"/>
      <c r="C11" s="140" t="s">
        <v>468</v>
      </c>
      <c r="D11" s="115"/>
      <c r="E11" s="116">
        <v>3.36</v>
      </c>
      <c r="F11" s="114"/>
      <c r="G11" s="114"/>
      <c r="H11" s="114"/>
      <c r="I11" s="114"/>
      <c r="J11" s="114"/>
      <c r="K11" s="114"/>
      <c r="L11" s="114"/>
      <c r="M11" s="114"/>
      <c r="N11" s="113"/>
      <c r="O11" s="113"/>
      <c r="P11" s="113"/>
      <c r="Q11" s="113"/>
      <c r="R11" s="114"/>
      <c r="S11" s="114"/>
      <c r="T11" s="114"/>
      <c r="U11" s="114"/>
      <c r="V11" s="114"/>
      <c r="W11" s="114"/>
      <c r="X11" s="114"/>
      <c r="Y11" s="114"/>
      <c r="Z11" s="108"/>
      <c r="AA11" s="108"/>
      <c r="AB11" s="108"/>
      <c r="AC11" s="108"/>
      <c r="AD11" s="108"/>
      <c r="AE11" s="108"/>
      <c r="AF11" s="108"/>
      <c r="AG11" s="108" t="s">
        <v>159</v>
      </c>
      <c r="AH11" s="108">
        <v>0</v>
      </c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</row>
    <row r="12" spans="1:60" outlineLevel="1">
      <c r="A12" s="124">
        <v>2</v>
      </c>
      <c r="B12" s="125" t="s">
        <v>173</v>
      </c>
      <c r="C12" s="139" t="s">
        <v>174</v>
      </c>
      <c r="D12" s="126" t="s">
        <v>152</v>
      </c>
      <c r="E12" s="127">
        <v>9.4079999999999995</v>
      </c>
      <c r="F12" s="128"/>
      <c r="G12" s="129">
        <f>ROUND(E12*F12,2)</f>
        <v>0</v>
      </c>
      <c r="H12" s="128"/>
      <c r="I12" s="129">
        <f>ROUND(E12*H12,2)</f>
        <v>0</v>
      </c>
      <c r="J12" s="128"/>
      <c r="K12" s="129">
        <f>ROUND(E12*J12,2)</f>
        <v>0</v>
      </c>
      <c r="L12" s="129">
        <v>21</v>
      </c>
      <c r="M12" s="129">
        <f>G12*(1+L12/100)</f>
        <v>0</v>
      </c>
      <c r="N12" s="127">
        <v>0</v>
      </c>
      <c r="O12" s="127">
        <f>ROUND(E12*N12,2)</f>
        <v>0</v>
      </c>
      <c r="P12" s="127">
        <v>0</v>
      </c>
      <c r="Q12" s="127">
        <f>ROUND(E12*P12,2)</f>
        <v>0</v>
      </c>
      <c r="R12" s="129"/>
      <c r="S12" s="129" t="s">
        <v>153</v>
      </c>
      <c r="T12" s="130" t="s">
        <v>154</v>
      </c>
      <c r="U12" s="114">
        <v>0.38979999999999998</v>
      </c>
      <c r="V12" s="114">
        <f>ROUND(E12*U12,2)</f>
        <v>3.67</v>
      </c>
      <c r="W12" s="114"/>
      <c r="X12" s="114" t="s">
        <v>155</v>
      </c>
      <c r="Y12" s="114" t="s">
        <v>156</v>
      </c>
      <c r="Z12" s="108"/>
      <c r="AA12" s="108"/>
      <c r="AB12" s="108"/>
      <c r="AC12" s="108"/>
      <c r="AD12" s="108"/>
      <c r="AE12" s="108"/>
      <c r="AF12" s="108"/>
      <c r="AG12" s="108" t="s">
        <v>157</v>
      </c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</row>
    <row r="13" spans="1:60" outlineLevel="2">
      <c r="A13" s="111"/>
      <c r="B13" s="112"/>
      <c r="C13" s="140" t="s">
        <v>469</v>
      </c>
      <c r="D13" s="115"/>
      <c r="E13" s="116">
        <v>8.4</v>
      </c>
      <c r="F13" s="114"/>
      <c r="G13" s="114"/>
      <c r="H13" s="114"/>
      <c r="I13" s="114"/>
      <c r="J13" s="114"/>
      <c r="K13" s="114"/>
      <c r="L13" s="114"/>
      <c r="M13" s="114"/>
      <c r="N13" s="113"/>
      <c r="O13" s="113"/>
      <c r="P13" s="113"/>
      <c r="Q13" s="113"/>
      <c r="R13" s="114"/>
      <c r="S13" s="114"/>
      <c r="T13" s="114"/>
      <c r="U13" s="114"/>
      <c r="V13" s="114"/>
      <c r="W13" s="114"/>
      <c r="X13" s="114"/>
      <c r="Y13" s="114"/>
      <c r="Z13" s="108"/>
      <c r="AA13" s="108"/>
      <c r="AB13" s="108"/>
      <c r="AC13" s="108"/>
      <c r="AD13" s="108"/>
      <c r="AE13" s="108"/>
      <c r="AF13" s="108"/>
      <c r="AG13" s="108" t="s">
        <v>159</v>
      </c>
      <c r="AH13" s="108">
        <v>0</v>
      </c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</row>
    <row r="14" spans="1:60" outlineLevel="3">
      <c r="A14" s="111"/>
      <c r="B14" s="112"/>
      <c r="C14" s="140" t="s">
        <v>470</v>
      </c>
      <c r="D14" s="115"/>
      <c r="E14" s="116">
        <v>1.008</v>
      </c>
      <c r="F14" s="114"/>
      <c r="G14" s="114"/>
      <c r="H14" s="114"/>
      <c r="I14" s="114"/>
      <c r="J14" s="114"/>
      <c r="K14" s="114"/>
      <c r="L14" s="114"/>
      <c r="M14" s="114"/>
      <c r="N14" s="113"/>
      <c r="O14" s="113"/>
      <c r="P14" s="113"/>
      <c r="Q14" s="113"/>
      <c r="R14" s="114"/>
      <c r="S14" s="114"/>
      <c r="T14" s="114"/>
      <c r="U14" s="114"/>
      <c r="V14" s="114"/>
      <c r="W14" s="114"/>
      <c r="X14" s="114"/>
      <c r="Y14" s="114"/>
      <c r="Z14" s="108"/>
      <c r="AA14" s="108"/>
      <c r="AB14" s="108"/>
      <c r="AC14" s="108"/>
      <c r="AD14" s="108"/>
      <c r="AE14" s="108"/>
      <c r="AF14" s="108"/>
      <c r="AG14" s="108" t="s">
        <v>159</v>
      </c>
      <c r="AH14" s="108">
        <v>0</v>
      </c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</row>
    <row r="15" spans="1:60" ht="22.5" outlineLevel="1">
      <c r="A15" s="124">
        <v>3</v>
      </c>
      <c r="B15" s="125" t="s">
        <v>471</v>
      </c>
      <c r="C15" s="139" t="s">
        <v>472</v>
      </c>
      <c r="D15" s="126" t="s">
        <v>152</v>
      </c>
      <c r="E15" s="127">
        <v>1.44</v>
      </c>
      <c r="F15" s="128"/>
      <c r="G15" s="129">
        <f>ROUND(E15*F15,2)</f>
        <v>0</v>
      </c>
      <c r="H15" s="128"/>
      <c r="I15" s="129">
        <f>ROUND(E15*H15,2)</f>
        <v>0</v>
      </c>
      <c r="J15" s="128"/>
      <c r="K15" s="129">
        <f>ROUND(E15*J15,2)</f>
        <v>0</v>
      </c>
      <c r="L15" s="129">
        <v>21</v>
      </c>
      <c r="M15" s="129">
        <f>G15*(1+L15/100)</f>
        <v>0</v>
      </c>
      <c r="N15" s="127">
        <v>1.7</v>
      </c>
      <c r="O15" s="127">
        <f>ROUND(E15*N15,2)</f>
        <v>2.4500000000000002</v>
      </c>
      <c r="P15" s="127">
        <v>0</v>
      </c>
      <c r="Q15" s="127">
        <f>ROUND(E15*P15,2)</f>
        <v>0</v>
      </c>
      <c r="R15" s="129"/>
      <c r="S15" s="129" t="s">
        <v>153</v>
      </c>
      <c r="T15" s="130" t="s">
        <v>154</v>
      </c>
      <c r="U15" s="114">
        <v>1.587</v>
      </c>
      <c r="V15" s="114">
        <f>ROUND(E15*U15,2)</f>
        <v>2.29</v>
      </c>
      <c r="W15" s="114"/>
      <c r="X15" s="114" t="s">
        <v>155</v>
      </c>
      <c r="Y15" s="114" t="s">
        <v>156</v>
      </c>
      <c r="Z15" s="108"/>
      <c r="AA15" s="108"/>
      <c r="AB15" s="108"/>
      <c r="AC15" s="108"/>
      <c r="AD15" s="108"/>
      <c r="AE15" s="108"/>
      <c r="AF15" s="108"/>
      <c r="AG15" s="108" t="s">
        <v>157</v>
      </c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</row>
    <row r="16" spans="1:60" outlineLevel="2">
      <c r="A16" s="111"/>
      <c r="B16" s="112"/>
      <c r="C16" s="140" t="s">
        <v>473</v>
      </c>
      <c r="D16" s="115"/>
      <c r="E16" s="116">
        <v>1.44</v>
      </c>
      <c r="F16" s="114"/>
      <c r="G16" s="114"/>
      <c r="H16" s="114"/>
      <c r="I16" s="114"/>
      <c r="J16" s="114"/>
      <c r="K16" s="114"/>
      <c r="L16" s="114"/>
      <c r="M16" s="114"/>
      <c r="N16" s="113"/>
      <c r="O16" s="113"/>
      <c r="P16" s="113"/>
      <c r="Q16" s="113"/>
      <c r="R16" s="114"/>
      <c r="S16" s="114"/>
      <c r="T16" s="114"/>
      <c r="U16" s="114"/>
      <c r="V16" s="114"/>
      <c r="W16" s="114"/>
      <c r="X16" s="114"/>
      <c r="Y16" s="114"/>
      <c r="Z16" s="108"/>
      <c r="AA16" s="108"/>
      <c r="AB16" s="108"/>
      <c r="AC16" s="108"/>
      <c r="AD16" s="108"/>
      <c r="AE16" s="108"/>
      <c r="AF16" s="108"/>
      <c r="AG16" s="108" t="s">
        <v>159</v>
      </c>
      <c r="AH16" s="108">
        <v>0</v>
      </c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</row>
    <row r="17" spans="1:60" outlineLevel="1">
      <c r="A17" s="124">
        <v>4</v>
      </c>
      <c r="B17" s="125" t="s">
        <v>150</v>
      </c>
      <c r="C17" s="139" t="s">
        <v>151</v>
      </c>
      <c r="D17" s="126" t="s">
        <v>152</v>
      </c>
      <c r="E17" s="127">
        <v>29.44</v>
      </c>
      <c r="F17" s="128"/>
      <c r="G17" s="129">
        <f>ROUND(E17*F17,2)</f>
        <v>0</v>
      </c>
      <c r="H17" s="128"/>
      <c r="I17" s="129">
        <f>ROUND(E17*H17,2)</f>
        <v>0</v>
      </c>
      <c r="J17" s="128"/>
      <c r="K17" s="129">
        <f>ROUND(E17*J17,2)</f>
        <v>0</v>
      </c>
      <c r="L17" s="129">
        <v>21</v>
      </c>
      <c r="M17" s="129">
        <f>G17*(1+L17/100)</f>
        <v>0</v>
      </c>
      <c r="N17" s="127">
        <v>0</v>
      </c>
      <c r="O17" s="127">
        <f>ROUND(E17*N17,2)</f>
        <v>0</v>
      </c>
      <c r="P17" s="127">
        <v>0</v>
      </c>
      <c r="Q17" s="127">
        <f>ROUND(E17*P17,2)</f>
        <v>0</v>
      </c>
      <c r="R17" s="129"/>
      <c r="S17" s="129" t="s">
        <v>153</v>
      </c>
      <c r="T17" s="130" t="s">
        <v>154</v>
      </c>
      <c r="U17" s="114">
        <v>0.20200000000000001</v>
      </c>
      <c r="V17" s="114">
        <f>ROUND(E17*U17,2)</f>
        <v>5.95</v>
      </c>
      <c r="W17" s="114"/>
      <c r="X17" s="114" t="s">
        <v>155</v>
      </c>
      <c r="Y17" s="114" t="s">
        <v>156</v>
      </c>
      <c r="Z17" s="108"/>
      <c r="AA17" s="108"/>
      <c r="AB17" s="108"/>
      <c r="AC17" s="108"/>
      <c r="AD17" s="108"/>
      <c r="AE17" s="108"/>
      <c r="AF17" s="108"/>
      <c r="AG17" s="108" t="s">
        <v>157</v>
      </c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</row>
    <row r="18" spans="1:60" outlineLevel="2">
      <c r="A18" s="111"/>
      <c r="B18" s="112"/>
      <c r="C18" s="140" t="s">
        <v>467</v>
      </c>
      <c r="D18" s="115"/>
      <c r="E18" s="116">
        <v>28</v>
      </c>
      <c r="F18" s="114"/>
      <c r="G18" s="114"/>
      <c r="H18" s="114"/>
      <c r="I18" s="114"/>
      <c r="J18" s="114"/>
      <c r="K18" s="114"/>
      <c r="L18" s="114"/>
      <c r="M18" s="114"/>
      <c r="N18" s="113"/>
      <c r="O18" s="113"/>
      <c r="P18" s="113"/>
      <c r="Q18" s="113"/>
      <c r="R18" s="114"/>
      <c r="S18" s="114"/>
      <c r="T18" s="114"/>
      <c r="U18" s="114"/>
      <c r="V18" s="114"/>
      <c r="W18" s="114"/>
      <c r="X18" s="114"/>
      <c r="Y18" s="114"/>
      <c r="Z18" s="108"/>
      <c r="AA18" s="108"/>
      <c r="AB18" s="108"/>
      <c r="AC18" s="108"/>
      <c r="AD18" s="108"/>
      <c r="AE18" s="108"/>
      <c r="AF18" s="108"/>
      <c r="AG18" s="108" t="s">
        <v>159</v>
      </c>
      <c r="AH18" s="108">
        <v>0</v>
      </c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</row>
    <row r="19" spans="1:60" outlineLevel="3">
      <c r="A19" s="111"/>
      <c r="B19" s="112"/>
      <c r="C19" s="140" t="s">
        <v>473</v>
      </c>
      <c r="D19" s="115"/>
      <c r="E19" s="116">
        <v>1.44</v>
      </c>
      <c r="F19" s="114"/>
      <c r="G19" s="114"/>
      <c r="H19" s="114"/>
      <c r="I19" s="114"/>
      <c r="J19" s="114"/>
      <c r="K19" s="114"/>
      <c r="L19" s="114"/>
      <c r="M19" s="114"/>
      <c r="N19" s="113"/>
      <c r="O19" s="113"/>
      <c r="P19" s="113"/>
      <c r="Q19" s="113"/>
      <c r="R19" s="114"/>
      <c r="S19" s="114"/>
      <c r="T19" s="114"/>
      <c r="U19" s="114"/>
      <c r="V19" s="114"/>
      <c r="W19" s="114"/>
      <c r="X19" s="114"/>
      <c r="Y19" s="114"/>
      <c r="Z19" s="108"/>
      <c r="AA19" s="108"/>
      <c r="AB19" s="108"/>
      <c r="AC19" s="108"/>
      <c r="AD19" s="108"/>
      <c r="AE19" s="108"/>
      <c r="AF19" s="108"/>
      <c r="AG19" s="108" t="s">
        <v>159</v>
      </c>
      <c r="AH19" s="108">
        <v>0</v>
      </c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</row>
    <row r="20" spans="1:60" ht="22.5" outlineLevel="1">
      <c r="A20" s="124">
        <v>5</v>
      </c>
      <c r="B20" s="125" t="s">
        <v>186</v>
      </c>
      <c r="C20" s="139" t="s">
        <v>187</v>
      </c>
      <c r="D20" s="126" t="s">
        <v>152</v>
      </c>
      <c r="E20" s="127">
        <v>1.92</v>
      </c>
      <c r="F20" s="128"/>
      <c r="G20" s="129">
        <f>ROUND(E20*F20,2)</f>
        <v>0</v>
      </c>
      <c r="H20" s="128"/>
      <c r="I20" s="129">
        <f>ROUND(E20*H20,2)</f>
        <v>0</v>
      </c>
      <c r="J20" s="128"/>
      <c r="K20" s="129">
        <f>ROUND(E20*J20,2)</f>
        <v>0</v>
      </c>
      <c r="L20" s="129">
        <v>21</v>
      </c>
      <c r="M20" s="129">
        <f>G20*(1+L20/100)</f>
        <v>0</v>
      </c>
      <c r="N20" s="127">
        <v>0</v>
      </c>
      <c r="O20" s="127">
        <f>ROUND(E20*N20,2)</f>
        <v>0</v>
      </c>
      <c r="P20" s="127">
        <v>0</v>
      </c>
      <c r="Q20" s="127">
        <f>ROUND(E20*P20,2)</f>
        <v>0</v>
      </c>
      <c r="R20" s="129"/>
      <c r="S20" s="129" t="s">
        <v>153</v>
      </c>
      <c r="T20" s="130" t="s">
        <v>154</v>
      </c>
      <c r="U20" s="114">
        <v>1.0999999999999999E-2</v>
      </c>
      <c r="V20" s="114">
        <f>ROUND(E20*U20,2)</f>
        <v>0.02</v>
      </c>
      <c r="W20" s="114"/>
      <c r="X20" s="114" t="s">
        <v>155</v>
      </c>
      <c r="Y20" s="114" t="s">
        <v>156</v>
      </c>
      <c r="Z20" s="108"/>
      <c r="AA20" s="108"/>
      <c r="AB20" s="108"/>
      <c r="AC20" s="108"/>
      <c r="AD20" s="108"/>
      <c r="AE20" s="108"/>
      <c r="AF20" s="108"/>
      <c r="AG20" s="108" t="s">
        <v>157</v>
      </c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</row>
    <row r="21" spans="1:60" outlineLevel="2">
      <c r="A21" s="111"/>
      <c r="B21" s="112"/>
      <c r="C21" s="140" t="s">
        <v>474</v>
      </c>
      <c r="D21" s="115"/>
      <c r="E21" s="116">
        <v>31.36</v>
      </c>
      <c r="F21" s="114"/>
      <c r="G21" s="114"/>
      <c r="H21" s="114"/>
      <c r="I21" s="114"/>
      <c r="J21" s="114"/>
      <c r="K21" s="114"/>
      <c r="L21" s="114"/>
      <c r="M21" s="114"/>
      <c r="N21" s="113"/>
      <c r="O21" s="113"/>
      <c r="P21" s="113"/>
      <c r="Q21" s="113"/>
      <c r="R21" s="114"/>
      <c r="S21" s="114"/>
      <c r="T21" s="114"/>
      <c r="U21" s="114"/>
      <c r="V21" s="114"/>
      <c r="W21" s="114"/>
      <c r="X21" s="114"/>
      <c r="Y21" s="114"/>
      <c r="Z21" s="108"/>
      <c r="AA21" s="108"/>
      <c r="AB21" s="108"/>
      <c r="AC21" s="108"/>
      <c r="AD21" s="108"/>
      <c r="AE21" s="108"/>
      <c r="AF21" s="108"/>
      <c r="AG21" s="108" t="s">
        <v>159</v>
      </c>
      <c r="AH21" s="108">
        <v>0</v>
      </c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</row>
    <row r="22" spans="1:60" outlineLevel="3">
      <c r="A22" s="111"/>
      <c r="B22" s="112"/>
      <c r="C22" s="140" t="s">
        <v>475</v>
      </c>
      <c r="D22" s="115"/>
      <c r="E22" s="116">
        <v>-29.44</v>
      </c>
      <c r="F22" s="114"/>
      <c r="G22" s="114"/>
      <c r="H22" s="114"/>
      <c r="I22" s="114"/>
      <c r="J22" s="114"/>
      <c r="K22" s="114"/>
      <c r="L22" s="114"/>
      <c r="M22" s="114"/>
      <c r="N22" s="113"/>
      <c r="O22" s="113"/>
      <c r="P22" s="113"/>
      <c r="Q22" s="113"/>
      <c r="R22" s="114"/>
      <c r="S22" s="114"/>
      <c r="T22" s="114"/>
      <c r="U22" s="114"/>
      <c r="V22" s="114"/>
      <c r="W22" s="114"/>
      <c r="X22" s="114"/>
      <c r="Y22" s="114"/>
      <c r="Z22" s="108"/>
      <c r="AA22" s="108"/>
      <c r="AB22" s="108"/>
      <c r="AC22" s="108"/>
      <c r="AD22" s="108"/>
      <c r="AE22" s="108"/>
      <c r="AF22" s="108"/>
      <c r="AG22" s="108" t="s">
        <v>159</v>
      </c>
      <c r="AH22" s="108">
        <v>0</v>
      </c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</row>
    <row r="23" spans="1:60" outlineLevel="1">
      <c r="A23" s="124">
        <v>6</v>
      </c>
      <c r="B23" s="125" t="s">
        <v>476</v>
      </c>
      <c r="C23" s="139" t="s">
        <v>477</v>
      </c>
      <c r="D23" s="126" t="s">
        <v>152</v>
      </c>
      <c r="E23" s="127">
        <v>19.2</v>
      </c>
      <c r="F23" s="128"/>
      <c r="G23" s="129">
        <f>ROUND(E23*F23,2)</f>
        <v>0</v>
      </c>
      <c r="H23" s="128"/>
      <c r="I23" s="129">
        <f>ROUND(E23*H23,2)</f>
        <v>0</v>
      </c>
      <c r="J23" s="128"/>
      <c r="K23" s="129">
        <f>ROUND(E23*J23,2)</f>
        <v>0</v>
      </c>
      <c r="L23" s="129">
        <v>21</v>
      </c>
      <c r="M23" s="129">
        <f>G23*(1+L23/100)</f>
        <v>0</v>
      </c>
      <c r="N23" s="127">
        <v>0</v>
      </c>
      <c r="O23" s="127">
        <f>ROUND(E23*N23,2)</f>
        <v>0</v>
      </c>
      <c r="P23" s="127">
        <v>0</v>
      </c>
      <c r="Q23" s="127">
        <f>ROUND(E23*P23,2)</f>
        <v>0</v>
      </c>
      <c r="R23" s="129"/>
      <c r="S23" s="129" t="s">
        <v>153</v>
      </c>
      <c r="T23" s="130" t="s">
        <v>154</v>
      </c>
      <c r="U23" s="114">
        <v>0</v>
      </c>
      <c r="V23" s="114">
        <f>ROUND(E23*U23,2)</f>
        <v>0</v>
      </c>
      <c r="W23" s="114"/>
      <c r="X23" s="114" t="s">
        <v>155</v>
      </c>
      <c r="Y23" s="114" t="s">
        <v>156</v>
      </c>
      <c r="Z23" s="108"/>
      <c r="AA23" s="108"/>
      <c r="AB23" s="108"/>
      <c r="AC23" s="108"/>
      <c r="AD23" s="108"/>
      <c r="AE23" s="108"/>
      <c r="AF23" s="108"/>
      <c r="AG23" s="108" t="s">
        <v>157</v>
      </c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</row>
    <row r="24" spans="1:60" outlineLevel="2">
      <c r="A24" s="111"/>
      <c r="B24" s="112"/>
      <c r="C24" s="140" t="s">
        <v>478</v>
      </c>
      <c r="D24" s="115"/>
      <c r="E24" s="116">
        <v>19.2</v>
      </c>
      <c r="F24" s="114"/>
      <c r="G24" s="114"/>
      <c r="H24" s="114"/>
      <c r="I24" s="114"/>
      <c r="J24" s="114"/>
      <c r="K24" s="114"/>
      <c r="L24" s="114"/>
      <c r="M24" s="114"/>
      <c r="N24" s="113"/>
      <c r="O24" s="113"/>
      <c r="P24" s="113"/>
      <c r="Q24" s="113"/>
      <c r="R24" s="114"/>
      <c r="S24" s="114"/>
      <c r="T24" s="114"/>
      <c r="U24" s="114"/>
      <c r="V24" s="114"/>
      <c r="W24" s="114"/>
      <c r="X24" s="114"/>
      <c r="Y24" s="114"/>
      <c r="Z24" s="108"/>
      <c r="AA24" s="108"/>
      <c r="AB24" s="108"/>
      <c r="AC24" s="108"/>
      <c r="AD24" s="108"/>
      <c r="AE24" s="108"/>
      <c r="AF24" s="108"/>
      <c r="AG24" s="108" t="s">
        <v>159</v>
      </c>
      <c r="AH24" s="108">
        <v>0</v>
      </c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</row>
    <row r="25" spans="1:60" ht="22.5" outlineLevel="1">
      <c r="A25" s="131">
        <v>7</v>
      </c>
      <c r="B25" s="132" t="s">
        <v>190</v>
      </c>
      <c r="C25" s="141" t="s">
        <v>191</v>
      </c>
      <c r="D25" s="133" t="s">
        <v>152</v>
      </c>
      <c r="E25" s="134">
        <v>1.92</v>
      </c>
      <c r="F25" s="135"/>
      <c r="G25" s="136">
        <f>ROUND(E25*F25,2)</f>
        <v>0</v>
      </c>
      <c r="H25" s="135"/>
      <c r="I25" s="136">
        <f>ROUND(E25*H25,2)</f>
        <v>0</v>
      </c>
      <c r="J25" s="135"/>
      <c r="K25" s="136">
        <f>ROUND(E25*J25,2)</f>
        <v>0</v>
      </c>
      <c r="L25" s="136">
        <v>21</v>
      </c>
      <c r="M25" s="136">
        <f>G25*(1+L25/100)</f>
        <v>0</v>
      </c>
      <c r="N25" s="134">
        <v>0</v>
      </c>
      <c r="O25" s="134">
        <f>ROUND(E25*N25,2)</f>
        <v>0</v>
      </c>
      <c r="P25" s="134">
        <v>0</v>
      </c>
      <c r="Q25" s="134">
        <f>ROUND(E25*P25,2)</f>
        <v>0</v>
      </c>
      <c r="R25" s="136"/>
      <c r="S25" s="136" t="s">
        <v>153</v>
      </c>
      <c r="T25" s="137" t="s">
        <v>154</v>
      </c>
      <c r="U25" s="114">
        <v>0</v>
      </c>
      <c r="V25" s="114">
        <f>ROUND(E25*U25,2)</f>
        <v>0</v>
      </c>
      <c r="W25" s="114"/>
      <c r="X25" s="114" t="s">
        <v>155</v>
      </c>
      <c r="Y25" s="114" t="s">
        <v>156</v>
      </c>
      <c r="Z25" s="108"/>
      <c r="AA25" s="108"/>
      <c r="AB25" s="108"/>
      <c r="AC25" s="108"/>
      <c r="AD25" s="108"/>
      <c r="AE25" s="108"/>
      <c r="AF25" s="108"/>
      <c r="AG25" s="108" t="s">
        <v>157</v>
      </c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</row>
    <row r="26" spans="1:60">
      <c r="A26" s="118" t="s">
        <v>148</v>
      </c>
      <c r="B26" s="119" t="s">
        <v>67</v>
      </c>
      <c r="C26" s="138" t="s">
        <v>68</v>
      </c>
      <c r="D26" s="120"/>
      <c r="E26" s="121"/>
      <c r="F26" s="122"/>
      <c r="G26" s="122">
        <f>SUMIF(AG27:AG28,"&lt;&gt;NOR",G27:G28)</f>
        <v>0</v>
      </c>
      <c r="H26" s="122"/>
      <c r="I26" s="122">
        <f>SUM(I27:I28)</f>
        <v>0</v>
      </c>
      <c r="J26" s="122"/>
      <c r="K26" s="122">
        <f>SUM(K27:K28)</f>
        <v>0</v>
      </c>
      <c r="L26" s="122"/>
      <c r="M26" s="122">
        <f>SUM(M27:M28)</f>
        <v>0</v>
      </c>
      <c r="N26" s="121"/>
      <c r="O26" s="121">
        <f>SUM(O27:O28)</f>
        <v>0.91</v>
      </c>
      <c r="P26" s="121"/>
      <c r="Q26" s="121">
        <f>SUM(Q27:Q28)</f>
        <v>0</v>
      </c>
      <c r="R26" s="122"/>
      <c r="S26" s="122"/>
      <c r="T26" s="123"/>
      <c r="U26" s="117"/>
      <c r="V26" s="117">
        <f>SUM(V27:V28)</f>
        <v>0.81</v>
      </c>
      <c r="W26" s="117"/>
      <c r="X26" s="117"/>
      <c r="Y26" s="117"/>
      <c r="AG26" t="s">
        <v>149</v>
      </c>
    </row>
    <row r="27" spans="1:60" outlineLevel="1">
      <c r="A27" s="124">
        <v>8</v>
      </c>
      <c r="B27" s="125" t="s">
        <v>479</v>
      </c>
      <c r="C27" s="139" t="s">
        <v>480</v>
      </c>
      <c r="D27" s="126" t="s">
        <v>152</v>
      </c>
      <c r="E27" s="127">
        <v>0.48</v>
      </c>
      <c r="F27" s="128"/>
      <c r="G27" s="129">
        <f>ROUND(E27*F27,2)</f>
        <v>0</v>
      </c>
      <c r="H27" s="128"/>
      <c r="I27" s="129">
        <f>ROUND(E27*H27,2)</f>
        <v>0</v>
      </c>
      <c r="J27" s="128"/>
      <c r="K27" s="129">
        <f>ROUND(E27*J27,2)</f>
        <v>0</v>
      </c>
      <c r="L27" s="129">
        <v>21</v>
      </c>
      <c r="M27" s="129">
        <f>G27*(1+L27/100)</f>
        <v>0</v>
      </c>
      <c r="N27" s="127">
        <v>1.8907700000000001</v>
      </c>
      <c r="O27" s="127">
        <f>ROUND(E27*N27,2)</f>
        <v>0.91</v>
      </c>
      <c r="P27" s="127">
        <v>0</v>
      </c>
      <c r="Q27" s="127">
        <f>ROUND(E27*P27,2)</f>
        <v>0</v>
      </c>
      <c r="R27" s="129"/>
      <c r="S27" s="129" t="s">
        <v>153</v>
      </c>
      <c r="T27" s="130" t="s">
        <v>154</v>
      </c>
      <c r="U27" s="114">
        <v>1.6950000000000001</v>
      </c>
      <c r="V27" s="114">
        <f>ROUND(E27*U27,2)</f>
        <v>0.81</v>
      </c>
      <c r="W27" s="114"/>
      <c r="X27" s="114" t="s">
        <v>155</v>
      </c>
      <c r="Y27" s="114" t="s">
        <v>156</v>
      </c>
      <c r="Z27" s="108"/>
      <c r="AA27" s="108"/>
      <c r="AB27" s="108"/>
      <c r="AC27" s="108"/>
      <c r="AD27" s="108"/>
      <c r="AE27" s="108"/>
      <c r="AF27" s="108"/>
      <c r="AG27" s="108" t="s">
        <v>157</v>
      </c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</row>
    <row r="28" spans="1:60" outlineLevel="2">
      <c r="A28" s="111"/>
      <c r="B28" s="112"/>
      <c r="C28" s="140" t="s">
        <v>481</v>
      </c>
      <c r="D28" s="115"/>
      <c r="E28" s="116">
        <v>0.48</v>
      </c>
      <c r="F28" s="114"/>
      <c r="G28" s="114"/>
      <c r="H28" s="114"/>
      <c r="I28" s="114"/>
      <c r="J28" s="114"/>
      <c r="K28" s="114"/>
      <c r="L28" s="114"/>
      <c r="M28" s="114"/>
      <c r="N28" s="113"/>
      <c r="O28" s="113"/>
      <c r="P28" s="113"/>
      <c r="Q28" s="113"/>
      <c r="R28" s="114"/>
      <c r="S28" s="114"/>
      <c r="T28" s="114"/>
      <c r="U28" s="114"/>
      <c r="V28" s="114"/>
      <c r="W28" s="114"/>
      <c r="X28" s="114"/>
      <c r="Y28" s="114"/>
      <c r="Z28" s="108"/>
      <c r="AA28" s="108"/>
      <c r="AB28" s="108"/>
      <c r="AC28" s="108"/>
      <c r="AD28" s="108"/>
      <c r="AE28" s="108"/>
      <c r="AF28" s="108"/>
      <c r="AG28" s="108" t="s">
        <v>159</v>
      </c>
      <c r="AH28" s="108">
        <v>0</v>
      </c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</row>
    <row r="29" spans="1:60">
      <c r="A29" s="118" t="s">
        <v>148</v>
      </c>
      <c r="B29" s="119" t="s">
        <v>85</v>
      </c>
      <c r="C29" s="138" t="s">
        <v>86</v>
      </c>
      <c r="D29" s="120"/>
      <c r="E29" s="121"/>
      <c r="F29" s="122"/>
      <c r="G29" s="122">
        <f>SUMIF(AG30:AG31,"&lt;&gt;NOR",G30:G31)</f>
        <v>0</v>
      </c>
      <c r="H29" s="122"/>
      <c r="I29" s="122">
        <f>SUM(I30:I31)</f>
        <v>0</v>
      </c>
      <c r="J29" s="122"/>
      <c r="K29" s="122">
        <f>SUM(K30:K31)</f>
        <v>0</v>
      </c>
      <c r="L29" s="122"/>
      <c r="M29" s="122">
        <f>SUM(M30:M31)</f>
        <v>0</v>
      </c>
      <c r="N29" s="121"/>
      <c r="O29" s="121">
        <f>SUM(O30:O31)</f>
        <v>0</v>
      </c>
      <c r="P29" s="121"/>
      <c r="Q29" s="121">
        <f>SUM(Q30:Q31)</f>
        <v>0</v>
      </c>
      <c r="R29" s="122"/>
      <c r="S29" s="122"/>
      <c r="T29" s="123"/>
      <c r="U29" s="117"/>
      <c r="V29" s="117">
        <f>SUM(V30:V31)</f>
        <v>0.46</v>
      </c>
      <c r="W29" s="117"/>
      <c r="X29" s="117"/>
      <c r="Y29" s="117"/>
      <c r="AG29" t="s">
        <v>149</v>
      </c>
    </row>
    <row r="30" spans="1:60" outlineLevel="1">
      <c r="A30" s="131">
        <v>9</v>
      </c>
      <c r="B30" s="132" t="s">
        <v>482</v>
      </c>
      <c r="C30" s="141" t="s">
        <v>483</v>
      </c>
      <c r="D30" s="133" t="s">
        <v>252</v>
      </c>
      <c r="E30" s="134">
        <v>1</v>
      </c>
      <c r="F30" s="135"/>
      <c r="G30" s="136">
        <f>ROUND(E30*F30,2)</f>
        <v>0</v>
      </c>
      <c r="H30" s="135"/>
      <c r="I30" s="136">
        <f>ROUND(E30*H30,2)</f>
        <v>0</v>
      </c>
      <c r="J30" s="135"/>
      <c r="K30" s="136">
        <f>ROUND(E30*J30,2)</f>
        <v>0</v>
      </c>
      <c r="L30" s="136">
        <v>21</v>
      </c>
      <c r="M30" s="136">
        <f>G30*(1+L30/100)</f>
        <v>0</v>
      </c>
      <c r="N30" s="134">
        <v>0</v>
      </c>
      <c r="O30" s="134">
        <f>ROUND(E30*N30,2)</f>
        <v>0</v>
      </c>
      <c r="P30" s="134">
        <v>5.9999999999999995E-4</v>
      </c>
      <c r="Q30" s="134">
        <f>ROUND(E30*P30,2)</f>
        <v>0</v>
      </c>
      <c r="R30" s="136"/>
      <c r="S30" s="136" t="s">
        <v>153</v>
      </c>
      <c r="T30" s="137" t="s">
        <v>337</v>
      </c>
      <c r="U30" s="114">
        <v>0.23400000000000001</v>
      </c>
      <c r="V30" s="114">
        <f>ROUND(E30*U30,2)</f>
        <v>0.23</v>
      </c>
      <c r="W30" s="114"/>
      <c r="X30" s="114" t="s">
        <v>155</v>
      </c>
      <c r="Y30" s="114" t="s">
        <v>156</v>
      </c>
      <c r="Z30" s="108"/>
      <c r="AA30" s="108"/>
      <c r="AB30" s="108"/>
      <c r="AC30" s="108"/>
      <c r="AD30" s="108"/>
      <c r="AE30" s="108"/>
      <c r="AF30" s="108"/>
      <c r="AG30" s="108" t="s">
        <v>157</v>
      </c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</row>
    <row r="31" spans="1:60" outlineLevel="1">
      <c r="A31" s="131">
        <v>10</v>
      </c>
      <c r="B31" s="132" t="s">
        <v>484</v>
      </c>
      <c r="C31" s="141" t="s">
        <v>485</v>
      </c>
      <c r="D31" s="133" t="s">
        <v>252</v>
      </c>
      <c r="E31" s="134">
        <v>1</v>
      </c>
      <c r="F31" s="135"/>
      <c r="G31" s="136">
        <f>ROUND(E31*F31,2)</f>
        <v>0</v>
      </c>
      <c r="H31" s="135"/>
      <c r="I31" s="136">
        <f>ROUND(E31*H31,2)</f>
        <v>0</v>
      </c>
      <c r="J31" s="135"/>
      <c r="K31" s="136">
        <f>ROUND(E31*J31,2)</f>
        <v>0</v>
      </c>
      <c r="L31" s="136">
        <v>21</v>
      </c>
      <c r="M31" s="136">
        <f>G31*(1+L31/100)</f>
        <v>0</v>
      </c>
      <c r="N31" s="134">
        <v>0</v>
      </c>
      <c r="O31" s="134">
        <f>ROUND(E31*N31,2)</f>
        <v>0</v>
      </c>
      <c r="P31" s="134">
        <v>5.9999999999999995E-4</v>
      </c>
      <c r="Q31" s="134">
        <f>ROUND(E31*P31,2)</f>
        <v>0</v>
      </c>
      <c r="R31" s="136"/>
      <c r="S31" s="136" t="s">
        <v>336</v>
      </c>
      <c r="T31" s="137" t="s">
        <v>337</v>
      </c>
      <c r="U31" s="114">
        <v>0.23</v>
      </c>
      <c r="V31" s="114">
        <f>ROUND(E31*U31,2)</f>
        <v>0.23</v>
      </c>
      <c r="W31" s="114"/>
      <c r="X31" s="114" t="s">
        <v>155</v>
      </c>
      <c r="Y31" s="114" t="s">
        <v>156</v>
      </c>
      <c r="Z31" s="108"/>
      <c r="AA31" s="108"/>
      <c r="AB31" s="108"/>
      <c r="AC31" s="108"/>
      <c r="AD31" s="108"/>
      <c r="AE31" s="108"/>
      <c r="AF31" s="108"/>
      <c r="AG31" s="108" t="s">
        <v>157</v>
      </c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</row>
    <row r="32" spans="1:60">
      <c r="A32" s="118" t="s">
        <v>148</v>
      </c>
      <c r="B32" s="119" t="s">
        <v>107</v>
      </c>
      <c r="C32" s="138" t="s">
        <v>108</v>
      </c>
      <c r="D32" s="120"/>
      <c r="E32" s="121"/>
      <c r="F32" s="122"/>
      <c r="G32" s="122">
        <f>SUMIF(AG33:AG33,"&lt;&gt;NOR",G33:G33)</f>
        <v>0</v>
      </c>
      <c r="H32" s="122"/>
      <c r="I32" s="122">
        <f>SUM(I33:I33)</f>
        <v>0</v>
      </c>
      <c r="J32" s="122"/>
      <c r="K32" s="122">
        <f>SUM(K33:K33)</f>
        <v>0</v>
      </c>
      <c r="L32" s="122"/>
      <c r="M32" s="122">
        <f>SUM(M33:M33)</f>
        <v>0</v>
      </c>
      <c r="N32" s="121"/>
      <c r="O32" s="121">
        <f>SUM(O33:O33)</f>
        <v>0.06</v>
      </c>
      <c r="P32" s="121"/>
      <c r="Q32" s="121">
        <f>SUM(Q33:Q33)</f>
        <v>0</v>
      </c>
      <c r="R32" s="122"/>
      <c r="S32" s="122"/>
      <c r="T32" s="123"/>
      <c r="U32" s="117"/>
      <c r="V32" s="117">
        <f>SUM(V33:V33)</f>
        <v>3</v>
      </c>
      <c r="W32" s="117"/>
      <c r="X32" s="117"/>
      <c r="Y32" s="117"/>
      <c r="AG32" t="s">
        <v>149</v>
      </c>
    </row>
    <row r="33" spans="1:60" ht="22.5" outlineLevel="1">
      <c r="A33" s="131">
        <v>11</v>
      </c>
      <c r="B33" s="132" t="s">
        <v>486</v>
      </c>
      <c r="C33" s="141" t="s">
        <v>487</v>
      </c>
      <c r="D33" s="133" t="s">
        <v>287</v>
      </c>
      <c r="E33" s="134">
        <v>30</v>
      </c>
      <c r="F33" s="135"/>
      <c r="G33" s="136">
        <f>ROUND(E33*F33,2)</f>
        <v>0</v>
      </c>
      <c r="H33" s="135"/>
      <c r="I33" s="136">
        <f>ROUND(E33*H33,2)</f>
        <v>0</v>
      </c>
      <c r="J33" s="135"/>
      <c r="K33" s="136">
        <f>ROUND(E33*J33,2)</f>
        <v>0</v>
      </c>
      <c r="L33" s="136">
        <v>21</v>
      </c>
      <c r="M33" s="136">
        <f>G33*(1+L33/100)</f>
        <v>0</v>
      </c>
      <c r="N33" s="134">
        <v>2.0400000000000001E-3</v>
      </c>
      <c r="O33" s="134">
        <f>ROUND(E33*N33,2)</f>
        <v>0.06</v>
      </c>
      <c r="P33" s="134">
        <v>0</v>
      </c>
      <c r="Q33" s="134">
        <f>ROUND(E33*P33,2)</f>
        <v>0</v>
      </c>
      <c r="R33" s="136"/>
      <c r="S33" s="136" t="s">
        <v>153</v>
      </c>
      <c r="T33" s="137" t="s">
        <v>154</v>
      </c>
      <c r="U33" s="114">
        <v>0.1</v>
      </c>
      <c r="V33" s="114">
        <f>ROUND(E33*U33,2)</f>
        <v>3</v>
      </c>
      <c r="W33" s="114"/>
      <c r="X33" s="114" t="s">
        <v>155</v>
      </c>
      <c r="Y33" s="114" t="s">
        <v>156</v>
      </c>
      <c r="Z33" s="108"/>
      <c r="AA33" s="108"/>
      <c r="AB33" s="108"/>
      <c r="AC33" s="108"/>
      <c r="AD33" s="108"/>
      <c r="AE33" s="108"/>
      <c r="AF33" s="108"/>
      <c r="AG33" s="108" t="s">
        <v>157</v>
      </c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</row>
    <row r="34" spans="1:60">
      <c r="A34" s="118" t="s">
        <v>148</v>
      </c>
      <c r="B34" s="119" t="s">
        <v>111</v>
      </c>
      <c r="C34" s="138" t="s">
        <v>112</v>
      </c>
      <c r="D34" s="120"/>
      <c r="E34" s="121"/>
      <c r="F34" s="122"/>
      <c r="G34" s="122">
        <f>SUMIF(AG35:AG44,"&lt;&gt;NOR",G35:G44)</f>
        <v>0</v>
      </c>
      <c r="H34" s="122"/>
      <c r="I34" s="122">
        <f>SUM(I35:I44)</f>
        <v>0</v>
      </c>
      <c r="J34" s="122"/>
      <c r="K34" s="122">
        <f>SUM(K35:K44)</f>
        <v>0</v>
      </c>
      <c r="L34" s="122"/>
      <c r="M34" s="122">
        <f>SUM(M35:M44)</f>
        <v>0</v>
      </c>
      <c r="N34" s="121"/>
      <c r="O34" s="121">
        <f>SUM(O35:O44)</f>
        <v>0.30000000000000004</v>
      </c>
      <c r="P34" s="121"/>
      <c r="Q34" s="121">
        <f>SUM(Q35:Q44)</f>
        <v>0</v>
      </c>
      <c r="R34" s="122"/>
      <c r="S34" s="122"/>
      <c r="T34" s="123"/>
      <c r="U34" s="117"/>
      <c r="V34" s="117">
        <f>SUM(V35:V44)</f>
        <v>135.13</v>
      </c>
      <c r="W34" s="117"/>
      <c r="X34" s="117"/>
      <c r="Y34" s="117"/>
      <c r="AG34" t="s">
        <v>149</v>
      </c>
    </row>
    <row r="35" spans="1:60" ht="22.5" outlineLevel="1">
      <c r="A35" s="131">
        <v>12</v>
      </c>
      <c r="B35" s="132" t="s">
        <v>488</v>
      </c>
      <c r="C35" s="141" t="s">
        <v>489</v>
      </c>
      <c r="D35" s="133" t="s">
        <v>287</v>
      </c>
      <c r="E35" s="134">
        <v>100</v>
      </c>
      <c r="F35" s="135"/>
      <c r="G35" s="136">
        <f>ROUND(E35*F35,2)</f>
        <v>0</v>
      </c>
      <c r="H35" s="135"/>
      <c r="I35" s="136">
        <f>ROUND(E35*H35,2)</f>
        <v>0</v>
      </c>
      <c r="J35" s="135"/>
      <c r="K35" s="136">
        <f>ROUND(E35*J35,2)</f>
        <v>0</v>
      </c>
      <c r="L35" s="136">
        <v>21</v>
      </c>
      <c r="M35" s="136">
        <f>G35*(1+L35/100)</f>
        <v>0</v>
      </c>
      <c r="N35" s="134">
        <v>1E-3</v>
      </c>
      <c r="O35" s="134">
        <f>ROUND(E35*N35,2)</f>
        <v>0.1</v>
      </c>
      <c r="P35" s="134">
        <v>0</v>
      </c>
      <c r="Q35" s="134">
        <f>ROUND(E35*P35,2)</f>
        <v>0</v>
      </c>
      <c r="R35" s="136"/>
      <c r="S35" s="136" t="s">
        <v>153</v>
      </c>
      <c r="T35" s="137" t="s">
        <v>154</v>
      </c>
      <c r="U35" s="114">
        <v>0.31</v>
      </c>
      <c r="V35" s="114">
        <f>ROUND(E35*U35,2)</f>
        <v>31</v>
      </c>
      <c r="W35" s="114"/>
      <c r="X35" s="114" t="s">
        <v>155</v>
      </c>
      <c r="Y35" s="114" t="s">
        <v>156</v>
      </c>
      <c r="Z35" s="108"/>
      <c r="AA35" s="108"/>
      <c r="AB35" s="108"/>
      <c r="AC35" s="108"/>
      <c r="AD35" s="108"/>
      <c r="AE35" s="108"/>
      <c r="AF35" s="108"/>
      <c r="AG35" s="108" t="s">
        <v>157</v>
      </c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</row>
    <row r="36" spans="1:60" ht="22.5" outlineLevel="1">
      <c r="A36" s="124">
        <v>13</v>
      </c>
      <c r="B36" s="125" t="s">
        <v>490</v>
      </c>
      <c r="C36" s="139" t="s">
        <v>491</v>
      </c>
      <c r="D36" s="126" t="s">
        <v>287</v>
      </c>
      <c r="E36" s="127">
        <v>136.5</v>
      </c>
      <c r="F36" s="128"/>
      <c r="G36" s="129">
        <f>ROUND(E36*F36,2)</f>
        <v>0</v>
      </c>
      <c r="H36" s="128"/>
      <c r="I36" s="129">
        <f>ROUND(E36*H36,2)</f>
        <v>0</v>
      </c>
      <c r="J36" s="128"/>
      <c r="K36" s="129">
        <f>ROUND(E36*J36,2)</f>
        <v>0</v>
      </c>
      <c r="L36" s="129">
        <v>21</v>
      </c>
      <c r="M36" s="129">
        <f>G36*(1+L36/100)</f>
        <v>0</v>
      </c>
      <c r="N36" s="127">
        <v>1.0499999999999999E-3</v>
      </c>
      <c r="O36" s="127">
        <f>ROUND(E36*N36,2)</f>
        <v>0.14000000000000001</v>
      </c>
      <c r="P36" s="127">
        <v>0</v>
      </c>
      <c r="Q36" s="127">
        <f>ROUND(E36*P36,2)</f>
        <v>0</v>
      </c>
      <c r="R36" s="129"/>
      <c r="S36" s="129" t="s">
        <v>153</v>
      </c>
      <c r="T36" s="130" t="s">
        <v>154</v>
      </c>
      <c r="U36" s="114">
        <v>0.18</v>
      </c>
      <c r="V36" s="114">
        <f>ROUND(E36*U36,2)</f>
        <v>24.57</v>
      </c>
      <c r="W36" s="114"/>
      <c r="X36" s="114" t="s">
        <v>155</v>
      </c>
      <c r="Y36" s="114" t="s">
        <v>156</v>
      </c>
      <c r="Z36" s="108"/>
      <c r="AA36" s="108"/>
      <c r="AB36" s="108"/>
      <c r="AC36" s="108"/>
      <c r="AD36" s="108"/>
      <c r="AE36" s="108"/>
      <c r="AF36" s="108"/>
      <c r="AG36" s="108" t="s">
        <v>157</v>
      </c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</row>
    <row r="37" spans="1:60" outlineLevel="2">
      <c r="A37" s="111"/>
      <c r="B37" s="112"/>
      <c r="C37" s="140" t="s">
        <v>492</v>
      </c>
      <c r="D37" s="115"/>
      <c r="E37" s="116">
        <v>110</v>
      </c>
      <c r="F37" s="114"/>
      <c r="G37" s="114"/>
      <c r="H37" s="114"/>
      <c r="I37" s="114"/>
      <c r="J37" s="114"/>
      <c r="K37" s="114"/>
      <c r="L37" s="114"/>
      <c r="M37" s="114"/>
      <c r="N37" s="113"/>
      <c r="O37" s="113"/>
      <c r="P37" s="113"/>
      <c r="Q37" s="113"/>
      <c r="R37" s="114"/>
      <c r="S37" s="114"/>
      <c r="T37" s="114"/>
      <c r="U37" s="114"/>
      <c r="V37" s="114"/>
      <c r="W37" s="114"/>
      <c r="X37" s="114"/>
      <c r="Y37" s="114"/>
      <c r="Z37" s="108"/>
      <c r="AA37" s="108"/>
      <c r="AB37" s="108"/>
      <c r="AC37" s="108"/>
      <c r="AD37" s="108"/>
      <c r="AE37" s="108"/>
      <c r="AF37" s="108"/>
      <c r="AG37" s="108" t="s">
        <v>159</v>
      </c>
      <c r="AH37" s="108">
        <v>0</v>
      </c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</row>
    <row r="38" spans="1:60" outlineLevel="3">
      <c r="A38" s="111"/>
      <c r="B38" s="112"/>
      <c r="C38" s="140" t="s">
        <v>493</v>
      </c>
      <c r="D38" s="115"/>
      <c r="E38" s="116">
        <v>26.5</v>
      </c>
      <c r="F38" s="114"/>
      <c r="G38" s="114"/>
      <c r="H38" s="114"/>
      <c r="I38" s="114"/>
      <c r="J38" s="114"/>
      <c r="K38" s="114"/>
      <c r="L38" s="114"/>
      <c r="M38" s="114"/>
      <c r="N38" s="113"/>
      <c r="O38" s="113"/>
      <c r="P38" s="113"/>
      <c r="Q38" s="113"/>
      <c r="R38" s="114"/>
      <c r="S38" s="114"/>
      <c r="T38" s="114"/>
      <c r="U38" s="114"/>
      <c r="V38" s="114"/>
      <c r="W38" s="114"/>
      <c r="X38" s="114"/>
      <c r="Y38" s="114"/>
      <c r="Z38" s="108"/>
      <c r="AA38" s="108"/>
      <c r="AB38" s="108"/>
      <c r="AC38" s="108"/>
      <c r="AD38" s="108"/>
      <c r="AE38" s="108"/>
      <c r="AF38" s="108"/>
      <c r="AG38" s="108" t="s">
        <v>159</v>
      </c>
      <c r="AH38" s="108">
        <v>0</v>
      </c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</row>
    <row r="39" spans="1:60" outlineLevel="1">
      <c r="A39" s="131">
        <v>14</v>
      </c>
      <c r="B39" s="132" t="s">
        <v>494</v>
      </c>
      <c r="C39" s="141" t="s">
        <v>495</v>
      </c>
      <c r="D39" s="133" t="s">
        <v>287</v>
      </c>
      <c r="E39" s="134">
        <v>7</v>
      </c>
      <c r="F39" s="135"/>
      <c r="G39" s="136">
        <f>ROUND(E39*F39,2)</f>
        <v>0</v>
      </c>
      <c r="H39" s="135"/>
      <c r="I39" s="136">
        <f>ROUND(E39*H39,2)</f>
        <v>0</v>
      </c>
      <c r="J39" s="135"/>
      <c r="K39" s="136">
        <f>ROUND(E39*J39,2)</f>
        <v>0</v>
      </c>
      <c r="L39" s="136">
        <v>21</v>
      </c>
      <c r="M39" s="136">
        <f>G39*(1+L39/100)</f>
        <v>0</v>
      </c>
      <c r="N39" s="134">
        <v>0</v>
      </c>
      <c r="O39" s="134">
        <f>ROUND(E39*N39,2)</f>
        <v>0</v>
      </c>
      <c r="P39" s="134">
        <v>0</v>
      </c>
      <c r="Q39" s="134">
        <f>ROUND(E39*P39,2)</f>
        <v>0</v>
      </c>
      <c r="R39" s="136"/>
      <c r="S39" s="136" t="s">
        <v>153</v>
      </c>
      <c r="T39" s="137" t="s">
        <v>154</v>
      </c>
      <c r="U39" s="114">
        <v>0.03</v>
      </c>
      <c r="V39" s="114">
        <f>ROUND(E39*U39,2)</f>
        <v>0.21</v>
      </c>
      <c r="W39" s="114"/>
      <c r="X39" s="114" t="s">
        <v>155</v>
      </c>
      <c r="Y39" s="114" t="s">
        <v>156</v>
      </c>
      <c r="Z39" s="108"/>
      <c r="AA39" s="108"/>
      <c r="AB39" s="108"/>
      <c r="AC39" s="108"/>
      <c r="AD39" s="108"/>
      <c r="AE39" s="108"/>
      <c r="AF39" s="108"/>
      <c r="AG39" s="108" t="s">
        <v>157</v>
      </c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</row>
    <row r="40" spans="1:60" ht="22.5" outlineLevel="1">
      <c r="A40" s="131">
        <v>15</v>
      </c>
      <c r="B40" s="132" t="s">
        <v>496</v>
      </c>
      <c r="C40" s="141" t="s">
        <v>497</v>
      </c>
      <c r="D40" s="133" t="s">
        <v>252</v>
      </c>
      <c r="E40" s="134">
        <v>150</v>
      </c>
      <c r="F40" s="135"/>
      <c r="G40" s="136">
        <f>ROUND(E40*F40,2)</f>
        <v>0</v>
      </c>
      <c r="H40" s="135"/>
      <c r="I40" s="136">
        <f>ROUND(E40*H40,2)</f>
        <v>0</v>
      </c>
      <c r="J40" s="135"/>
      <c r="K40" s="136">
        <f>ROUND(E40*J40,2)</f>
        <v>0</v>
      </c>
      <c r="L40" s="136">
        <v>21</v>
      </c>
      <c r="M40" s="136">
        <f>G40*(1+L40/100)</f>
        <v>0</v>
      </c>
      <c r="N40" s="134">
        <v>2.7999999999999998E-4</v>
      </c>
      <c r="O40" s="134">
        <f>ROUND(E40*N40,2)</f>
        <v>0.04</v>
      </c>
      <c r="P40" s="134">
        <v>0</v>
      </c>
      <c r="Q40" s="134">
        <f>ROUND(E40*P40,2)</f>
        <v>0</v>
      </c>
      <c r="R40" s="136"/>
      <c r="S40" s="136" t="s">
        <v>153</v>
      </c>
      <c r="T40" s="137" t="s">
        <v>154</v>
      </c>
      <c r="U40" s="114">
        <v>0.24</v>
      </c>
      <c r="V40" s="114">
        <f>ROUND(E40*U40,2)</f>
        <v>36</v>
      </c>
      <c r="W40" s="114"/>
      <c r="X40" s="114" t="s">
        <v>155</v>
      </c>
      <c r="Y40" s="114" t="s">
        <v>156</v>
      </c>
      <c r="Z40" s="108"/>
      <c r="AA40" s="108"/>
      <c r="AB40" s="108"/>
      <c r="AC40" s="108"/>
      <c r="AD40" s="108"/>
      <c r="AE40" s="108"/>
      <c r="AF40" s="108"/>
      <c r="AG40" s="108" t="s">
        <v>157</v>
      </c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</row>
    <row r="41" spans="1:60" ht="22.5" outlineLevel="1">
      <c r="A41" s="131">
        <v>16</v>
      </c>
      <c r="B41" s="132" t="s">
        <v>496</v>
      </c>
      <c r="C41" s="141" t="s">
        <v>498</v>
      </c>
      <c r="D41" s="133" t="s">
        <v>252</v>
      </c>
      <c r="E41" s="134">
        <v>150</v>
      </c>
      <c r="F41" s="135"/>
      <c r="G41" s="136">
        <f>ROUND(E41*F41,2)</f>
        <v>0</v>
      </c>
      <c r="H41" s="135"/>
      <c r="I41" s="136">
        <f>ROUND(E41*H41,2)</f>
        <v>0</v>
      </c>
      <c r="J41" s="135"/>
      <c r="K41" s="136">
        <f>ROUND(E41*J41,2)</f>
        <v>0</v>
      </c>
      <c r="L41" s="136">
        <v>21</v>
      </c>
      <c r="M41" s="136">
        <f>G41*(1+L41/100)</f>
        <v>0</v>
      </c>
      <c r="N41" s="134">
        <v>1.1E-4</v>
      </c>
      <c r="O41" s="134">
        <f>ROUND(E41*N41,2)</f>
        <v>0.02</v>
      </c>
      <c r="P41" s="134">
        <v>0</v>
      </c>
      <c r="Q41" s="134">
        <f>ROUND(E41*P41,2)</f>
        <v>0</v>
      </c>
      <c r="R41" s="136"/>
      <c r="S41" s="136" t="s">
        <v>153</v>
      </c>
      <c r="T41" s="137" t="s">
        <v>154</v>
      </c>
      <c r="U41" s="114">
        <v>0.24</v>
      </c>
      <c r="V41" s="114">
        <f>ROUND(E41*U41,2)</f>
        <v>36</v>
      </c>
      <c r="W41" s="114"/>
      <c r="X41" s="114" t="s">
        <v>155</v>
      </c>
      <c r="Y41" s="114" t="s">
        <v>156</v>
      </c>
      <c r="Z41" s="108"/>
      <c r="AA41" s="108"/>
      <c r="AB41" s="108"/>
      <c r="AC41" s="108"/>
      <c r="AD41" s="108"/>
      <c r="AE41" s="108"/>
      <c r="AF41" s="108"/>
      <c r="AG41" s="108" t="s">
        <v>157</v>
      </c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</row>
    <row r="42" spans="1:60" ht="22.5" outlineLevel="1">
      <c r="A42" s="131">
        <v>17</v>
      </c>
      <c r="B42" s="132" t="s">
        <v>496</v>
      </c>
      <c r="C42" s="141" t="s">
        <v>499</v>
      </c>
      <c r="D42" s="133" t="s">
        <v>252</v>
      </c>
      <c r="E42" s="134">
        <v>7</v>
      </c>
      <c r="F42" s="135"/>
      <c r="G42" s="136">
        <f>ROUND(E42*F42,2)</f>
        <v>0</v>
      </c>
      <c r="H42" s="135"/>
      <c r="I42" s="136">
        <f>ROUND(E42*H42,2)</f>
        <v>0</v>
      </c>
      <c r="J42" s="135"/>
      <c r="K42" s="136">
        <f>ROUND(E42*J42,2)</f>
        <v>0</v>
      </c>
      <c r="L42" s="136">
        <v>21</v>
      </c>
      <c r="M42" s="136">
        <f>G42*(1+L42/100)</f>
        <v>0</v>
      </c>
      <c r="N42" s="134">
        <v>1.8000000000000001E-4</v>
      </c>
      <c r="O42" s="134">
        <f>ROUND(E42*N42,2)</f>
        <v>0</v>
      </c>
      <c r="P42" s="134">
        <v>0</v>
      </c>
      <c r="Q42" s="134">
        <f>ROUND(E42*P42,2)</f>
        <v>0</v>
      </c>
      <c r="R42" s="136"/>
      <c r="S42" s="136" t="s">
        <v>153</v>
      </c>
      <c r="T42" s="137" t="s">
        <v>154</v>
      </c>
      <c r="U42" s="114">
        <v>0.24</v>
      </c>
      <c r="V42" s="114">
        <f>ROUND(E42*U42,2)</f>
        <v>1.68</v>
      </c>
      <c r="W42" s="114"/>
      <c r="X42" s="114" t="s">
        <v>155</v>
      </c>
      <c r="Y42" s="114" t="s">
        <v>156</v>
      </c>
      <c r="Z42" s="108"/>
      <c r="AA42" s="108"/>
      <c r="AB42" s="108"/>
      <c r="AC42" s="108"/>
      <c r="AD42" s="108"/>
      <c r="AE42" s="108"/>
      <c r="AF42" s="108"/>
      <c r="AG42" s="108" t="s">
        <v>157</v>
      </c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</row>
    <row r="43" spans="1:60" outlineLevel="1">
      <c r="A43" s="131">
        <v>18</v>
      </c>
      <c r="B43" s="132" t="s">
        <v>500</v>
      </c>
      <c r="C43" s="141" t="s">
        <v>501</v>
      </c>
      <c r="D43" s="133" t="s">
        <v>252</v>
      </c>
      <c r="E43" s="134">
        <v>7</v>
      </c>
      <c r="F43" s="135"/>
      <c r="G43" s="136">
        <f>ROUND(E43*F43,2)</f>
        <v>0</v>
      </c>
      <c r="H43" s="135"/>
      <c r="I43" s="136">
        <f>ROUND(E43*H43,2)</f>
        <v>0</v>
      </c>
      <c r="J43" s="135"/>
      <c r="K43" s="136">
        <f>ROUND(E43*J43,2)</f>
        <v>0</v>
      </c>
      <c r="L43" s="136">
        <v>21</v>
      </c>
      <c r="M43" s="136">
        <f>G43*(1+L43/100)</f>
        <v>0</v>
      </c>
      <c r="N43" s="134">
        <v>0</v>
      </c>
      <c r="O43" s="134">
        <f>ROUND(E43*N43,2)</f>
        <v>0</v>
      </c>
      <c r="P43" s="134">
        <v>0</v>
      </c>
      <c r="Q43" s="134">
        <f>ROUND(E43*P43,2)</f>
        <v>0</v>
      </c>
      <c r="R43" s="136"/>
      <c r="S43" s="136" t="s">
        <v>153</v>
      </c>
      <c r="T43" s="137" t="s">
        <v>154</v>
      </c>
      <c r="U43" s="114">
        <v>0.63</v>
      </c>
      <c r="V43" s="114">
        <f>ROUND(E43*U43,2)</f>
        <v>4.41</v>
      </c>
      <c r="W43" s="114"/>
      <c r="X43" s="114" t="s">
        <v>155</v>
      </c>
      <c r="Y43" s="114" t="s">
        <v>156</v>
      </c>
      <c r="Z43" s="108"/>
      <c r="AA43" s="108"/>
      <c r="AB43" s="108"/>
      <c r="AC43" s="108"/>
      <c r="AD43" s="108"/>
      <c r="AE43" s="108"/>
      <c r="AF43" s="108"/>
      <c r="AG43" s="108" t="s">
        <v>157</v>
      </c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</row>
    <row r="44" spans="1:60" outlineLevel="1">
      <c r="A44" s="131">
        <v>19</v>
      </c>
      <c r="B44" s="132" t="s">
        <v>502</v>
      </c>
      <c r="C44" s="141" t="s">
        <v>503</v>
      </c>
      <c r="D44" s="133" t="s">
        <v>252</v>
      </c>
      <c r="E44" s="134">
        <v>2</v>
      </c>
      <c r="F44" s="135"/>
      <c r="G44" s="136">
        <f>ROUND(E44*F44,2)</f>
        <v>0</v>
      </c>
      <c r="H44" s="135"/>
      <c r="I44" s="136">
        <f>ROUND(E44*H44,2)</f>
        <v>0</v>
      </c>
      <c r="J44" s="135"/>
      <c r="K44" s="136">
        <f>ROUND(E44*J44,2)</f>
        <v>0</v>
      </c>
      <c r="L44" s="136">
        <v>21</v>
      </c>
      <c r="M44" s="136">
        <f>G44*(1+L44/100)</f>
        <v>0</v>
      </c>
      <c r="N44" s="134">
        <v>0</v>
      </c>
      <c r="O44" s="134">
        <f>ROUND(E44*N44,2)</f>
        <v>0</v>
      </c>
      <c r="P44" s="134">
        <v>0</v>
      </c>
      <c r="Q44" s="134">
        <f>ROUND(E44*P44,2)</f>
        <v>0</v>
      </c>
      <c r="R44" s="136"/>
      <c r="S44" s="136" t="s">
        <v>336</v>
      </c>
      <c r="T44" s="137" t="s">
        <v>337</v>
      </c>
      <c r="U44" s="114">
        <v>0.63</v>
      </c>
      <c r="V44" s="114">
        <f>ROUND(E44*U44,2)</f>
        <v>1.26</v>
      </c>
      <c r="W44" s="114"/>
      <c r="X44" s="114" t="s">
        <v>155</v>
      </c>
      <c r="Y44" s="114" t="s">
        <v>156</v>
      </c>
      <c r="Z44" s="108"/>
      <c r="AA44" s="108"/>
      <c r="AB44" s="108"/>
      <c r="AC44" s="108"/>
      <c r="AD44" s="108"/>
      <c r="AE44" s="108"/>
      <c r="AF44" s="108"/>
      <c r="AG44" s="108" t="s">
        <v>157</v>
      </c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</row>
    <row r="45" spans="1:60">
      <c r="A45" s="118" t="s">
        <v>148</v>
      </c>
      <c r="B45" s="119" t="s">
        <v>107</v>
      </c>
      <c r="C45" s="138" t="s">
        <v>108</v>
      </c>
      <c r="D45" s="120"/>
      <c r="E45" s="121"/>
      <c r="F45" s="122"/>
      <c r="G45" s="122">
        <f>SUMIF(AG46:AG54,"&lt;&gt;NOR",G46:G54)</f>
        <v>0</v>
      </c>
      <c r="H45" s="122"/>
      <c r="I45" s="122">
        <f>SUM(I46:I54)</f>
        <v>0</v>
      </c>
      <c r="J45" s="122"/>
      <c r="K45" s="122">
        <f>SUM(K46:K54)</f>
        <v>0</v>
      </c>
      <c r="L45" s="122"/>
      <c r="M45" s="122">
        <f>SUM(M46:M54)</f>
        <v>0</v>
      </c>
      <c r="N45" s="121"/>
      <c r="O45" s="121">
        <f>SUM(O46:O54)</f>
        <v>0.15</v>
      </c>
      <c r="P45" s="121"/>
      <c r="Q45" s="121">
        <f>SUM(Q46:Q54)</f>
        <v>0</v>
      </c>
      <c r="R45" s="122"/>
      <c r="S45" s="122"/>
      <c r="T45" s="123"/>
      <c r="U45" s="117"/>
      <c r="V45" s="117">
        <f>SUM(V46:V54)</f>
        <v>95.830000000000013</v>
      </c>
      <c r="W45" s="117"/>
      <c r="X45" s="117"/>
      <c r="Y45" s="117"/>
      <c r="AG45" t="s">
        <v>149</v>
      </c>
    </row>
    <row r="46" spans="1:60" ht="22.5" outlineLevel="1">
      <c r="A46" s="124">
        <v>20</v>
      </c>
      <c r="B46" s="125" t="s">
        <v>504</v>
      </c>
      <c r="C46" s="139" t="s">
        <v>505</v>
      </c>
      <c r="D46" s="126" t="s">
        <v>287</v>
      </c>
      <c r="E46" s="127">
        <v>400</v>
      </c>
      <c r="F46" s="128"/>
      <c r="G46" s="129">
        <f>ROUND(E46*F46,2)</f>
        <v>0</v>
      </c>
      <c r="H46" s="128"/>
      <c r="I46" s="129">
        <f>ROUND(E46*H46,2)</f>
        <v>0</v>
      </c>
      <c r="J46" s="128"/>
      <c r="K46" s="129">
        <f>ROUND(E46*J46,2)</f>
        <v>0</v>
      </c>
      <c r="L46" s="129">
        <v>21</v>
      </c>
      <c r="M46" s="129">
        <f>G46*(1+L46/100)</f>
        <v>0</v>
      </c>
      <c r="N46" s="127">
        <v>2.1000000000000001E-4</v>
      </c>
      <c r="O46" s="127">
        <f>ROUND(E46*N46,2)</f>
        <v>0.08</v>
      </c>
      <c r="P46" s="127">
        <v>0</v>
      </c>
      <c r="Q46" s="127">
        <f>ROUND(E46*P46,2)</f>
        <v>0</v>
      </c>
      <c r="R46" s="129"/>
      <c r="S46" s="129" t="s">
        <v>153</v>
      </c>
      <c r="T46" s="130" t="s">
        <v>154</v>
      </c>
      <c r="U46" s="114">
        <v>9.955E-2</v>
      </c>
      <c r="V46" s="114">
        <f>ROUND(E46*U46,2)</f>
        <v>39.82</v>
      </c>
      <c r="W46" s="114"/>
      <c r="X46" s="114" t="s">
        <v>155</v>
      </c>
      <c r="Y46" s="114" t="s">
        <v>156</v>
      </c>
      <c r="Z46" s="108"/>
      <c r="AA46" s="108"/>
      <c r="AB46" s="108"/>
      <c r="AC46" s="108"/>
      <c r="AD46" s="108"/>
      <c r="AE46" s="108"/>
      <c r="AF46" s="108"/>
      <c r="AG46" s="108" t="s">
        <v>157</v>
      </c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</row>
    <row r="47" spans="1:60" outlineLevel="2">
      <c r="A47" s="111"/>
      <c r="B47" s="112"/>
      <c r="C47" s="140" t="s">
        <v>506</v>
      </c>
      <c r="D47" s="115"/>
      <c r="E47" s="116">
        <v>150</v>
      </c>
      <c r="F47" s="114"/>
      <c r="G47" s="114"/>
      <c r="H47" s="114"/>
      <c r="I47" s="114"/>
      <c r="J47" s="114"/>
      <c r="K47" s="114"/>
      <c r="L47" s="114"/>
      <c r="M47" s="114"/>
      <c r="N47" s="113"/>
      <c r="O47" s="113"/>
      <c r="P47" s="113"/>
      <c r="Q47" s="113"/>
      <c r="R47" s="114"/>
      <c r="S47" s="114"/>
      <c r="T47" s="114"/>
      <c r="U47" s="114"/>
      <c r="V47" s="114"/>
      <c r="W47" s="114"/>
      <c r="X47" s="114"/>
      <c r="Y47" s="114"/>
      <c r="Z47" s="108"/>
      <c r="AA47" s="108"/>
      <c r="AB47" s="108"/>
      <c r="AC47" s="108"/>
      <c r="AD47" s="108"/>
      <c r="AE47" s="108"/>
      <c r="AF47" s="108"/>
      <c r="AG47" s="108" t="s">
        <v>159</v>
      </c>
      <c r="AH47" s="108">
        <v>0</v>
      </c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</row>
    <row r="48" spans="1:60" outlineLevel="3">
      <c r="A48" s="111"/>
      <c r="B48" s="112"/>
      <c r="C48" s="140" t="s">
        <v>507</v>
      </c>
      <c r="D48" s="115"/>
      <c r="E48" s="116">
        <v>250</v>
      </c>
      <c r="F48" s="114"/>
      <c r="G48" s="114"/>
      <c r="H48" s="114"/>
      <c r="I48" s="114"/>
      <c r="J48" s="114"/>
      <c r="K48" s="114"/>
      <c r="L48" s="114"/>
      <c r="M48" s="114"/>
      <c r="N48" s="113"/>
      <c r="O48" s="113"/>
      <c r="P48" s="113"/>
      <c r="Q48" s="113"/>
      <c r="R48" s="114"/>
      <c r="S48" s="114"/>
      <c r="T48" s="114"/>
      <c r="U48" s="114"/>
      <c r="V48" s="114"/>
      <c r="W48" s="114"/>
      <c r="X48" s="114"/>
      <c r="Y48" s="114"/>
      <c r="Z48" s="108"/>
      <c r="AA48" s="108"/>
      <c r="AB48" s="108"/>
      <c r="AC48" s="108"/>
      <c r="AD48" s="108"/>
      <c r="AE48" s="108"/>
      <c r="AF48" s="108"/>
      <c r="AG48" s="108" t="s">
        <v>159</v>
      </c>
      <c r="AH48" s="108">
        <v>0</v>
      </c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</row>
    <row r="49" spans="1:60" ht="22.5" outlineLevel="1">
      <c r="A49" s="124">
        <v>21</v>
      </c>
      <c r="B49" s="125" t="s">
        <v>508</v>
      </c>
      <c r="C49" s="139" t="s">
        <v>509</v>
      </c>
      <c r="D49" s="126" t="s">
        <v>287</v>
      </c>
      <c r="E49" s="127">
        <v>250</v>
      </c>
      <c r="F49" s="128"/>
      <c r="G49" s="129">
        <f>ROUND(E49*F49,2)</f>
        <v>0</v>
      </c>
      <c r="H49" s="128"/>
      <c r="I49" s="129">
        <f>ROUND(E49*H49,2)</f>
        <v>0</v>
      </c>
      <c r="J49" s="128"/>
      <c r="K49" s="129">
        <f>ROUND(E49*J49,2)</f>
        <v>0</v>
      </c>
      <c r="L49" s="129">
        <v>21</v>
      </c>
      <c r="M49" s="129">
        <f>G49*(1+L49/100)</f>
        <v>0</v>
      </c>
      <c r="N49" s="127">
        <v>1.6000000000000001E-4</v>
      </c>
      <c r="O49" s="127">
        <f>ROUND(E49*N49,2)</f>
        <v>0.04</v>
      </c>
      <c r="P49" s="127">
        <v>0</v>
      </c>
      <c r="Q49" s="127">
        <f>ROUND(E49*P49,2)</f>
        <v>0</v>
      </c>
      <c r="R49" s="129"/>
      <c r="S49" s="129" t="s">
        <v>153</v>
      </c>
      <c r="T49" s="130" t="s">
        <v>154</v>
      </c>
      <c r="U49" s="114">
        <v>9.955E-2</v>
      </c>
      <c r="V49" s="114">
        <f>ROUND(E49*U49,2)</f>
        <v>24.89</v>
      </c>
      <c r="W49" s="114"/>
      <c r="X49" s="114" t="s">
        <v>155</v>
      </c>
      <c r="Y49" s="114" t="s">
        <v>156</v>
      </c>
      <c r="Z49" s="108"/>
      <c r="AA49" s="108"/>
      <c r="AB49" s="108"/>
      <c r="AC49" s="108"/>
      <c r="AD49" s="108"/>
      <c r="AE49" s="108"/>
      <c r="AF49" s="108"/>
      <c r="AG49" s="108" t="s">
        <v>157</v>
      </c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</row>
    <row r="50" spans="1:60" outlineLevel="2">
      <c r="A50" s="111"/>
      <c r="B50" s="112"/>
      <c r="C50" s="140" t="s">
        <v>510</v>
      </c>
      <c r="D50" s="115"/>
      <c r="E50" s="116">
        <v>250</v>
      </c>
      <c r="F50" s="114"/>
      <c r="G50" s="114"/>
      <c r="H50" s="114"/>
      <c r="I50" s="114"/>
      <c r="J50" s="114"/>
      <c r="K50" s="114"/>
      <c r="L50" s="114"/>
      <c r="M50" s="114"/>
      <c r="N50" s="113"/>
      <c r="O50" s="113"/>
      <c r="P50" s="113"/>
      <c r="Q50" s="113"/>
      <c r="R50" s="114"/>
      <c r="S50" s="114"/>
      <c r="T50" s="114"/>
      <c r="U50" s="114"/>
      <c r="V50" s="114"/>
      <c r="W50" s="114"/>
      <c r="X50" s="114"/>
      <c r="Y50" s="114"/>
      <c r="Z50" s="108"/>
      <c r="AA50" s="108"/>
      <c r="AB50" s="108"/>
      <c r="AC50" s="108"/>
      <c r="AD50" s="108"/>
      <c r="AE50" s="108"/>
      <c r="AF50" s="108"/>
      <c r="AG50" s="108" t="s">
        <v>159</v>
      </c>
      <c r="AH50" s="108">
        <v>0</v>
      </c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</row>
    <row r="51" spans="1:60" ht="22.5" outlineLevel="1">
      <c r="A51" s="131">
        <v>22</v>
      </c>
      <c r="B51" s="132" t="s">
        <v>511</v>
      </c>
      <c r="C51" s="141" t="s">
        <v>512</v>
      </c>
      <c r="D51" s="133" t="s">
        <v>287</v>
      </c>
      <c r="E51" s="134">
        <v>150</v>
      </c>
      <c r="F51" s="135"/>
      <c r="G51" s="136">
        <f>ROUND(E51*F51,2)</f>
        <v>0</v>
      </c>
      <c r="H51" s="135"/>
      <c r="I51" s="136">
        <f>ROUND(E51*H51,2)</f>
        <v>0</v>
      </c>
      <c r="J51" s="135"/>
      <c r="K51" s="136">
        <f>ROUND(E51*J51,2)</f>
        <v>0</v>
      </c>
      <c r="L51" s="136">
        <v>21</v>
      </c>
      <c r="M51" s="136">
        <f>G51*(1+L51/100)</f>
        <v>0</v>
      </c>
      <c r="N51" s="134">
        <v>1.2E-4</v>
      </c>
      <c r="O51" s="134">
        <f>ROUND(E51*N51,2)</f>
        <v>0.02</v>
      </c>
      <c r="P51" s="134">
        <v>0</v>
      </c>
      <c r="Q51" s="134">
        <f>ROUND(E51*P51,2)</f>
        <v>0</v>
      </c>
      <c r="R51" s="136"/>
      <c r="S51" s="136" t="s">
        <v>153</v>
      </c>
      <c r="T51" s="137" t="s">
        <v>154</v>
      </c>
      <c r="U51" s="114">
        <v>7.5829999999999995E-2</v>
      </c>
      <c r="V51" s="114">
        <f>ROUND(E51*U51,2)</f>
        <v>11.37</v>
      </c>
      <c r="W51" s="114"/>
      <c r="X51" s="114" t="s">
        <v>155</v>
      </c>
      <c r="Y51" s="114" t="s">
        <v>156</v>
      </c>
      <c r="Z51" s="108"/>
      <c r="AA51" s="108"/>
      <c r="AB51" s="108"/>
      <c r="AC51" s="108"/>
      <c r="AD51" s="108"/>
      <c r="AE51" s="108"/>
      <c r="AF51" s="108"/>
      <c r="AG51" s="108" t="s">
        <v>157</v>
      </c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</row>
    <row r="52" spans="1:60" outlineLevel="1">
      <c r="A52" s="131">
        <v>23</v>
      </c>
      <c r="B52" s="132" t="s">
        <v>513</v>
      </c>
      <c r="C52" s="141" t="s">
        <v>514</v>
      </c>
      <c r="D52" s="133" t="s">
        <v>287</v>
      </c>
      <c r="E52" s="134">
        <v>15</v>
      </c>
      <c r="F52" s="135"/>
      <c r="G52" s="136">
        <f>ROUND(E52*F52,2)</f>
        <v>0</v>
      </c>
      <c r="H52" s="135"/>
      <c r="I52" s="136">
        <f>ROUND(E52*H52,2)</f>
        <v>0</v>
      </c>
      <c r="J52" s="135"/>
      <c r="K52" s="136">
        <f>ROUND(E52*J52,2)</f>
        <v>0</v>
      </c>
      <c r="L52" s="136">
        <v>21</v>
      </c>
      <c r="M52" s="136">
        <f>G52*(1+L52/100)</f>
        <v>0</v>
      </c>
      <c r="N52" s="134">
        <v>0</v>
      </c>
      <c r="O52" s="134">
        <f>ROUND(E52*N52,2)</f>
        <v>0</v>
      </c>
      <c r="P52" s="134">
        <v>0</v>
      </c>
      <c r="Q52" s="134">
        <f>ROUND(E52*P52,2)</f>
        <v>0</v>
      </c>
      <c r="R52" s="136"/>
      <c r="S52" s="136" t="s">
        <v>153</v>
      </c>
      <c r="T52" s="137" t="s">
        <v>154</v>
      </c>
      <c r="U52" s="114">
        <v>0.49367</v>
      </c>
      <c r="V52" s="114">
        <f>ROUND(E52*U52,2)</f>
        <v>7.41</v>
      </c>
      <c r="W52" s="114"/>
      <c r="X52" s="114" t="s">
        <v>155</v>
      </c>
      <c r="Y52" s="114" t="s">
        <v>156</v>
      </c>
      <c r="Z52" s="108"/>
      <c r="AA52" s="108"/>
      <c r="AB52" s="108"/>
      <c r="AC52" s="108"/>
      <c r="AD52" s="108"/>
      <c r="AE52" s="108"/>
      <c r="AF52" s="108"/>
      <c r="AG52" s="108" t="s">
        <v>157</v>
      </c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</row>
    <row r="53" spans="1:60" outlineLevel="1">
      <c r="A53" s="131">
        <v>24</v>
      </c>
      <c r="B53" s="132" t="s">
        <v>515</v>
      </c>
      <c r="C53" s="141" t="s">
        <v>516</v>
      </c>
      <c r="D53" s="133" t="s">
        <v>252</v>
      </c>
      <c r="E53" s="134">
        <v>5</v>
      </c>
      <c r="F53" s="135"/>
      <c r="G53" s="136">
        <f>ROUND(E53*F53,2)</f>
        <v>0</v>
      </c>
      <c r="H53" s="135"/>
      <c r="I53" s="136">
        <f>ROUND(E53*H53,2)</f>
        <v>0</v>
      </c>
      <c r="J53" s="135"/>
      <c r="K53" s="136">
        <f>ROUND(E53*J53,2)</f>
        <v>0</v>
      </c>
      <c r="L53" s="136">
        <v>21</v>
      </c>
      <c r="M53" s="136">
        <f>G53*(1+L53/100)</f>
        <v>0</v>
      </c>
      <c r="N53" s="134">
        <v>2.3700000000000001E-3</v>
      </c>
      <c r="O53" s="134">
        <f>ROUND(E53*N53,2)</f>
        <v>0.01</v>
      </c>
      <c r="P53" s="134">
        <v>0</v>
      </c>
      <c r="Q53" s="134">
        <f>ROUND(E53*P53,2)</f>
        <v>0</v>
      </c>
      <c r="R53" s="136" t="s">
        <v>306</v>
      </c>
      <c r="S53" s="136" t="s">
        <v>153</v>
      </c>
      <c r="T53" s="137" t="s">
        <v>154</v>
      </c>
      <c r="U53" s="114">
        <v>0</v>
      </c>
      <c r="V53" s="114">
        <f>ROUND(E53*U53,2)</f>
        <v>0</v>
      </c>
      <c r="W53" s="114"/>
      <c r="X53" s="114" t="s">
        <v>307</v>
      </c>
      <c r="Y53" s="114" t="s">
        <v>156</v>
      </c>
      <c r="Z53" s="108"/>
      <c r="AA53" s="108"/>
      <c r="AB53" s="108"/>
      <c r="AC53" s="108"/>
      <c r="AD53" s="108"/>
      <c r="AE53" s="108"/>
      <c r="AF53" s="108"/>
      <c r="AG53" s="108" t="s">
        <v>308</v>
      </c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</row>
    <row r="54" spans="1:60" outlineLevel="1">
      <c r="A54" s="131">
        <v>25</v>
      </c>
      <c r="B54" s="132" t="s">
        <v>517</v>
      </c>
      <c r="C54" s="141" t="s">
        <v>518</v>
      </c>
      <c r="D54" s="133" t="s">
        <v>287</v>
      </c>
      <c r="E54" s="134">
        <v>25</v>
      </c>
      <c r="F54" s="135"/>
      <c r="G54" s="136">
        <f>ROUND(E54*F54,2)</f>
        <v>0</v>
      </c>
      <c r="H54" s="135"/>
      <c r="I54" s="136">
        <f>ROUND(E54*H54,2)</f>
        <v>0</v>
      </c>
      <c r="J54" s="135"/>
      <c r="K54" s="136">
        <f>ROUND(E54*J54,2)</f>
        <v>0</v>
      </c>
      <c r="L54" s="136">
        <v>21</v>
      </c>
      <c r="M54" s="136">
        <f>G54*(1+L54/100)</f>
        <v>0</v>
      </c>
      <c r="N54" s="134">
        <v>0</v>
      </c>
      <c r="O54" s="134">
        <f>ROUND(E54*N54,2)</f>
        <v>0</v>
      </c>
      <c r="P54" s="134">
        <v>0</v>
      </c>
      <c r="Q54" s="134">
        <f>ROUND(E54*P54,2)</f>
        <v>0</v>
      </c>
      <c r="R54" s="136"/>
      <c r="S54" s="136" t="s">
        <v>153</v>
      </c>
      <c r="T54" s="137" t="s">
        <v>154</v>
      </c>
      <c r="U54" s="114">
        <v>0.49367</v>
      </c>
      <c r="V54" s="114">
        <f>ROUND(E54*U54,2)</f>
        <v>12.34</v>
      </c>
      <c r="W54" s="114"/>
      <c r="X54" s="114" t="s">
        <v>155</v>
      </c>
      <c r="Y54" s="114" t="s">
        <v>156</v>
      </c>
      <c r="Z54" s="108"/>
      <c r="AA54" s="108"/>
      <c r="AB54" s="108"/>
      <c r="AC54" s="108"/>
      <c r="AD54" s="108"/>
      <c r="AE54" s="108"/>
      <c r="AF54" s="108"/>
      <c r="AG54" s="108" t="s">
        <v>157</v>
      </c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</row>
    <row r="55" spans="1:60">
      <c r="A55" s="118" t="s">
        <v>148</v>
      </c>
      <c r="B55" s="119" t="s">
        <v>111</v>
      </c>
      <c r="C55" s="138" t="s">
        <v>112</v>
      </c>
      <c r="D55" s="120"/>
      <c r="E55" s="121"/>
      <c r="F55" s="122"/>
      <c r="G55" s="122">
        <f>SUMIF(AG56:AG57,"&lt;&gt;NOR",G56:G57)</f>
        <v>0</v>
      </c>
      <c r="H55" s="122"/>
      <c r="I55" s="122">
        <f>SUM(I56:I57)</f>
        <v>0</v>
      </c>
      <c r="J55" s="122"/>
      <c r="K55" s="122">
        <f>SUM(K56:K57)</f>
        <v>0</v>
      </c>
      <c r="L55" s="122"/>
      <c r="M55" s="122">
        <f>SUM(M56:M57)</f>
        <v>0</v>
      </c>
      <c r="N55" s="121"/>
      <c r="O55" s="121">
        <f>SUM(O56:O57)</f>
        <v>0.04</v>
      </c>
      <c r="P55" s="121"/>
      <c r="Q55" s="121">
        <f>SUM(Q56:Q57)</f>
        <v>0</v>
      </c>
      <c r="R55" s="122"/>
      <c r="S55" s="122"/>
      <c r="T55" s="123"/>
      <c r="U55" s="117"/>
      <c r="V55" s="117">
        <f>SUM(V56:V57)</f>
        <v>18.350000000000001</v>
      </c>
      <c r="W55" s="117"/>
      <c r="X55" s="117"/>
      <c r="Y55" s="117"/>
      <c r="AG55" t="s">
        <v>149</v>
      </c>
    </row>
    <row r="56" spans="1:60" outlineLevel="1">
      <c r="A56" s="131">
        <v>26</v>
      </c>
      <c r="B56" s="132" t="s">
        <v>519</v>
      </c>
      <c r="C56" s="141" t="s">
        <v>520</v>
      </c>
      <c r="D56" s="133" t="s">
        <v>252</v>
      </c>
      <c r="E56" s="134">
        <v>28</v>
      </c>
      <c r="F56" s="135"/>
      <c r="G56" s="136">
        <f>ROUND(E56*F56,2)</f>
        <v>0</v>
      </c>
      <c r="H56" s="135"/>
      <c r="I56" s="136">
        <f>ROUND(E56*H56,2)</f>
        <v>0</v>
      </c>
      <c r="J56" s="135"/>
      <c r="K56" s="136">
        <f>ROUND(E56*J56,2)</f>
        <v>0</v>
      </c>
      <c r="L56" s="136">
        <v>21</v>
      </c>
      <c r="M56" s="136">
        <f>G56*(1+L56/100)</f>
        <v>0</v>
      </c>
      <c r="N56" s="134">
        <v>2.5999999999999998E-4</v>
      </c>
      <c r="O56" s="134">
        <f>ROUND(E56*N56,2)</f>
        <v>0.01</v>
      </c>
      <c r="P56" s="134">
        <v>0</v>
      </c>
      <c r="Q56" s="134">
        <f>ROUND(E56*P56,2)</f>
        <v>0</v>
      </c>
      <c r="R56" s="136"/>
      <c r="S56" s="136" t="s">
        <v>153</v>
      </c>
      <c r="T56" s="137" t="s">
        <v>154</v>
      </c>
      <c r="U56" s="114">
        <v>0.35</v>
      </c>
      <c r="V56" s="114">
        <f>ROUND(E56*U56,2)</f>
        <v>9.8000000000000007</v>
      </c>
      <c r="W56" s="114"/>
      <c r="X56" s="114" t="s">
        <v>155</v>
      </c>
      <c r="Y56" s="114" t="s">
        <v>156</v>
      </c>
      <c r="Z56" s="108"/>
      <c r="AA56" s="108"/>
      <c r="AB56" s="108"/>
      <c r="AC56" s="108"/>
      <c r="AD56" s="108"/>
      <c r="AE56" s="108"/>
      <c r="AF56" s="108"/>
      <c r="AG56" s="108" t="s">
        <v>157</v>
      </c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</row>
    <row r="57" spans="1:60" ht="22.5" outlineLevel="1">
      <c r="A57" s="131">
        <v>27</v>
      </c>
      <c r="B57" s="132" t="s">
        <v>521</v>
      </c>
      <c r="C57" s="141" t="s">
        <v>522</v>
      </c>
      <c r="D57" s="133" t="s">
        <v>252</v>
      </c>
      <c r="E57" s="134">
        <v>9</v>
      </c>
      <c r="F57" s="135"/>
      <c r="G57" s="136">
        <f>ROUND(E57*F57,2)</f>
        <v>0</v>
      </c>
      <c r="H57" s="135"/>
      <c r="I57" s="136">
        <f>ROUND(E57*H57,2)</f>
        <v>0</v>
      </c>
      <c r="J57" s="135"/>
      <c r="K57" s="136">
        <f>ROUND(E57*J57,2)</f>
        <v>0</v>
      </c>
      <c r="L57" s="136">
        <v>21</v>
      </c>
      <c r="M57" s="136">
        <f>G57*(1+L57/100)</f>
        <v>0</v>
      </c>
      <c r="N57" s="134">
        <v>3.1800000000000001E-3</v>
      </c>
      <c r="O57" s="134">
        <f>ROUND(E57*N57,2)</f>
        <v>0.03</v>
      </c>
      <c r="P57" s="134">
        <v>0</v>
      </c>
      <c r="Q57" s="134">
        <f>ROUND(E57*P57,2)</f>
        <v>0</v>
      </c>
      <c r="R57" s="136"/>
      <c r="S57" s="136" t="s">
        <v>153</v>
      </c>
      <c r="T57" s="137" t="s">
        <v>154</v>
      </c>
      <c r="U57" s="114">
        <v>0.95</v>
      </c>
      <c r="V57" s="114">
        <f>ROUND(E57*U57,2)</f>
        <v>8.5500000000000007</v>
      </c>
      <c r="W57" s="114"/>
      <c r="X57" s="114" t="s">
        <v>155</v>
      </c>
      <c r="Y57" s="114" t="s">
        <v>156</v>
      </c>
      <c r="Z57" s="108"/>
      <c r="AA57" s="108"/>
      <c r="AB57" s="108"/>
      <c r="AC57" s="108"/>
      <c r="AD57" s="108"/>
      <c r="AE57" s="108"/>
      <c r="AF57" s="108"/>
      <c r="AG57" s="108" t="s">
        <v>157</v>
      </c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</row>
    <row r="58" spans="1:60">
      <c r="A58" s="118" t="s">
        <v>148</v>
      </c>
      <c r="B58" s="119" t="s">
        <v>107</v>
      </c>
      <c r="C58" s="138" t="s">
        <v>108</v>
      </c>
      <c r="D58" s="120"/>
      <c r="E58" s="121"/>
      <c r="F58" s="122"/>
      <c r="G58" s="122">
        <f>SUMIF(AG59:AG70,"&lt;&gt;NOR",G59:G70)</f>
        <v>0</v>
      </c>
      <c r="H58" s="122"/>
      <c r="I58" s="122">
        <f>SUM(I59:I70)</f>
        <v>0</v>
      </c>
      <c r="J58" s="122"/>
      <c r="K58" s="122">
        <f>SUM(K59:K70)</f>
        <v>0</v>
      </c>
      <c r="L58" s="122"/>
      <c r="M58" s="122">
        <f>SUM(M59:M70)</f>
        <v>0</v>
      </c>
      <c r="N58" s="121"/>
      <c r="O58" s="121">
        <f>SUM(O59:O70)</f>
        <v>0.04</v>
      </c>
      <c r="P58" s="121"/>
      <c r="Q58" s="121">
        <f>SUM(Q59:Q70)</f>
        <v>0</v>
      </c>
      <c r="R58" s="122"/>
      <c r="S58" s="122"/>
      <c r="T58" s="123"/>
      <c r="U58" s="117"/>
      <c r="V58" s="117">
        <f>SUM(V59:V70)</f>
        <v>33.270000000000003</v>
      </c>
      <c r="W58" s="117"/>
      <c r="X58" s="117"/>
      <c r="Y58" s="117"/>
      <c r="AG58" t="s">
        <v>149</v>
      </c>
    </row>
    <row r="59" spans="1:60" outlineLevel="1">
      <c r="A59" s="131">
        <v>28</v>
      </c>
      <c r="B59" s="132" t="s">
        <v>523</v>
      </c>
      <c r="C59" s="141" t="s">
        <v>524</v>
      </c>
      <c r="D59" s="133" t="s">
        <v>252</v>
      </c>
      <c r="E59" s="134">
        <v>9</v>
      </c>
      <c r="F59" s="135"/>
      <c r="G59" s="136">
        <f>ROUND(E59*F59,2)</f>
        <v>0</v>
      </c>
      <c r="H59" s="135"/>
      <c r="I59" s="136">
        <f>ROUND(E59*H59,2)</f>
        <v>0</v>
      </c>
      <c r="J59" s="135"/>
      <c r="K59" s="136">
        <f>ROUND(E59*J59,2)</f>
        <v>0</v>
      </c>
      <c r="L59" s="136">
        <v>21</v>
      </c>
      <c r="M59" s="136">
        <f>G59*(1+L59/100)</f>
        <v>0</v>
      </c>
      <c r="N59" s="134">
        <v>3.2699999999999999E-3</v>
      </c>
      <c r="O59" s="134">
        <f>ROUND(E59*N59,2)</f>
        <v>0.03</v>
      </c>
      <c r="P59" s="134">
        <v>0</v>
      </c>
      <c r="Q59" s="134">
        <f>ROUND(E59*P59,2)</f>
        <v>0</v>
      </c>
      <c r="R59" s="136" t="s">
        <v>306</v>
      </c>
      <c r="S59" s="136" t="s">
        <v>153</v>
      </c>
      <c r="T59" s="137" t="s">
        <v>154</v>
      </c>
      <c r="U59" s="114">
        <v>0</v>
      </c>
      <c r="V59" s="114">
        <f>ROUND(E59*U59,2)</f>
        <v>0</v>
      </c>
      <c r="W59" s="114"/>
      <c r="X59" s="114" t="s">
        <v>307</v>
      </c>
      <c r="Y59" s="114" t="s">
        <v>156</v>
      </c>
      <c r="Z59" s="108"/>
      <c r="AA59" s="108"/>
      <c r="AB59" s="108"/>
      <c r="AC59" s="108"/>
      <c r="AD59" s="108"/>
      <c r="AE59" s="108"/>
      <c r="AF59" s="108"/>
      <c r="AG59" s="108" t="s">
        <v>308</v>
      </c>
      <c r="AH59" s="10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108"/>
      <c r="AT59" s="108"/>
      <c r="AU59" s="108"/>
      <c r="AV59" s="108"/>
      <c r="AW59" s="108"/>
      <c r="AX59" s="108"/>
      <c r="AY59" s="108"/>
      <c r="AZ59" s="108"/>
      <c r="BA59" s="108"/>
      <c r="BB59" s="108"/>
      <c r="BC59" s="108"/>
      <c r="BD59" s="108"/>
      <c r="BE59" s="108"/>
      <c r="BF59" s="108"/>
      <c r="BG59" s="108"/>
      <c r="BH59" s="108"/>
    </row>
    <row r="60" spans="1:60" outlineLevel="1">
      <c r="A60" s="131">
        <v>29</v>
      </c>
      <c r="B60" s="132" t="s">
        <v>525</v>
      </c>
      <c r="C60" s="141" t="s">
        <v>526</v>
      </c>
      <c r="D60" s="133" t="s">
        <v>287</v>
      </c>
      <c r="E60" s="134">
        <v>28</v>
      </c>
      <c r="F60" s="135"/>
      <c r="G60" s="136">
        <f>ROUND(E60*F60,2)</f>
        <v>0</v>
      </c>
      <c r="H60" s="135"/>
      <c r="I60" s="136">
        <f>ROUND(E60*H60,2)</f>
        <v>0</v>
      </c>
      <c r="J60" s="135"/>
      <c r="K60" s="136">
        <f>ROUND(E60*J60,2)</f>
        <v>0</v>
      </c>
      <c r="L60" s="136">
        <v>21</v>
      </c>
      <c r="M60" s="136">
        <f>G60*(1+L60/100)</f>
        <v>0</v>
      </c>
      <c r="N60" s="134">
        <v>0</v>
      </c>
      <c r="O60" s="134">
        <f>ROUND(E60*N60,2)</f>
        <v>0</v>
      </c>
      <c r="P60" s="134">
        <v>0</v>
      </c>
      <c r="Q60" s="134">
        <f>ROUND(E60*P60,2)</f>
        <v>0</v>
      </c>
      <c r="R60" s="136"/>
      <c r="S60" s="136" t="s">
        <v>153</v>
      </c>
      <c r="T60" s="137" t="s">
        <v>154</v>
      </c>
      <c r="U60" s="114">
        <v>0.31</v>
      </c>
      <c r="V60" s="114">
        <f>ROUND(E60*U60,2)</f>
        <v>8.68</v>
      </c>
      <c r="W60" s="114"/>
      <c r="X60" s="114" t="s">
        <v>155</v>
      </c>
      <c r="Y60" s="114" t="s">
        <v>156</v>
      </c>
      <c r="Z60" s="108"/>
      <c r="AA60" s="108"/>
      <c r="AB60" s="108"/>
      <c r="AC60" s="108"/>
      <c r="AD60" s="108"/>
      <c r="AE60" s="108"/>
      <c r="AF60" s="108"/>
      <c r="AG60" s="108" t="s">
        <v>157</v>
      </c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8"/>
      <c r="AT60" s="108"/>
      <c r="AU60" s="108"/>
      <c r="AV60" s="108"/>
      <c r="AW60" s="108"/>
      <c r="AX60" s="108"/>
      <c r="AY60" s="108"/>
      <c r="AZ60" s="108"/>
      <c r="BA60" s="108"/>
      <c r="BB60" s="108"/>
      <c r="BC60" s="108"/>
      <c r="BD60" s="108"/>
      <c r="BE60" s="108"/>
      <c r="BF60" s="108"/>
      <c r="BG60" s="108"/>
      <c r="BH60" s="108"/>
    </row>
    <row r="61" spans="1:60" outlineLevel="1">
      <c r="A61" s="131">
        <v>30</v>
      </c>
      <c r="B61" s="132" t="s">
        <v>527</v>
      </c>
      <c r="C61" s="141" t="s">
        <v>528</v>
      </c>
      <c r="D61" s="133" t="s">
        <v>287</v>
      </c>
      <c r="E61" s="134">
        <v>28</v>
      </c>
      <c r="F61" s="135"/>
      <c r="G61" s="136">
        <f>ROUND(E61*F61,2)</f>
        <v>0</v>
      </c>
      <c r="H61" s="135"/>
      <c r="I61" s="136">
        <f>ROUND(E61*H61,2)</f>
        <v>0</v>
      </c>
      <c r="J61" s="135"/>
      <c r="K61" s="136">
        <f>ROUND(E61*J61,2)</f>
        <v>0</v>
      </c>
      <c r="L61" s="136">
        <v>21</v>
      </c>
      <c r="M61" s="136">
        <f>G61*(1+L61/100)</f>
        <v>0</v>
      </c>
      <c r="N61" s="134">
        <v>5.0000000000000001E-4</v>
      </c>
      <c r="O61" s="134">
        <f>ROUND(E61*N61,2)</f>
        <v>0.01</v>
      </c>
      <c r="P61" s="134">
        <v>0</v>
      </c>
      <c r="Q61" s="134">
        <f>ROUND(E61*P61,2)</f>
        <v>0</v>
      </c>
      <c r="R61" s="136" t="s">
        <v>306</v>
      </c>
      <c r="S61" s="136" t="s">
        <v>153</v>
      </c>
      <c r="T61" s="137" t="s">
        <v>154</v>
      </c>
      <c r="U61" s="114">
        <v>0</v>
      </c>
      <c r="V61" s="114">
        <f>ROUND(E61*U61,2)</f>
        <v>0</v>
      </c>
      <c r="W61" s="114"/>
      <c r="X61" s="114" t="s">
        <v>307</v>
      </c>
      <c r="Y61" s="114" t="s">
        <v>156</v>
      </c>
      <c r="Z61" s="108"/>
      <c r="AA61" s="108"/>
      <c r="AB61" s="108"/>
      <c r="AC61" s="108"/>
      <c r="AD61" s="108"/>
      <c r="AE61" s="108"/>
      <c r="AF61" s="108"/>
      <c r="AG61" s="108" t="s">
        <v>308</v>
      </c>
      <c r="AH61" s="108"/>
      <c r="AI61" s="108"/>
      <c r="AJ61" s="108"/>
      <c r="AK61" s="108"/>
      <c r="AL61" s="108"/>
      <c r="AM61" s="108"/>
      <c r="AN61" s="108"/>
      <c r="AO61" s="108"/>
      <c r="AP61" s="108"/>
      <c r="AQ61" s="108"/>
      <c r="AR61" s="108"/>
      <c r="AS61" s="108"/>
      <c r="AT61" s="108"/>
      <c r="AU61" s="108"/>
      <c r="AV61" s="108"/>
      <c r="AW61" s="108"/>
      <c r="AX61" s="108"/>
      <c r="AY61" s="108"/>
      <c r="AZ61" s="108"/>
      <c r="BA61" s="108"/>
      <c r="BB61" s="108"/>
      <c r="BC61" s="108"/>
      <c r="BD61" s="108"/>
      <c r="BE61" s="108"/>
      <c r="BF61" s="108"/>
      <c r="BG61" s="108"/>
      <c r="BH61" s="108"/>
    </row>
    <row r="62" spans="1:60" outlineLevel="1">
      <c r="A62" s="131">
        <v>31</v>
      </c>
      <c r="B62" s="132" t="s">
        <v>529</v>
      </c>
      <c r="C62" s="141" t="s">
        <v>530</v>
      </c>
      <c r="D62" s="133" t="s">
        <v>252</v>
      </c>
      <c r="E62" s="134">
        <v>1</v>
      </c>
      <c r="F62" s="135"/>
      <c r="G62" s="136">
        <f>ROUND(E62*F62,2)</f>
        <v>0</v>
      </c>
      <c r="H62" s="135"/>
      <c r="I62" s="136">
        <f>ROUND(E62*H62,2)</f>
        <v>0</v>
      </c>
      <c r="J62" s="135"/>
      <c r="K62" s="136">
        <f>ROUND(E62*J62,2)</f>
        <v>0</v>
      </c>
      <c r="L62" s="136">
        <v>21</v>
      </c>
      <c r="M62" s="136">
        <f>G62*(1+L62/100)</f>
        <v>0</v>
      </c>
      <c r="N62" s="134">
        <v>0</v>
      </c>
      <c r="O62" s="134">
        <f>ROUND(E62*N62,2)</f>
        <v>0</v>
      </c>
      <c r="P62" s="134">
        <v>0</v>
      </c>
      <c r="Q62" s="134">
        <f>ROUND(E62*P62,2)</f>
        <v>0</v>
      </c>
      <c r="R62" s="136"/>
      <c r="S62" s="136" t="s">
        <v>153</v>
      </c>
      <c r="T62" s="137" t="s">
        <v>154</v>
      </c>
      <c r="U62" s="114">
        <v>0.38100000000000001</v>
      </c>
      <c r="V62" s="114">
        <f>ROUND(E62*U62,2)</f>
        <v>0.38</v>
      </c>
      <c r="W62" s="114"/>
      <c r="X62" s="114" t="s">
        <v>155</v>
      </c>
      <c r="Y62" s="114" t="s">
        <v>156</v>
      </c>
      <c r="Z62" s="108"/>
      <c r="AA62" s="108"/>
      <c r="AB62" s="108"/>
      <c r="AC62" s="108"/>
      <c r="AD62" s="108"/>
      <c r="AE62" s="108"/>
      <c r="AF62" s="108"/>
      <c r="AG62" s="108" t="s">
        <v>157</v>
      </c>
      <c r="AH62" s="108"/>
      <c r="AI62" s="108"/>
      <c r="AJ62" s="108"/>
      <c r="AK62" s="108"/>
      <c r="AL62" s="108"/>
      <c r="AM62" s="108"/>
      <c r="AN62" s="108"/>
      <c r="AO62" s="108"/>
      <c r="AP62" s="108"/>
      <c r="AQ62" s="108"/>
      <c r="AR62" s="108"/>
      <c r="AS62" s="108"/>
      <c r="AT62" s="108"/>
      <c r="AU62" s="108"/>
      <c r="AV62" s="108"/>
      <c r="AW62" s="108"/>
      <c r="AX62" s="108"/>
      <c r="AY62" s="108"/>
      <c r="AZ62" s="108"/>
      <c r="BA62" s="108"/>
      <c r="BB62" s="108"/>
      <c r="BC62" s="108"/>
      <c r="BD62" s="108"/>
      <c r="BE62" s="108"/>
      <c r="BF62" s="108"/>
      <c r="BG62" s="108"/>
      <c r="BH62" s="108"/>
    </row>
    <row r="63" spans="1:60" ht="22.5" outlineLevel="1">
      <c r="A63" s="131">
        <v>32</v>
      </c>
      <c r="B63" s="132" t="s">
        <v>531</v>
      </c>
      <c r="C63" s="141" t="s">
        <v>532</v>
      </c>
      <c r="D63" s="133" t="s">
        <v>252</v>
      </c>
      <c r="E63" s="134">
        <v>22</v>
      </c>
      <c r="F63" s="135"/>
      <c r="G63" s="136">
        <f>ROUND(E63*F63,2)</f>
        <v>0</v>
      </c>
      <c r="H63" s="135"/>
      <c r="I63" s="136">
        <f>ROUND(E63*H63,2)</f>
        <v>0</v>
      </c>
      <c r="J63" s="135"/>
      <c r="K63" s="136">
        <f>ROUND(E63*J63,2)</f>
        <v>0</v>
      </c>
      <c r="L63" s="136">
        <v>21</v>
      </c>
      <c r="M63" s="136">
        <f>G63*(1+L63/100)</f>
        <v>0</v>
      </c>
      <c r="N63" s="134">
        <v>1.8000000000000001E-4</v>
      </c>
      <c r="O63" s="134">
        <f>ROUND(E63*N63,2)</f>
        <v>0</v>
      </c>
      <c r="P63" s="134">
        <v>0</v>
      </c>
      <c r="Q63" s="134">
        <f>ROUND(E63*P63,2)</f>
        <v>0</v>
      </c>
      <c r="R63" s="136"/>
      <c r="S63" s="136" t="s">
        <v>153</v>
      </c>
      <c r="T63" s="137" t="s">
        <v>154</v>
      </c>
      <c r="U63" s="114">
        <v>0.42599999999999999</v>
      </c>
      <c r="V63" s="114">
        <f>ROUND(E63*U63,2)</f>
        <v>9.3699999999999992</v>
      </c>
      <c r="W63" s="114"/>
      <c r="X63" s="114" t="s">
        <v>155</v>
      </c>
      <c r="Y63" s="114" t="s">
        <v>156</v>
      </c>
      <c r="Z63" s="108"/>
      <c r="AA63" s="108"/>
      <c r="AB63" s="108"/>
      <c r="AC63" s="108"/>
      <c r="AD63" s="108"/>
      <c r="AE63" s="108"/>
      <c r="AF63" s="108"/>
      <c r="AG63" s="108" t="s">
        <v>157</v>
      </c>
      <c r="AH63" s="108"/>
      <c r="AI63" s="108"/>
      <c r="AJ63" s="108"/>
      <c r="AK63" s="108"/>
      <c r="AL63" s="108"/>
      <c r="AM63" s="108"/>
      <c r="AN63" s="108"/>
      <c r="AO63" s="108"/>
      <c r="AP63" s="108"/>
      <c r="AQ63" s="108"/>
      <c r="AR63" s="108"/>
      <c r="AS63" s="108"/>
      <c r="AT63" s="108"/>
      <c r="AU63" s="108"/>
      <c r="AV63" s="108"/>
      <c r="AW63" s="108"/>
      <c r="AX63" s="108"/>
      <c r="AY63" s="108"/>
      <c r="AZ63" s="108"/>
      <c r="BA63" s="108"/>
      <c r="BB63" s="108"/>
      <c r="BC63" s="108"/>
      <c r="BD63" s="108"/>
      <c r="BE63" s="108"/>
      <c r="BF63" s="108"/>
      <c r="BG63" s="108"/>
      <c r="BH63" s="108"/>
    </row>
    <row r="64" spans="1:60" outlineLevel="1">
      <c r="A64" s="131">
        <v>33</v>
      </c>
      <c r="B64" s="132" t="s">
        <v>533</v>
      </c>
      <c r="C64" s="141" t="s">
        <v>534</v>
      </c>
      <c r="D64" s="133" t="s">
        <v>252</v>
      </c>
      <c r="E64" s="134">
        <v>1</v>
      </c>
      <c r="F64" s="135"/>
      <c r="G64" s="136">
        <f>ROUND(E64*F64,2)</f>
        <v>0</v>
      </c>
      <c r="H64" s="135"/>
      <c r="I64" s="136">
        <f>ROUND(E64*H64,2)</f>
        <v>0</v>
      </c>
      <c r="J64" s="135"/>
      <c r="K64" s="136">
        <f>ROUND(E64*J64,2)</f>
        <v>0</v>
      </c>
      <c r="L64" s="136">
        <v>21</v>
      </c>
      <c r="M64" s="136">
        <f>G64*(1+L64/100)</f>
        <v>0</v>
      </c>
      <c r="N64" s="134">
        <v>3.6000000000000002E-4</v>
      </c>
      <c r="O64" s="134">
        <f>ROUND(E64*N64,2)</f>
        <v>0</v>
      </c>
      <c r="P64" s="134">
        <v>0</v>
      </c>
      <c r="Q64" s="134">
        <f>ROUND(E64*P64,2)</f>
        <v>0</v>
      </c>
      <c r="R64" s="136" t="s">
        <v>306</v>
      </c>
      <c r="S64" s="136" t="s">
        <v>153</v>
      </c>
      <c r="T64" s="137" t="s">
        <v>154</v>
      </c>
      <c r="U64" s="114">
        <v>0</v>
      </c>
      <c r="V64" s="114">
        <f>ROUND(E64*U64,2)</f>
        <v>0</v>
      </c>
      <c r="W64" s="114"/>
      <c r="X64" s="114" t="s">
        <v>307</v>
      </c>
      <c r="Y64" s="114" t="s">
        <v>156</v>
      </c>
      <c r="Z64" s="108"/>
      <c r="AA64" s="108"/>
      <c r="AB64" s="108"/>
      <c r="AC64" s="108"/>
      <c r="AD64" s="108"/>
      <c r="AE64" s="108"/>
      <c r="AF64" s="108"/>
      <c r="AG64" s="108" t="s">
        <v>308</v>
      </c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  <c r="BA64" s="108"/>
      <c r="BB64" s="108"/>
      <c r="BC64" s="108"/>
      <c r="BD64" s="108"/>
      <c r="BE64" s="108"/>
      <c r="BF64" s="108"/>
      <c r="BG64" s="108"/>
      <c r="BH64" s="108"/>
    </row>
    <row r="65" spans="1:60" outlineLevel="1">
      <c r="A65" s="131">
        <v>34</v>
      </c>
      <c r="B65" s="132" t="s">
        <v>535</v>
      </c>
      <c r="C65" s="141" t="s">
        <v>536</v>
      </c>
      <c r="D65" s="133" t="s">
        <v>252</v>
      </c>
      <c r="E65" s="134">
        <v>15</v>
      </c>
      <c r="F65" s="135"/>
      <c r="G65" s="136">
        <f>ROUND(E65*F65,2)</f>
        <v>0</v>
      </c>
      <c r="H65" s="135"/>
      <c r="I65" s="136">
        <f>ROUND(E65*H65,2)</f>
        <v>0</v>
      </c>
      <c r="J65" s="135"/>
      <c r="K65" s="136">
        <f>ROUND(E65*J65,2)</f>
        <v>0</v>
      </c>
      <c r="L65" s="136">
        <v>21</v>
      </c>
      <c r="M65" s="136">
        <f>G65*(1+L65/100)</f>
        <v>0</v>
      </c>
      <c r="N65" s="134">
        <v>0</v>
      </c>
      <c r="O65" s="134">
        <f>ROUND(E65*N65,2)</f>
        <v>0</v>
      </c>
      <c r="P65" s="134">
        <v>0</v>
      </c>
      <c r="Q65" s="134">
        <f>ROUND(E65*P65,2)</f>
        <v>0</v>
      </c>
      <c r="R65" s="136"/>
      <c r="S65" s="136" t="s">
        <v>153</v>
      </c>
      <c r="T65" s="137" t="s">
        <v>154</v>
      </c>
      <c r="U65" s="114">
        <v>0.42</v>
      </c>
      <c r="V65" s="114">
        <f>ROUND(E65*U65,2)</f>
        <v>6.3</v>
      </c>
      <c r="W65" s="114"/>
      <c r="X65" s="114" t="s">
        <v>155</v>
      </c>
      <c r="Y65" s="114" t="s">
        <v>156</v>
      </c>
      <c r="Z65" s="108"/>
      <c r="AA65" s="108"/>
      <c r="AB65" s="108"/>
      <c r="AC65" s="108"/>
      <c r="AD65" s="108"/>
      <c r="AE65" s="108"/>
      <c r="AF65" s="108"/>
      <c r="AG65" s="108" t="s">
        <v>157</v>
      </c>
      <c r="AH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108"/>
      <c r="AS65" s="108"/>
      <c r="AT65" s="108"/>
      <c r="AU65" s="108"/>
      <c r="AV65" s="108"/>
      <c r="AW65" s="108"/>
      <c r="AX65" s="108"/>
      <c r="AY65" s="108"/>
      <c r="AZ65" s="108"/>
      <c r="BA65" s="108"/>
      <c r="BB65" s="108"/>
      <c r="BC65" s="108"/>
      <c r="BD65" s="108"/>
      <c r="BE65" s="108"/>
      <c r="BF65" s="108"/>
      <c r="BG65" s="108"/>
      <c r="BH65" s="108"/>
    </row>
    <row r="66" spans="1:60" outlineLevel="1">
      <c r="A66" s="131">
        <v>35</v>
      </c>
      <c r="B66" s="132" t="s">
        <v>537</v>
      </c>
      <c r="C66" s="141" t="s">
        <v>538</v>
      </c>
      <c r="D66" s="133" t="s">
        <v>252</v>
      </c>
      <c r="E66" s="134">
        <v>4</v>
      </c>
      <c r="F66" s="135"/>
      <c r="G66" s="136">
        <f>ROUND(E66*F66,2)</f>
        <v>0</v>
      </c>
      <c r="H66" s="135"/>
      <c r="I66" s="136">
        <f>ROUND(E66*H66,2)</f>
        <v>0</v>
      </c>
      <c r="J66" s="135"/>
      <c r="K66" s="136">
        <f>ROUND(E66*J66,2)</f>
        <v>0</v>
      </c>
      <c r="L66" s="136">
        <v>21</v>
      </c>
      <c r="M66" s="136">
        <f>G66*(1+L66/100)</f>
        <v>0</v>
      </c>
      <c r="N66" s="134">
        <v>0</v>
      </c>
      <c r="O66" s="134">
        <f>ROUND(E66*N66,2)</f>
        <v>0</v>
      </c>
      <c r="P66" s="134">
        <v>0</v>
      </c>
      <c r="Q66" s="134">
        <f>ROUND(E66*P66,2)</f>
        <v>0</v>
      </c>
      <c r="R66" s="136"/>
      <c r="S66" s="136" t="s">
        <v>153</v>
      </c>
      <c r="T66" s="137" t="s">
        <v>337</v>
      </c>
      <c r="U66" s="114">
        <v>0.44</v>
      </c>
      <c r="V66" s="114">
        <f>ROUND(E66*U66,2)</f>
        <v>1.76</v>
      </c>
      <c r="W66" s="114"/>
      <c r="X66" s="114" t="s">
        <v>155</v>
      </c>
      <c r="Y66" s="114" t="s">
        <v>156</v>
      </c>
      <c r="Z66" s="108"/>
      <c r="AA66" s="108"/>
      <c r="AB66" s="108"/>
      <c r="AC66" s="108"/>
      <c r="AD66" s="108"/>
      <c r="AE66" s="108"/>
      <c r="AF66" s="108"/>
      <c r="AG66" s="108" t="s">
        <v>157</v>
      </c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  <c r="BA66" s="108"/>
      <c r="BB66" s="108"/>
      <c r="BC66" s="108"/>
      <c r="BD66" s="108"/>
      <c r="BE66" s="108"/>
      <c r="BF66" s="108"/>
      <c r="BG66" s="108"/>
      <c r="BH66" s="108"/>
    </row>
    <row r="67" spans="1:60" outlineLevel="1">
      <c r="A67" s="131">
        <v>36</v>
      </c>
      <c r="B67" s="132" t="s">
        <v>539</v>
      </c>
      <c r="C67" s="141" t="s">
        <v>540</v>
      </c>
      <c r="D67" s="133" t="s">
        <v>252</v>
      </c>
      <c r="E67" s="134">
        <v>11</v>
      </c>
      <c r="F67" s="135"/>
      <c r="G67" s="136">
        <f>ROUND(E67*F67,2)</f>
        <v>0</v>
      </c>
      <c r="H67" s="135"/>
      <c r="I67" s="136">
        <f>ROUND(E67*H67,2)</f>
        <v>0</v>
      </c>
      <c r="J67" s="135"/>
      <c r="K67" s="136">
        <f>ROUND(E67*J67,2)</f>
        <v>0</v>
      </c>
      <c r="L67" s="136">
        <v>21</v>
      </c>
      <c r="M67" s="136">
        <f>G67*(1+L67/100)</f>
        <v>0</v>
      </c>
      <c r="N67" s="134">
        <v>0</v>
      </c>
      <c r="O67" s="134">
        <f>ROUND(E67*N67,2)</f>
        <v>0</v>
      </c>
      <c r="P67" s="134">
        <v>0</v>
      </c>
      <c r="Q67" s="134">
        <f>ROUND(E67*P67,2)</f>
        <v>0</v>
      </c>
      <c r="R67" s="136"/>
      <c r="S67" s="136" t="s">
        <v>153</v>
      </c>
      <c r="T67" s="137" t="s">
        <v>337</v>
      </c>
      <c r="U67" s="114">
        <v>0.45</v>
      </c>
      <c r="V67" s="114">
        <f>ROUND(E67*U67,2)</f>
        <v>4.95</v>
      </c>
      <c r="W67" s="114"/>
      <c r="X67" s="114" t="s">
        <v>155</v>
      </c>
      <c r="Y67" s="114" t="s">
        <v>156</v>
      </c>
      <c r="Z67" s="108"/>
      <c r="AA67" s="108"/>
      <c r="AB67" s="108"/>
      <c r="AC67" s="108"/>
      <c r="AD67" s="108"/>
      <c r="AE67" s="108"/>
      <c r="AF67" s="108"/>
      <c r="AG67" s="108" t="s">
        <v>157</v>
      </c>
      <c r="AH67" s="108"/>
      <c r="AI67" s="108"/>
      <c r="AJ67" s="108"/>
      <c r="AK67" s="108"/>
      <c r="AL67" s="108"/>
      <c r="AM67" s="108"/>
      <c r="AN67" s="108"/>
      <c r="AO67" s="108"/>
      <c r="AP67" s="108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  <c r="BA67" s="108"/>
      <c r="BB67" s="108"/>
      <c r="BC67" s="108"/>
      <c r="BD67" s="108"/>
      <c r="BE67" s="108"/>
      <c r="BF67" s="108"/>
      <c r="BG67" s="108"/>
      <c r="BH67" s="108"/>
    </row>
    <row r="68" spans="1:60" ht="22.5" outlineLevel="1">
      <c r="A68" s="131">
        <v>37</v>
      </c>
      <c r="B68" s="132" t="s">
        <v>541</v>
      </c>
      <c r="C68" s="141" t="s">
        <v>542</v>
      </c>
      <c r="D68" s="133" t="s">
        <v>252</v>
      </c>
      <c r="E68" s="134">
        <v>6</v>
      </c>
      <c r="F68" s="135"/>
      <c r="G68" s="136">
        <f>ROUND(E68*F68,2)</f>
        <v>0</v>
      </c>
      <c r="H68" s="135"/>
      <c r="I68" s="136">
        <f>ROUND(E68*H68,2)</f>
        <v>0</v>
      </c>
      <c r="J68" s="135"/>
      <c r="K68" s="136">
        <f>ROUND(E68*J68,2)</f>
        <v>0</v>
      </c>
      <c r="L68" s="136">
        <v>21</v>
      </c>
      <c r="M68" s="136">
        <f>G68*(1+L68/100)</f>
        <v>0</v>
      </c>
      <c r="N68" s="134">
        <v>4.0000000000000003E-5</v>
      </c>
      <c r="O68" s="134">
        <f>ROUND(E68*N68,2)</f>
        <v>0</v>
      </c>
      <c r="P68" s="134">
        <v>0</v>
      </c>
      <c r="Q68" s="134">
        <f>ROUND(E68*P68,2)</f>
        <v>0</v>
      </c>
      <c r="R68" s="136"/>
      <c r="S68" s="136" t="s">
        <v>153</v>
      </c>
      <c r="T68" s="137" t="s">
        <v>154</v>
      </c>
      <c r="U68" s="114">
        <v>0.30567</v>
      </c>
      <c r="V68" s="114">
        <f>ROUND(E68*U68,2)</f>
        <v>1.83</v>
      </c>
      <c r="W68" s="114"/>
      <c r="X68" s="114" t="s">
        <v>155</v>
      </c>
      <c r="Y68" s="114" t="s">
        <v>156</v>
      </c>
      <c r="Z68" s="108"/>
      <c r="AA68" s="108"/>
      <c r="AB68" s="108"/>
      <c r="AC68" s="108"/>
      <c r="AD68" s="108"/>
      <c r="AE68" s="108"/>
      <c r="AF68" s="108"/>
      <c r="AG68" s="108" t="s">
        <v>157</v>
      </c>
      <c r="AH68" s="108"/>
      <c r="AI68" s="108"/>
      <c r="AJ68" s="108"/>
      <c r="AK68" s="108"/>
      <c r="AL68" s="108"/>
      <c r="AM68" s="108"/>
      <c r="AN68" s="108"/>
      <c r="AO68" s="108"/>
      <c r="AP68" s="108"/>
      <c r="AQ68" s="108"/>
      <c r="AR68" s="108"/>
      <c r="AS68" s="108"/>
      <c r="AT68" s="108"/>
      <c r="AU68" s="108"/>
      <c r="AV68" s="108"/>
      <c r="AW68" s="108"/>
      <c r="AX68" s="108"/>
      <c r="AY68" s="108"/>
      <c r="AZ68" s="108"/>
      <c r="BA68" s="108"/>
      <c r="BB68" s="108"/>
      <c r="BC68" s="108"/>
      <c r="BD68" s="108"/>
      <c r="BE68" s="108"/>
      <c r="BF68" s="108"/>
      <c r="BG68" s="108"/>
      <c r="BH68" s="108"/>
    </row>
    <row r="69" spans="1:60" outlineLevel="1">
      <c r="A69" s="131">
        <v>38</v>
      </c>
      <c r="B69" s="132" t="s">
        <v>543</v>
      </c>
      <c r="C69" s="141" t="s">
        <v>544</v>
      </c>
      <c r="D69" s="133" t="s">
        <v>351</v>
      </c>
      <c r="E69" s="134">
        <v>8</v>
      </c>
      <c r="F69" s="135"/>
      <c r="G69" s="136">
        <f>ROUND(E69*F69,2)</f>
        <v>0</v>
      </c>
      <c r="H69" s="135"/>
      <c r="I69" s="136">
        <f>ROUND(E69*H69,2)</f>
        <v>0</v>
      </c>
      <c r="J69" s="135"/>
      <c r="K69" s="136">
        <f>ROUND(E69*J69,2)</f>
        <v>0</v>
      </c>
      <c r="L69" s="136">
        <v>21</v>
      </c>
      <c r="M69" s="136">
        <f>G69*(1+L69/100)</f>
        <v>0</v>
      </c>
      <c r="N69" s="134">
        <v>2.5999999999999998E-4</v>
      </c>
      <c r="O69" s="134">
        <f>ROUND(E69*N69,2)</f>
        <v>0</v>
      </c>
      <c r="P69" s="134">
        <v>0</v>
      </c>
      <c r="Q69" s="134">
        <f>ROUND(E69*P69,2)</f>
        <v>0</v>
      </c>
      <c r="R69" s="136"/>
      <c r="S69" s="136" t="s">
        <v>336</v>
      </c>
      <c r="T69" s="137" t="s">
        <v>337</v>
      </c>
      <c r="U69" s="114">
        <v>0</v>
      </c>
      <c r="V69" s="114">
        <f>ROUND(E69*U69,2)</f>
        <v>0</v>
      </c>
      <c r="W69" s="114"/>
      <c r="X69" s="114" t="s">
        <v>307</v>
      </c>
      <c r="Y69" s="114" t="s">
        <v>156</v>
      </c>
      <c r="Z69" s="108"/>
      <c r="AA69" s="108"/>
      <c r="AB69" s="108"/>
      <c r="AC69" s="108"/>
      <c r="AD69" s="108"/>
      <c r="AE69" s="108"/>
      <c r="AF69" s="108"/>
      <c r="AG69" s="108" t="s">
        <v>308</v>
      </c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  <c r="AU69" s="108"/>
      <c r="AV69" s="108"/>
      <c r="AW69" s="108"/>
      <c r="AX69" s="108"/>
      <c r="AY69" s="108"/>
      <c r="AZ69" s="108"/>
      <c r="BA69" s="108"/>
      <c r="BB69" s="108"/>
      <c r="BC69" s="108"/>
      <c r="BD69" s="108"/>
      <c r="BE69" s="108"/>
      <c r="BF69" s="108"/>
      <c r="BG69" s="108"/>
      <c r="BH69" s="108"/>
    </row>
    <row r="70" spans="1:60" outlineLevel="1">
      <c r="A70" s="131">
        <v>39</v>
      </c>
      <c r="B70" s="132" t="s">
        <v>545</v>
      </c>
      <c r="C70" s="141" t="s">
        <v>546</v>
      </c>
      <c r="D70" s="133" t="s">
        <v>351</v>
      </c>
      <c r="E70" s="134">
        <v>1</v>
      </c>
      <c r="F70" s="135"/>
      <c r="G70" s="136">
        <f>ROUND(E70*F70,2)</f>
        <v>0</v>
      </c>
      <c r="H70" s="135"/>
      <c r="I70" s="136">
        <f>ROUND(E70*H70,2)</f>
        <v>0</v>
      </c>
      <c r="J70" s="135"/>
      <c r="K70" s="136">
        <f>ROUND(E70*J70,2)</f>
        <v>0</v>
      </c>
      <c r="L70" s="136">
        <v>21</v>
      </c>
      <c r="M70" s="136">
        <f>G70*(1+L70/100)</f>
        <v>0</v>
      </c>
      <c r="N70" s="134">
        <v>2.5999999999999998E-4</v>
      </c>
      <c r="O70" s="134">
        <f>ROUND(E70*N70,2)</f>
        <v>0</v>
      </c>
      <c r="P70" s="134">
        <v>0</v>
      </c>
      <c r="Q70" s="134">
        <f>ROUND(E70*P70,2)</f>
        <v>0</v>
      </c>
      <c r="R70" s="136"/>
      <c r="S70" s="136" t="s">
        <v>336</v>
      </c>
      <c r="T70" s="137" t="s">
        <v>337</v>
      </c>
      <c r="U70" s="114">
        <v>0</v>
      </c>
      <c r="V70" s="114">
        <f>ROUND(E70*U70,2)</f>
        <v>0</v>
      </c>
      <c r="W70" s="114"/>
      <c r="X70" s="114" t="s">
        <v>307</v>
      </c>
      <c r="Y70" s="114" t="s">
        <v>156</v>
      </c>
      <c r="Z70" s="108"/>
      <c r="AA70" s="108"/>
      <c r="AB70" s="108"/>
      <c r="AC70" s="108"/>
      <c r="AD70" s="108"/>
      <c r="AE70" s="108"/>
      <c r="AF70" s="108"/>
      <c r="AG70" s="108" t="s">
        <v>308</v>
      </c>
      <c r="AH70" s="108"/>
      <c r="AI70" s="108"/>
      <c r="AJ70" s="108"/>
      <c r="AK70" s="108"/>
      <c r="AL70" s="108"/>
      <c r="AM70" s="108"/>
      <c r="AN70" s="108"/>
      <c r="AO70" s="108"/>
      <c r="AP70" s="108"/>
      <c r="AQ70" s="108"/>
      <c r="AR70" s="108"/>
      <c r="AS70" s="108"/>
      <c r="AT70" s="108"/>
      <c r="AU70" s="108"/>
      <c r="AV70" s="108"/>
      <c r="AW70" s="108"/>
      <c r="AX70" s="108"/>
      <c r="AY70" s="108"/>
      <c r="AZ70" s="108"/>
      <c r="BA70" s="108"/>
      <c r="BB70" s="108"/>
      <c r="BC70" s="108"/>
      <c r="BD70" s="108"/>
      <c r="BE70" s="108"/>
      <c r="BF70" s="108"/>
      <c r="BG70" s="108"/>
      <c r="BH70" s="108"/>
    </row>
    <row r="71" spans="1:60">
      <c r="A71" s="118" t="s">
        <v>148</v>
      </c>
      <c r="B71" s="119" t="s">
        <v>109</v>
      </c>
      <c r="C71" s="138" t="s">
        <v>110</v>
      </c>
      <c r="D71" s="120"/>
      <c r="E71" s="121"/>
      <c r="F71" s="122"/>
      <c r="G71" s="122">
        <f>SUMIF(AG72:AG72,"&lt;&gt;NOR",G72:G72)</f>
        <v>0</v>
      </c>
      <c r="H71" s="122"/>
      <c r="I71" s="122">
        <f>SUM(I72:I72)</f>
        <v>0</v>
      </c>
      <c r="J71" s="122"/>
      <c r="K71" s="122">
        <f>SUM(K72:K72)</f>
        <v>0</v>
      </c>
      <c r="L71" s="122"/>
      <c r="M71" s="122">
        <f>SUM(M72:M72)</f>
        <v>0</v>
      </c>
      <c r="N71" s="121"/>
      <c r="O71" s="121">
        <f>SUM(O72:O72)</f>
        <v>0</v>
      </c>
      <c r="P71" s="121"/>
      <c r="Q71" s="121">
        <f>SUM(Q72:Q72)</f>
        <v>0</v>
      </c>
      <c r="R71" s="122"/>
      <c r="S71" s="122"/>
      <c r="T71" s="123"/>
      <c r="U71" s="117"/>
      <c r="V71" s="117">
        <f>SUM(V72:V72)</f>
        <v>5.2</v>
      </c>
      <c r="W71" s="117"/>
      <c r="X71" s="117"/>
      <c r="Y71" s="117"/>
      <c r="AG71" t="s">
        <v>149</v>
      </c>
    </row>
    <row r="72" spans="1:60" outlineLevel="1">
      <c r="A72" s="131">
        <v>40</v>
      </c>
      <c r="B72" s="132" t="s">
        <v>547</v>
      </c>
      <c r="C72" s="141" t="s">
        <v>548</v>
      </c>
      <c r="D72" s="133" t="s">
        <v>252</v>
      </c>
      <c r="E72" s="134">
        <v>1</v>
      </c>
      <c r="F72" s="135"/>
      <c r="G72" s="136">
        <f>ROUND(E72*F72,2)</f>
        <v>0</v>
      </c>
      <c r="H72" s="135"/>
      <c r="I72" s="136">
        <f>ROUND(E72*H72,2)</f>
        <v>0</v>
      </c>
      <c r="J72" s="135"/>
      <c r="K72" s="136">
        <f>ROUND(E72*J72,2)</f>
        <v>0</v>
      </c>
      <c r="L72" s="136">
        <v>21</v>
      </c>
      <c r="M72" s="136">
        <f>G72*(1+L72/100)</f>
        <v>0</v>
      </c>
      <c r="N72" s="134">
        <v>0</v>
      </c>
      <c r="O72" s="134">
        <f>ROUND(E72*N72,2)</f>
        <v>0</v>
      </c>
      <c r="P72" s="134">
        <v>0</v>
      </c>
      <c r="Q72" s="134">
        <f>ROUND(E72*P72,2)</f>
        <v>0</v>
      </c>
      <c r="R72" s="136"/>
      <c r="S72" s="136" t="s">
        <v>336</v>
      </c>
      <c r="T72" s="137" t="s">
        <v>337</v>
      </c>
      <c r="U72" s="114">
        <v>5.2</v>
      </c>
      <c r="V72" s="114">
        <f>ROUND(E72*U72,2)</f>
        <v>5.2</v>
      </c>
      <c r="W72" s="114"/>
      <c r="X72" s="114" t="s">
        <v>155</v>
      </c>
      <c r="Y72" s="114" t="s">
        <v>156</v>
      </c>
      <c r="Z72" s="108"/>
      <c r="AA72" s="108"/>
      <c r="AB72" s="108"/>
      <c r="AC72" s="108"/>
      <c r="AD72" s="108"/>
      <c r="AE72" s="108"/>
      <c r="AF72" s="108"/>
      <c r="AG72" s="108" t="s">
        <v>157</v>
      </c>
      <c r="AH72" s="108"/>
      <c r="AI72" s="108"/>
      <c r="AJ72" s="108"/>
      <c r="AK72" s="108"/>
      <c r="AL72" s="108"/>
      <c r="AM72" s="108"/>
      <c r="AN72" s="108"/>
      <c r="AO72" s="108"/>
      <c r="AP72" s="108"/>
      <c r="AQ72" s="108"/>
      <c r="AR72" s="108"/>
      <c r="AS72" s="108"/>
      <c r="AT72" s="108"/>
      <c r="AU72" s="108"/>
      <c r="AV72" s="108"/>
      <c r="AW72" s="108"/>
      <c r="AX72" s="108"/>
      <c r="AY72" s="108"/>
      <c r="AZ72" s="108"/>
      <c r="BA72" s="108"/>
      <c r="BB72" s="108"/>
      <c r="BC72" s="108"/>
      <c r="BD72" s="108"/>
      <c r="BE72" s="108"/>
      <c r="BF72" s="108"/>
      <c r="BG72" s="108"/>
      <c r="BH72" s="108"/>
    </row>
    <row r="73" spans="1:60">
      <c r="A73" s="118" t="s">
        <v>148</v>
      </c>
      <c r="B73" s="119" t="s">
        <v>26</v>
      </c>
      <c r="C73" s="138" t="s">
        <v>27</v>
      </c>
      <c r="D73" s="120"/>
      <c r="E73" s="121"/>
      <c r="F73" s="122"/>
      <c r="G73" s="122">
        <f>SUMIF(AG74:AG76,"&lt;&gt;NOR",G74:G76)</f>
        <v>0</v>
      </c>
      <c r="H73" s="122"/>
      <c r="I73" s="122">
        <f>SUM(I74:I76)</f>
        <v>0</v>
      </c>
      <c r="J73" s="122"/>
      <c r="K73" s="122">
        <f>SUM(K74:K76)</f>
        <v>0</v>
      </c>
      <c r="L73" s="122"/>
      <c r="M73" s="122">
        <f>SUM(M74:M76)</f>
        <v>0</v>
      </c>
      <c r="N73" s="121"/>
      <c r="O73" s="121">
        <f>SUM(O74:O76)</f>
        <v>0</v>
      </c>
      <c r="P73" s="121"/>
      <c r="Q73" s="121">
        <f>SUM(Q74:Q76)</f>
        <v>0</v>
      </c>
      <c r="R73" s="122"/>
      <c r="S73" s="122"/>
      <c r="T73" s="123"/>
      <c r="U73" s="117"/>
      <c r="V73" s="117">
        <f>SUM(V74:V76)</f>
        <v>0</v>
      </c>
      <c r="W73" s="117"/>
      <c r="X73" s="117"/>
      <c r="Y73" s="117"/>
      <c r="AG73" t="s">
        <v>149</v>
      </c>
    </row>
    <row r="74" spans="1:60" outlineLevel="1">
      <c r="A74" s="131">
        <v>41</v>
      </c>
      <c r="B74" s="132" t="s">
        <v>549</v>
      </c>
      <c r="C74" s="141" t="s">
        <v>550</v>
      </c>
      <c r="D74" s="133" t="s">
        <v>551</v>
      </c>
      <c r="E74" s="134">
        <v>1</v>
      </c>
      <c r="F74" s="135"/>
      <c r="G74" s="136">
        <f>ROUND(E74*F74,2)</f>
        <v>0</v>
      </c>
      <c r="H74" s="135"/>
      <c r="I74" s="136">
        <f>ROUND(E74*H74,2)</f>
        <v>0</v>
      </c>
      <c r="J74" s="135"/>
      <c r="K74" s="136">
        <f>ROUND(E74*J74,2)</f>
        <v>0</v>
      </c>
      <c r="L74" s="136">
        <v>21</v>
      </c>
      <c r="M74" s="136">
        <f>G74*(1+L74/100)</f>
        <v>0</v>
      </c>
      <c r="N74" s="134">
        <v>0</v>
      </c>
      <c r="O74" s="134">
        <f>ROUND(E74*N74,2)</f>
        <v>0</v>
      </c>
      <c r="P74" s="134">
        <v>0</v>
      </c>
      <c r="Q74" s="134">
        <f>ROUND(E74*P74,2)</f>
        <v>0</v>
      </c>
      <c r="R74" s="136"/>
      <c r="S74" s="136" t="s">
        <v>336</v>
      </c>
      <c r="T74" s="137" t="s">
        <v>337</v>
      </c>
      <c r="U74" s="114">
        <v>0</v>
      </c>
      <c r="V74" s="114">
        <f>ROUND(E74*U74,2)</f>
        <v>0</v>
      </c>
      <c r="W74" s="114"/>
      <c r="X74" s="114" t="s">
        <v>155</v>
      </c>
      <c r="Y74" s="114" t="s">
        <v>156</v>
      </c>
      <c r="Z74" s="108"/>
      <c r="AA74" s="108"/>
      <c r="AB74" s="108"/>
      <c r="AC74" s="108"/>
      <c r="AD74" s="108"/>
      <c r="AE74" s="108"/>
      <c r="AF74" s="108"/>
      <c r="AG74" s="108" t="s">
        <v>157</v>
      </c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  <c r="BH74" s="108"/>
    </row>
    <row r="75" spans="1:60" outlineLevel="1">
      <c r="A75" s="131">
        <v>42</v>
      </c>
      <c r="B75" s="132" t="s">
        <v>552</v>
      </c>
      <c r="C75" s="141" t="s">
        <v>553</v>
      </c>
      <c r="D75" s="133" t="s">
        <v>551</v>
      </c>
      <c r="E75" s="134">
        <v>1</v>
      </c>
      <c r="F75" s="135"/>
      <c r="G75" s="136">
        <f>ROUND(E75*F75,2)</f>
        <v>0</v>
      </c>
      <c r="H75" s="135"/>
      <c r="I75" s="136">
        <f>ROUND(E75*H75,2)</f>
        <v>0</v>
      </c>
      <c r="J75" s="135"/>
      <c r="K75" s="136">
        <f>ROUND(E75*J75,2)</f>
        <v>0</v>
      </c>
      <c r="L75" s="136">
        <v>21</v>
      </c>
      <c r="M75" s="136">
        <f>G75*(1+L75/100)</f>
        <v>0</v>
      </c>
      <c r="N75" s="134">
        <v>0</v>
      </c>
      <c r="O75" s="134">
        <f>ROUND(E75*N75,2)</f>
        <v>0</v>
      </c>
      <c r="P75" s="134">
        <v>0</v>
      </c>
      <c r="Q75" s="134">
        <f>ROUND(E75*P75,2)</f>
        <v>0</v>
      </c>
      <c r="R75" s="136"/>
      <c r="S75" s="136" t="s">
        <v>336</v>
      </c>
      <c r="T75" s="137" t="s">
        <v>337</v>
      </c>
      <c r="U75" s="114">
        <v>0</v>
      </c>
      <c r="V75" s="114">
        <f>ROUND(E75*U75,2)</f>
        <v>0</v>
      </c>
      <c r="W75" s="114"/>
      <c r="X75" s="114" t="s">
        <v>155</v>
      </c>
      <c r="Y75" s="114" t="s">
        <v>156</v>
      </c>
      <c r="Z75" s="108"/>
      <c r="AA75" s="108"/>
      <c r="AB75" s="108"/>
      <c r="AC75" s="108"/>
      <c r="AD75" s="108"/>
      <c r="AE75" s="108"/>
      <c r="AF75" s="108"/>
      <c r="AG75" s="108" t="s">
        <v>157</v>
      </c>
      <c r="AH75" s="108"/>
      <c r="AI75" s="108"/>
      <c r="AJ75" s="108"/>
      <c r="AK75" s="108"/>
      <c r="AL75" s="108"/>
      <c r="AM75" s="108"/>
      <c r="AN75" s="108"/>
      <c r="AO75" s="108"/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  <c r="BH75" s="108"/>
    </row>
    <row r="76" spans="1:60" outlineLevel="1">
      <c r="A76" s="124">
        <v>43</v>
      </c>
      <c r="B76" s="125" t="s">
        <v>554</v>
      </c>
      <c r="C76" s="139" t="s">
        <v>555</v>
      </c>
      <c r="D76" s="126" t="s">
        <v>551</v>
      </c>
      <c r="E76" s="127">
        <v>1</v>
      </c>
      <c r="F76" s="128"/>
      <c r="G76" s="129">
        <f>ROUND(E76*F76,2)</f>
        <v>0</v>
      </c>
      <c r="H76" s="128"/>
      <c r="I76" s="129">
        <f>ROUND(E76*H76,2)</f>
        <v>0</v>
      </c>
      <c r="J76" s="128"/>
      <c r="K76" s="129">
        <f>ROUND(E76*J76,2)</f>
        <v>0</v>
      </c>
      <c r="L76" s="129">
        <v>21</v>
      </c>
      <c r="M76" s="129">
        <f>G76*(1+L76/100)</f>
        <v>0</v>
      </c>
      <c r="N76" s="127">
        <v>0</v>
      </c>
      <c r="O76" s="127">
        <f>ROUND(E76*N76,2)</f>
        <v>0</v>
      </c>
      <c r="P76" s="127">
        <v>0</v>
      </c>
      <c r="Q76" s="127">
        <f>ROUND(E76*P76,2)</f>
        <v>0</v>
      </c>
      <c r="R76" s="129"/>
      <c r="S76" s="129" t="s">
        <v>336</v>
      </c>
      <c r="T76" s="130" t="s">
        <v>337</v>
      </c>
      <c r="U76" s="114">
        <v>0</v>
      </c>
      <c r="V76" s="114">
        <f>ROUND(E76*U76,2)</f>
        <v>0</v>
      </c>
      <c r="W76" s="114"/>
      <c r="X76" s="114" t="s">
        <v>155</v>
      </c>
      <c r="Y76" s="114" t="s">
        <v>156</v>
      </c>
      <c r="Z76" s="108"/>
      <c r="AA76" s="108"/>
      <c r="AB76" s="108"/>
      <c r="AC76" s="108"/>
      <c r="AD76" s="108"/>
      <c r="AE76" s="108"/>
      <c r="AF76" s="108"/>
      <c r="AG76" s="108" t="s">
        <v>157</v>
      </c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</row>
    <row r="77" spans="1:60">
      <c r="A77" s="3"/>
      <c r="B77" s="4"/>
      <c r="C77" s="142"/>
      <c r="D77" s="6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AE77">
        <v>12</v>
      </c>
      <c r="AF77">
        <v>21</v>
      </c>
      <c r="AG77" t="s">
        <v>134</v>
      </c>
    </row>
    <row r="78" spans="1:60">
      <c r="A78" s="261"/>
      <c r="B78" s="262" t="s">
        <v>20</v>
      </c>
      <c r="C78" s="263"/>
      <c r="D78" s="264"/>
      <c r="E78" s="265"/>
      <c r="F78" s="265"/>
      <c r="G78" s="266">
        <f>G8+G26+G29+G32+G34+G45+G55+G58+G71+G73</f>
        <v>0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AE78">
        <f>SUMIF(L7:L76,AE77,G7:G76)</f>
        <v>0</v>
      </c>
      <c r="AF78">
        <f>SUMIF(L7:L76,AF77,G7:G76)</f>
        <v>0</v>
      </c>
      <c r="AG78" t="s">
        <v>461</v>
      </c>
    </row>
    <row r="79" spans="1:60">
      <c r="A79" s="3"/>
      <c r="B79" s="4"/>
      <c r="C79" s="142"/>
      <c r="D79" s="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60">
      <c r="A80" s="3"/>
      <c r="B80" s="4"/>
      <c r="C80" s="142"/>
      <c r="D80" s="6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33">
      <c r="A81" s="187" t="s">
        <v>462</v>
      </c>
      <c r="B81" s="187"/>
      <c r="C81" s="188"/>
      <c r="D81" s="6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33">
      <c r="A82" s="189"/>
      <c r="B82" s="190"/>
      <c r="C82" s="191"/>
      <c r="D82" s="190"/>
      <c r="E82" s="190"/>
      <c r="F82" s="190"/>
      <c r="G82" s="192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AG82" t="s">
        <v>463</v>
      </c>
    </row>
    <row r="83" spans="1:33">
      <c r="A83" s="193"/>
      <c r="B83" s="194"/>
      <c r="C83" s="195"/>
      <c r="D83" s="194"/>
      <c r="E83" s="194"/>
      <c r="F83" s="194"/>
      <c r="G83" s="196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33">
      <c r="A84" s="193"/>
      <c r="B84" s="194"/>
      <c r="C84" s="195"/>
      <c r="D84" s="194"/>
      <c r="E84" s="194"/>
      <c r="F84" s="194"/>
      <c r="G84" s="196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33">
      <c r="A85" s="193"/>
      <c r="B85" s="194"/>
      <c r="C85" s="195"/>
      <c r="D85" s="194"/>
      <c r="E85" s="194"/>
      <c r="F85" s="194"/>
      <c r="G85" s="196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33">
      <c r="A86" s="197"/>
      <c r="B86" s="198"/>
      <c r="C86" s="199"/>
      <c r="D86" s="198"/>
      <c r="E86" s="198"/>
      <c r="F86" s="198"/>
      <c r="G86" s="200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33">
      <c r="A87" s="3"/>
      <c r="B87" s="4"/>
      <c r="C87" s="142"/>
      <c r="D87" s="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33">
      <c r="C88" s="143"/>
      <c r="D88" s="10"/>
      <c r="AG88" t="s">
        <v>464</v>
      </c>
    </row>
    <row r="89" spans="1:33">
      <c r="D89" s="10"/>
    </row>
    <row r="90" spans="1:33">
      <c r="D90" s="10"/>
    </row>
    <row r="91" spans="1:33">
      <c r="D91" s="10"/>
    </row>
    <row r="92" spans="1:33">
      <c r="D92" s="10"/>
    </row>
    <row r="93" spans="1:33">
      <c r="D93" s="10"/>
    </row>
    <row r="94" spans="1:33">
      <c r="D94" s="10"/>
    </row>
    <row r="95" spans="1:33">
      <c r="D95" s="10"/>
    </row>
    <row r="96" spans="1:33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mergeCells count="6">
    <mergeCell ref="A82:G86"/>
    <mergeCell ref="A1:G1"/>
    <mergeCell ref="C2:G2"/>
    <mergeCell ref="C3:G3"/>
    <mergeCell ref="C4:G4"/>
    <mergeCell ref="A81:C8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79B74-A8D2-4023-A7D9-10A7457B6C02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/>
  <cols>
    <col min="1" max="1" width="3.42578125" customWidth="1"/>
    <col min="2" max="2" width="12.5703125" style="96" customWidth="1"/>
    <col min="3" max="3" width="38.28515625" style="9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>
      <c r="A1" s="186" t="s">
        <v>116</v>
      </c>
      <c r="B1" s="186"/>
      <c r="C1" s="186"/>
      <c r="D1" s="186"/>
      <c r="E1" s="186"/>
      <c r="F1" s="186"/>
      <c r="G1" s="186"/>
      <c r="AG1" t="s">
        <v>120</v>
      </c>
    </row>
    <row r="2" spans="1:60" ht="24.95" customHeight="1">
      <c r="A2" s="244" t="s">
        <v>117</v>
      </c>
      <c r="B2" s="245" t="s">
        <v>5</v>
      </c>
      <c r="C2" s="248" t="s">
        <v>6</v>
      </c>
      <c r="D2" s="249"/>
      <c r="E2" s="249"/>
      <c r="F2" s="249"/>
      <c r="G2" s="250"/>
      <c r="AG2" t="s">
        <v>121</v>
      </c>
    </row>
    <row r="3" spans="1:60" ht="24.95" customHeight="1">
      <c r="A3" s="244" t="s">
        <v>118</v>
      </c>
      <c r="B3" s="245" t="s">
        <v>49</v>
      </c>
      <c r="C3" s="248" t="s">
        <v>50</v>
      </c>
      <c r="D3" s="249"/>
      <c r="E3" s="249"/>
      <c r="F3" s="249"/>
      <c r="G3" s="250"/>
      <c r="AC3" s="96" t="s">
        <v>121</v>
      </c>
      <c r="AG3" t="s">
        <v>122</v>
      </c>
    </row>
    <row r="4" spans="1:60" ht="24.95" customHeight="1">
      <c r="A4" s="251" t="s">
        <v>119</v>
      </c>
      <c r="B4" s="252" t="s">
        <v>54</v>
      </c>
      <c r="C4" s="253" t="s">
        <v>55</v>
      </c>
      <c r="D4" s="254"/>
      <c r="E4" s="254"/>
      <c r="F4" s="254"/>
      <c r="G4" s="255"/>
      <c r="AG4" t="s">
        <v>123</v>
      </c>
    </row>
    <row r="5" spans="1:60">
      <c r="D5" s="10"/>
    </row>
    <row r="6" spans="1:60" ht="38.25">
      <c r="A6" s="256" t="s">
        <v>124</v>
      </c>
      <c r="B6" s="257" t="s">
        <v>125</v>
      </c>
      <c r="C6" s="257" t="s">
        <v>126</v>
      </c>
      <c r="D6" s="258" t="s">
        <v>127</v>
      </c>
      <c r="E6" s="256" t="s">
        <v>128</v>
      </c>
      <c r="F6" s="259" t="s">
        <v>129</v>
      </c>
      <c r="G6" s="256" t="s">
        <v>20</v>
      </c>
      <c r="H6" s="260" t="s">
        <v>130</v>
      </c>
      <c r="I6" s="260" t="s">
        <v>131</v>
      </c>
      <c r="J6" s="260" t="s">
        <v>132</v>
      </c>
      <c r="K6" s="260" t="s">
        <v>133</v>
      </c>
      <c r="L6" s="260" t="s">
        <v>134</v>
      </c>
      <c r="M6" s="260" t="s">
        <v>135</v>
      </c>
      <c r="N6" s="260" t="s">
        <v>136</v>
      </c>
      <c r="O6" s="260" t="s">
        <v>137</v>
      </c>
      <c r="P6" s="260" t="s">
        <v>138</v>
      </c>
      <c r="Q6" s="260" t="s">
        <v>139</v>
      </c>
      <c r="R6" s="260" t="s">
        <v>140</v>
      </c>
      <c r="S6" s="260" t="s">
        <v>141</v>
      </c>
      <c r="T6" s="260" t="s">
        <v>142</v>
      </c>
      <c r="U6" s="260" t="s">
        <v>143</v>
      </c>
      <c r="V6" s="260" t="s">
        <v>144</v>
      </c>
      <c r="W6" s="260" t="s">
        <v>145</v>
      </c>
      <c r="X6" s="260" t="s">
        <v>146</v>
      </c>
      <c r="Y6" s="260" t="s">
        <v>147</v>
      </c>
    </row>
    <row r="7" spans="1:60" hidden="1">
      <c r="A7" s="3"/>
      <c r="B7" s="4"/>
      <c r="C7" s="4"/>
      <c r="D7" s="6"/>
      <c r="E7" s="109"/>
      <c r="F7" s="110"/>
      <c r="G7" s="110"/>
      <c r="H7" s="110"/>
      <c r="I7" s="110"/>
      <c r="J7" s="110"/>
      <c r="K7" s="110"/>
      <c r="L7" s="110"/>
      <c r="M7" s="110"/>
      <c r="N7" s="109"/>
      <c r="O7" s="109"/>
      <c r="P7" s="109"/>
      <c r="Q7" s="109"/>
      <c r="R7" s="110"/>
      <c r="S7" s="110"/>
      <c r="T7" s="110"/>
      <c r="U7" s="110"/>
      <c r="V7" s="110"/>
      <c r="W7" s="110"/>
      <c r="X7" s="110"/>
      <c r="Y7" s="110"/>
    </row>
    <row r="8" spans="1:60">
      <c r="A8" s="118" t="s">
        <v>148</v>
      </c>
      <c r="B8" s="119" t="s">
        <v>61</v>
      </c>
      <c r="C8" s="138" t="s">
        <v>62</v>
      </c>
      <c r="D8" s="120"/>
      <c r="E8" s="121"/>
      <c r="F8" s="122"/>
      <c r="G8" s="122">
        <f>SUMIF(AG9:AG45,"&lt;&gt;NOR",G9:G45)</f>
        <v>0</v>
      </c>
      <c r="H8" s="122"/>
      <c r="I8" s="122">
        <f>SUM(I9:I45)</f>
        <v>0</v>
      </c>
      <c r="J8" s="122"/>
      <c r="K8" s="122">
        <f>SUM(K9:K45)</f>
        <v>0</v>
      </c>
      <c r="L8" s="122"/>
      <c r="M8" s="122">
        <f>SUM(M9:M45)</f>
        <v>0</v>
      </c>
      <c r="N8" s="121"/>
      <c r="O8" s="121">
        <f>SUM(O9:O45)</f>
        <v>51.15</v>
      </c>
      <c r="P8" s="121"/>
      <c r="Q8" s="121">
        <f>SUM(Q9:Q45)</f>
        <v>18</v>
      </c>
      <c r="R8" s="122"/>
      <c r="S8" s="122"/>
      <c r="T8" s="123"/>
      <c r="U8" s="117"/>
      <c r="V8" s="117">
        <f>SUM(V9:V45)</f>
        <v>338.50999999999993</v>
      </c>
      <c r="W8" s="117"/>
      <c r="X8" s="117"/>
      <c r="Y8" s="117"/>
      <c r="AG8" t="s">
        <v>149</v>
      </c>
    </row>
    <row r="9" spans="1:60" ht="22.5" outlineLevel="1">
      <c r="A9" s="131">
        <v>1</v>
      </c>
      <c r="B9" s="132" t="s">
        <v>556</v>
      </c>
      <c r="C9" s="141" t="s">
        <v>557</v>
      </c>
      <c r="D9" s="133" t="s">
        <v>203</v>
      </c>
      <c r="E9" s="134">
        <v>20</v>
      </c>
      <c r="F9" s="135"/>
      <c r="G9" s="136">
        <f>ROUND(E9*F9,2)</f>
        <v>0</v>
      </c>
      <c r="H9" s="135"/>
      <c r="I9" s="136">
        <f>ROUND(E9*H9,2)</f>
        <v>0</v>
      </c>
      <c r="J9" s="135"/>
      <c r="K9" s="136">
        <f>ROUND(E9*J9,2)</f>
        <v>0</v>
      </c>
      <c r="L9" s="136">
        <v>21</v>
      </c>
      <c r="M9" s="136">
        <f>G9*(1+L9/100)</f>
        <v>0</v>
      </c>
      <c r="N9" s="134">
        <v>0</v>
      </c>
      <c r="O9" s="134">
        <f>ROUND(E9*N9,2)</f>
        <v>0</v>
      </c>
      <c r="P9" s="134">
        <v>0.90010000000000001</v>
      </c>
      <c r="Q9" s="134">
        <f>ROUND(E9*P9,2)</f>
        <v>18</v>
      </c>
      <c r="R9" s="136"/>
      <c r="S9" s="136" t="s">
        <v>153</v>
      </c>
      <c r="T9" s="137" t="s">
        <v>154</v>
      </c>
      <c r="U9" s="114">
        <v>0</v>
      </c>
      <c r="V9" s="114">
        <f>ROUND(E9*U9,2)</f>
        <v>0</v>
      </c>
      <c r="W9" s="114"/>
      <c r="X9" s="114" t="s">
        <v>229</v>
      </c>
      <c r="Y9" s="114" t="s">
        <v>156</v>
      </c>
      <c r="Z9" s="108"/>
      <c r="AA9" s="108"/>
      <c r="AB9" s="108"/>
      <c r="AC9" s="108"/>
      <c r="AD9" s="108"/>
      <c r="AE9" s="108"/>
      <c r="AF9" s="108"/>
      <c r="AG9" s="108" t="s">
        <v>230</v>
      </c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</row>
    <row r="10" spans="1:60" outlineLevel="1">
      <c r="A10" s="124">
        <v>2</v>
      </c>
      <c r="B10" s="125" t="s">
        <v>160</v>
      </c>
      <c r="C10" s="139" t="s">
        <v>161</v>
      </c>
      <c r="D10" s="126" t="s">
        <v>152</v>
      </c>
      <c r="E10" s="127">
        <v>24</v>
      </c>
      <c r="F10" s="128"/>
      <c r="G10" s="129">
        <f>ROUND(E10*F10,2)</f>
        <v>0</v>
      </c>
      <c r="H10" s="128"/>
      <c r="I10" s="129">
        <f>ROUND(E10*H10,2)</f>
        <v>0</v>
      </c>
      <c r="J10" s="128"/>
      <c r="K10" s="129">
        <f>ROUND(E10*J10,2)</f>
        <v>0</v>
      </c>
      <c r="L10" s="129">
        <v>21</v>
      </c>
      <c r="M10" s="129">
        <f>G10*(1+L10/100)</f>
        <v>0</v>
      </c>
      <c r="N10" s="127">
        <v>0</v>
      </c>
      <c r="O10" s="127">
        <f>ROUND(E10*N10,2)</f>
        <v>0</v>
      </c>
      <c r="P10" s="127">
        <v>0</v>
      </c>
      <c r="Q10" s="127">
        <f>ROUND(E10*P10,2)</f>
        <v>0</v>
      </c>
      <c r="R10" s="129"/>
      <c r="S10" s="129" t="s">
        <v>153</v>
      </c>
      <c r="T10" s="130" t="s">
        <v>154</v>
      </c>
      <c r="U10" s="114">
        <v>0.36799999999999999</v>
      </c>
      <c r="V10" s="114">
        <f>ROUND(E10*U10,2)</f>
        <v>8.83</v>
      </c>
      <c r="W10" s="114"/>
      <c r="X10" s="114" t="s">
        <v>155</v>
      </c>
      <c r="Y10" s="114" t="s">
        <v>156</v>
      </c>
      <c r="Z10" s="108"/>
      <c r="AA10" s="108"/>
      <c r="AB10" s="108"/>
      <c r="AC10" s="108"/>
      <c r="AD10" s="108"/>
      <c r="AE10" s="108"/>
      <c r="AF10" s="108"/>
      <c r="AG10" s="108" t="s">
        <v>157</v>
      </c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</row>
    <row r="11" spans="1:60" outlineLevel="2">
      <c r="A11" s="111"/>
      <c r="B11" s="112"/>
      <c r="C11" s="140" t="s">
        <v>558</v>
      </c>
      <c r="D11" s="115"/>
      <c r="E11" s="116">
        <v>24</v>
      </c>
      <c r="F11" s="114"/>
      <c r="G11" s="114"/>
      <c r="H11" s="114"/>
      <c r="I11" s="114"/>
      <c r="J11" s="114"/>
      <c r="K11" s="114"/>
      <c r="L11" s="114"/>
      <c r="M11" s="114"/>
      <c r="N11" s="113"/>
      <c r="O11" s="113"/>
      <c r="P11" s="113"/>
      <c r="Q11" s="113"/>
      <c r="R11" s="114"/>
      <c r="S11" s="114"/>
      <c r="T11" s="114"/>
      <c r="U11" s="114"/>
      <c r="V11" s="114"/>
      <c r="W11" s="114"/>
      <c r="X11" s="114"/>
      <c r="Y11" s="114"/>
      <c r="Z11" s="108"/>
      <c r="AA11" s="108"/>
      <c r="AB11" s="108"/>
      <c r="AC11" s="108"/>
      <c r="AD11" s="108"/>
      <c r="AE11" s="108"/>
      <c r="AF11" s="108"/>
      <c r="AG11" s="108" t="s">
        <v>159</v>
      </c>
      <c r="AH11" s="108">
        <v>0</v>
      </c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</row>
    <row r="12" spans="1:60" outlineLevel="1">
      <c r="A12" s="124">
        <v>3</v>
      </c>
      <c r="B12" s="125" t="s">
        <v>165</v>
      </c>
      <c r="C12" s="139" t="s">
        <v>166</v>
      </c>
      <c r="D12" s="126" t="s">
        <v>152</v>
      </c>
      <c r="E12" s="127">
        <v>7.2</v>
      </c>
      <c r="F12" s="128"/>
      <c r="G12" s="129">
        <f>ROUND(E12*F12,2)</f>
        <v>0</v>
      </c>
      <c r="H12" s="128"/>
      <c r="I12" s="129">
        <f>ROUND(E12*H12,2)</f>
        <v>0</v>
      </c>
      <c r="J12" s="128"/>
      <c r="K12" s="129">
        <f>ROUND(E12*J12,2)</f>
        <v>0</v>
      </c>
      <c r="L12" s="129">
        <v>21</v>
      </c>
      <c r="M12" s="129">
        <f>G12*(1+L12/100)</f>
        <v>0</v>
      </c>
      <c r="N12" s="127">
        <v>0</v>
      </c>
      <c r="O12" s="127">
        <f>ROUND(E12*N12,2)</f>
        <v>0</v>
      </c>
      <c r="P12" s="127">
        <v>0</v>
      </c>
      <c r="Q12" s="127">
        <f>ROUND(E12*P12,2)</f>
        <v>0</v>
      </c>
      <c r="R12" s="129"/>
      <c r="S12" s="129" t="s">
        <v>153</v>
      </c>
      <c r="T12" s="130" t="s">
        <v>154</v>
      </c>
      <c r="U12" s="114">
        <v>5.8000000000000003E-2</v>
      </c>
      <c r="V12" s="114">
        <f>ROUND(E12*U12,2)</f>
        <v>0.42</v>
      </c>
      <c r="W12" s="114"/>
      <c r="X12" s="114" t="s">
        <v>155</v>
      </c>
      <c r="Y12" s="114" t="s">
        <v>156</v>
      </c>
      <c r="Z12" s="108"/>
      <c r="AA12" s="108"/>
      <c r="AB12" s="108"/>
      <c r="AC12" s="108"/>
      <c r="AD12" s="108"/>
      <c r="AE12" s="108"/>
      <c r="AF12" s="108"/>
      <c r="AG12" s="108" t="s">
        <v>157</v>
      </c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</row>
    <row r="13" spans="1:60" outlineLevel="2">
      <c r="A13" s="111"/>
      <c r="B13" s="112"/>
      <c r="C13" s="140" t="s">
        <v>559</v>
      </c>
      <c r="D13" s="115"/>
      <c r="E13" s="116">
        <v>7.2</v>
      </c>
      <c r="F13" s="114"/>
      <c r="G13" s="114"/>
      <c r="H13" s="114"/>
      <c r="I13" s="114"/>
      <c r="J13" s="114"/>
      <c r="K13" s="114"/>
      <c r="L13" s="114"/>
      <c r="M13" s="114"/>
      <c r="N13" s="113"/>
      <c r="O13" s="113"/>
      <c r="P13" s="113"/>
      <c r="Q13" s="113"/>
      <c r="R13" s="114"/>
      <c r="S13" s="114"/>
      <c r="T13" s="114"/>
      <c r="U13" s="114"/>
      <c r="V13" s="114"/>
      <c r="W13" s="114"/>
      <c r="X13" s="114"/>
      <c r="Y13" s="114"/>
      <c r="Z13" s="108"/>
      <c r="AA13" s="108"/>
      <c r="AB13" s="108"/>
      <c r="AC13" s="108"/>
      <c r="AD13" s="108"/>
      <c r="AE13" s="108"/>
      <c r="AF13" s="108"/>
      <c r="AG13" s="108" t="s">
        <v>159</v>
      </c>
      <c r="AH13" s="108">
        <v>0</v>
      </c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</row>
    <row r="14" spans="1:60" outlineLevel="1">
      <c r="A14" s="124">
        <v>4</v>
      </c>
      <c r="B14" s="125" t="s">
        <v>560</v>
      </c>
      <c r="C14" s="139" t="s">
        <v>561</v>
      </c>
      <c r="D14" s="126" t="s">
        <v>152</v>
      </c>
      <c r="E14" s="127">
        <v>104</v>
      </c>
      <c r="F14" s="128"/>
      <c r="G14" s="129">
        <f>ROUND(E14*F14,2)</f>
        <v>0</v>
      </c>
      <c r="H14" s="128"/>
      <c r="I14" s="129">
        <f>ROUND(E14*H14,2)</f>
        <v>0</v>
      </c>
      <c r="J14" s="128"/>
      <c r="K14" s="129">
        <f>ROUND(E14*J14,2)</f>
        <v>0</v>
      </c>
      <c r="L14" s="129">
        <v>21</v>
      </c>
      <c r="M14" s="129">
        <f>G14*(1+L14/100)</f>
        <v>0</v>
      </c>
      <c r="N14" s="127">
        <v>0</v>
      </c>
      <c r="O14" s="127">
        <f>ROUND(E14*N14,2)</f>
        <v>0</v>
      </c>
      <c r="P14" s="127">
        <v>0</v>
      </c>
      <c r="Q14" s="127">
        <f>ROUND(E14*P14,2)</f>
        <v>0</v>
      </c>
      <c r="R14" s="129"/>
      <c r="S14" s="129" t="s">
        <v>153</v>
      </c>
      <c r="T14" s="130" t="s">
        <v>154</v>
      </c>
      <c r="U14" s="114">
        <v>2.2490000000000001</v>
      </c>
      <c r="V14" s="114">
        <f>ROUND(E14*U14,2)</f>
        <v>233.9</v>
      </c>
      <c r="W14" s="114"/>
      <c r="X14" s="114" t="s">
        <v>155</v>
      </c>
      <c r="Y14" s="114" t="s">
        <v>156</v>
      </c>
      <c r="Z14" s="108"/>
      <c r="AA14" s="108"/>
      <c r="AB14" s="108"/>
      <c r="AC14" s="108"/>
      <c r="AD14" s="108"/>
      <c r="AE14" s="108"/>
      <c r="AF14" s="108"/>
      <c r="AG14" s="108" t="s">
        <v>157</v>
      </c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</row>
    <row r="15" spans="1:60" outlineLevel="2">
      <c r="A15" s="111"/>
      <c r="B15" s="112"/>
      <c r="C15" s="140" t="s">
        <v>562</v>
      </c>
      <c r="D15" s="115"/>
      <c r="E15" s="116">
        <v>80</v>
      </c>
      <c r="F15" s="114"/>
      <c r="G15" s="114"/>
      <c r="H15" s="114"/>
      <c r="I15" s="114"/>
      <c r="J15" s="114"/>
      <c r="K15" s="114"/>
      <c r="L15" s="114"/>
      <c r="M15" s="114"/>
      <c r="N15" s="113"/>
      <c r="O15" s="113"/>
      <c r="P15" s="113"/>
      <c r="Q15" s="113"/>
      <c r="R15" s="114"/>
      <c r="S15" s="114"/>
      <c r="T15" s="114"/>
      <c r="U15" s="114"/>
      <c r="V15" s="114"/>
      <c r="W15" s="114"/>
      <c r="X15" s="114"/>
      <c r="Y15" s="114"/>
      <c r="Z15" s="108"/>
      <c r="AA15" s="108"/>
      <c r="AB15" s="108"/>
      <c r="AC15" s="108"/>
      <c r="AD15" s="108"/>
      <c r="AE15" s="108"/>
      <c r="AF15" s="108"/>
      <c r="AG15" s="108" t="s">
        <v>159</v>
      </c>
      <c r="AH15" s="108">
        <v>0</v>
      </c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</row>
    <row r="16" spans="1:60" outlineLevel="3">
      <c r="A16" s="111"/>
      <c r="B16" s="112"/>
      <c r="C16" s="140" t="s">
        <v>563</v>
      </c>
      <c r="D16" s="115"/>
      <c r="E16" s="116">
        <v>24</v>
      </c>
      <c r="F16" s="114"/>
      <c r="G16" s="114"/>
      <c r="H16" s="114"/>
      <c r="I16" s="114"/>
      <c r="J16" s="114"/>
      <c r="K16" s="114"/>
      <c r="L16" s="114"/>
      <c r="M16" s="114"/>
      <c r="N16" s="113"/>
      <c r="O16" s="113"/>
      <c r="P16" s="113"/>
      <c r="Q16" s="113"/>
      <c r="R16" s="114"/>
      <c r="S16" s="114"/>
      <c r="T16" s="114"/>
      <c r="U16" s="114"/>
      <c r="V16" s="114"/>
      <c r="W16" s="114"/>
      <c r="X16" s="114"/>
      <c r="Y16" s="114"/>
      <c r="Z16" s="108"/>
      <c r="AA16" s="108"/>
      <c r="AB16" s="108"/>
      <c r="AC16" s="108"/>
      <c r="AD16" s="108"/>
      <c r="AE16" s="108"/>
      <c r="AF16" s="108"/>
      <c r="AG16" s="108" t="s">
        <v>159</v>
      </c>
      <c r="AH16" s="108">
        <v>0</v>
      </c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</row>
    <row r="17" spans="1:60" outlineLevel="1">
      <c r="A17" s="124">
        <v>5</v>
      </c>
      <c r="B17" s="125" t="s">
        <v>564</v>
      </c>
      <c r="C17" s="139" t="s">
        <v>565</v>
      </c>
      <c r="D17" s="126" t="s">
        <v>152</v>
      </c>
      <c r="E17" s="127">
        <v>31.2</v>
      </c>
      <c r="F17" s="128"/>
      <c r="G17" s="129">
        <f>ROUND(E17*F17,2)</f>
        <v>0</v>
      </c>
      <c r="H17" s="128"/>
      <c r="I17" s="129">
        <f>ROUND(E17*H17,2)</f>
        <v>0</v>
      </c>
      <c r="J17" s="128"/>
      <c r="K17" s="129">
        <f>ROUND(E17*J17,2)</f>
        <v>0</v>
      </c>
      <c r="L17" s="129">
        <v>21</v>
      </c>
      <c r="M17" s="129">
        <f>G17*(1+L17/100)</f>
        <v>0</v>
      </c>
      <c r="N17" s="127">
        <v>0</v>
      </c>
      <c r="O17" s="127">
        <f>ROUND(E17*N17,2)</f>
        <v>0</v>
      </c>
      <c r="P17" s="127">
        <v>0</v>
      </c>
      <c r="Q17" s="127">
        <f>ROUND(E17*P17,2)</f>
        <v>0</v>
      </c>
      <c r="R17" s="129"/>
      <c r="S17" s="129" t="s">
        <v>153</v>
      </c>
      <c r="T17" s="130" t="s">
        <v>154</v>
      </c>
      <c r="U17" s="114">
        <v>0.107</v>
      </c>
      <c r="V17" s="114">
        <f>ROUND(E17*U17,2)</f>
        <v>3.34</v>
      </c>
      <c r="W17" s="114"/>
      <c r="X17" s="114" t="s">
        <v>155</v>
      </c>
      <c r="Y17" s="114" t="s">
        <v>156</v>
      </c>
      <c r="Z17" s="108"/>
      <c r="AA17" s="108"/>
      <c r="AB17" s="108"/>
      <c r="AC17" s="108"/>
      <c r="AD17" s="108"/>
      <c r="AE17" s="108"/>
      <c r="AF17" s="108"/>
      <c r="AG17" s="108" t="s">
        <v>157</v>
      </c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</row>
    <row r="18" spans="1:60" outlineLevel="2">
      <c r="A18" s="111"/>
      <c r="B18" s="112"/>
      <c r="C18" s="140" t="s">
        <v>566</v>
      </c>
      <c r="D18" s="115"/>
      <c r="E18" s="116">
        <v>31.2</v>
      </c>
      <c r="F18" s="114"/>
      <c r="G18" s="114"/>
      <c r="H18" s="114"/>
      <c r="I18" s="114"/>
      <c r="J18" s="114"/>
      <c r="K18" s="114"/>
      <c r="L18" s="114"/>
      <c r="M18" s="114"/>
      <c r="N18" s="113"/>
      <c r="O18" s="113"/>
      <c r="P18" s="113"/>
      <c r="Q18" s="113"/>
      <c r="R18" s="114"/>
      <c r="S18" s="114"/>
      <c r="T18" s="114"/>
      <c r="U18" s="114"/>
      <c r="V18" s="114"/>
      <c r="W18" s="114"/>
      <c r="X18" s="114"/>
      <c r="Y18" s="114"/>
      <c r="Z18" s="108"/>
      <c r="AA18" s="108"/>
      <c r="AB18" s="108"/>
      <c r="AC18" s="108"/>
      <c r="AD18" s="108"/>
      <c r="AE18" s="108"/>
      <c r="AF18" s="108"/>
      <c r="AG18" s="108" t="s">
        <v>159</v>
      </c>
      <c r="AH18" s="108">
        <v>0</v>
      </c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</row>
    <row r="19" spans="1:60" ht="22.5" outlineLevel="1">
      <c r="A19" s="124">
        <v>6</v>
      </c>
      <c r="B19" s="125" t="s">
        <v>465</v>
      </c>
      <c r="C19" s="139" t="s">
        <v>466</v>
      </c>
      <c r="D19" s="126" t="s">
        <v>152</v>
      </c>
      <c r="E19" s="127">
        <v>36</v>
      </c>
      <c r="F19" s="128"/>
      <c r="G19" s="129">
        <f>ROUND(E19*F19,2)</f>
        <v>0</v>
      </c>
      <c r="H19" s="128"/>
      <c r="I19" s="129">
        <f>ROUND(E19*H19,2)</f>
        <v>0</v>
      </c>
      <c r="J19" s="128"/>
      <c r="K19" s="129">
        <f>ROUND(E19*J19,2)</f>
        <v>0</v>
      </c>
      <c r="L19" s="129">
        <v>21</v>
      </c>
      <c r="M19" s="129">
        <f>G19*(1+L19/100)</f>
        <v>0</v>
      </c>
      <c r="N19" s="127">
        <v>0</v>
      </c>
      <c r="O19" s="127">
        <f>ROUND(E19*N19,2)</f>
        <v>0</v>
      </c>
      <c r="P19" s="127">
        <v>0</v>
      </c>
      <c r="Q19" s="127">
        <f>ROUND(E19*P19,2)</f>
        <v>0</v>
      </c>
      <c r="R19" s="129"/>
      <c r="S19" s="129" t="s">
        <v>153</v>
      </c>
      <c r="T19" s="130" t="s">
        <v>154</v>
      </c>
      <c r="U19" s="114">
        <v>0.23</v>
      </c>
      <c r="V19" s="114">
        <f>ROUND(E19*U19,2)</f>
        <v>8.2799999999999994</v>
      </c>
      <c r="W19" s="114"/>
      <c r="X19" s="114" t="s">
        <v>155</v>
      </c>
      <c r="Y19" s="114" t="s">
        <v>156</v>
      </c>
      <c r="Z19" s="108"/>
      <c r="AA19" s="108"/>
      <c r="AB19" s="108"/>
      <c r="AC19" s="108"/>
      <c r="AD19" s="108"/>
      <c r="AE19" s="108"/>
      <c r="AF19" s="108"/>
      <c r="AG19" s="108" t="s">
        <v>157</v>
      </c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</row>
    <row r="20" spans="1:60" outlineLevel="2">
      <c r="A20" s="111"/>
      <c r="B20" s="112"/>
      <c r="C20" s="140" t="s">
        <v>567</v>
      </c>
      <c r="D20" s="115"/>
      <c r="E20" s="116">
        <v>36</v>
      </c>
      <c r="F20" s="114"/>
      <c r="G20" s="114"/>
      <c r="H20" s="114"/>
      <c r="I20" s="114"/>
      <c r="J20" s="114"/>
      <c r="K20" s="114"/>
      <c r="L20" s="114"/>
      <c r="M20" s="114"/>
      <c r="N20" s="113"/>
      <c r="O20" s="113"/>
      <c r="P20" s="113"/>
      <c r="Q20" s="113"/>
      <c r="R20" s="114"/>
      <c r="S20" s="114"/>
      <c r="T20" s="114"/>
      <c r="U20" s="114"/>
      <c r="V20" s="114"/>
      <c r="W20" s="114"/>
      <c r="X20" s="114"/>
      <c r="Y20" s="114"/>
      <c r="Z20" s="108"/>
      <c r="AA20" s="108"/>
      <c r="AB20" s="108"/>
      <c r="AC20" s="108"/>
      <c r="AD20" s="108"/>
      <c r="AE20" s="108"/>
      <c r="AF20" s="108"/>
      <c r="AG20" s="108" t="s">
        <v>159</v>
      </c>
      <c r="AH20" s="108">
        <v>0</v>
      </c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</row>
    <row r="21" spans="1:60" outlineLevel="1">
      <c r="A21" s="124">
        <v>7</v>
      </c>
      <c r="B21" s="125" t="s">
        <v>568</v>
      </c>
      <c r="C21" s="139" t="s">
        <v>569</v>
      </c>
      <c r="D21" s="126" t="s">
        <v>152</v>
      </c>
      <c r="E21" s="127">
        <v>22.41</v>
      </c>
      <c r="F21" s="128"/>
      <c r="G21" s="129">
        <f>ROUND(E21*F21,2)</f>
        <v>0</v>
      </c>
      <c r="H21" s="128"/>
      <c r="I21" s="129">
        <f>ROUND(E21*H21,2)</f>
        <v>0</v>
      </c>
      <c r="J21" s="128"/>
      <c r="K21" s="129">
        <f>ROUND(E21*J21,2)</f>
        <v>0</v>
      </c>
      <c r="L21" s="129">
        <v>21</v>
      </c>
      <c r="M21" s="129">
        <f>G21*(1+L21/100)</f>
        <v>0</v>
      </c>
      <c r="N21" s="127">
        <v>0</v>
      </c>
      <c r="O21" s="127">
        <f>ROUND(E21*N21,2)</f>
        <v>0</v>
      </c>
      <c r="P21" s="127">
        <v>0</v>
      </c>
      <c r="Q21" s="127">
        <f>ROUND(E21*P21,2)</f>
        <v>0</v>
      </c>
      <c r="R21" s="129"/>
      <c r="S21" s="129" t="s">
        <v>153</v>
      </c>
      <c r="T21" s="130" t="s">
        <v>154</v>
      </c>
      <c r="U21" s="114">
        <v>1.23</v>
      </c>
      <c r="V21" s="114">
        <f>ROUND(E21*U21,2)</f>
        <v>27.56</v>
      </c>
      <c r="W21" s="114"/>
      <c r="X21" s="114" t="s">
        <v>155</v>
      </c>
      <c r="Y21" s="114" t="s">
        <v>156</v>
      </c>
      <c r="Z21" s="108"/>
      <c r="AA21" s="108"/>
      <c r="AB21" s="108"/>
      <c r="AC21" s="108"/>
      <c r="AD21" s="108"/>
      <c r="AE21" s="108"/>
      <c r="AF21" s="108"/>
      <c r="AG21" s="108" t="s">
        <v>157</v>
      </c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</row>
    <row r="22" spans="1:60" outlineLevel="2">
      <c r="A22" s="111"/>
      <c r="B22" s="112"/>
      <c r="C22" s="140" t="s">
        <v>570</v>
      </c>
      <c r="D22" s="115"/>
      <c r="E22" s="116">
        <v>22.41</v>
      </c>
      <c r="F22" s="114"/>
      <c r="G22" s="114"/>
      <c r="H22" s="114"/>
      <c r="I22" s="114"/>
      <c r="J22" s="114"/>
      <c r="K22" s="114"/>
      <c r="L22" s="114"/>
      <c r="M22" s="114"/>
      <c r="N22" s="113"/>
      <c r="O22" s="113"/>
      <c r="P22" s="113"/>
      <c r="Q22" s="113"/>
      <c r="R22" s="114"/>
      <c r="S22" s="114"/>
      <c r="T22" s="114"/>
      <c r="U22" s="114"/>
      <c r="V22" s="114"/>
      <c r="W22" s="114"/>
      <c r="X22" s="114"/>
      <c r="Y22" s="114"/>
      <c r="Z22" s="108"/>
      <c r="AA22" s="108"/>
      <c r="AB22" s="108"/>
      <c r="AC22" s="108"/>
      <c r="AD22" s="108"/>
      <c r="AE22" s="108"/>
      <c r="AF22" s="108"/>
      <c r="AG22" s="108" t="s">
        <v>159</v>
      </c>
      <c r="AH22" s="108">
        <v>0</v>
      </c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</row>
    <row r="23" spans="1:60" outlineLevel="1">
      <c r="A23" s="124">
        <v>8</v>
      </c>
      <c r="B23" s="125" t="s">
        <v>571</v>
      </c>
      <c r="C23" s="139" t="s">
        <v>572</v>
      </c>
      <c r="D23" s="126" t="s">
        <v>203</v>
      </c>
      <c r="E23" s="127">
        <v>64</v>
      </c>
      <c r="F23" s="128"/>
      <c r="G23" s="129">
        <f>ROUND(E23*F23,2)</f>
        <v>0</v>
      </c>
      <c r="H23" s="128"/>
      <c r="I23" s="129">
        <f>ROUND(E23*H23,2)</f>
        <v>0</v>
      </c>
      <c r="J23" s="128"/>
      <c r="K23" s="129">
        <f>ROUND(E23*J23,2)</f>
        <v>0</v>
      </c>
      <c r="L23" s="129">
        <v>21</v>
      </c>
      <c r="M23" s="129">
        <f>G23*(1+L23/100)</f>
        <v>0</v>
      </c>
      <c r="N23" s="127">
        <v>6.9999999999999999E-4</v>
      </c>
      <c r="O23" s="127">
        <f>ROUND(E23*N23,2)</f>
        <v>0.04</v>
      </c>
      <c r="P23" s="127">
        <v>0</v>
      </c>
      <c r="Q23" s="127">
        <f>ROUND(E23*P23,2)</f>
        <v>0</v>
      </c>
      <c r="R23" s="129"/>
      <c r="S23" s="129" t="s">
        <v>153</v>
      </c>
      <c r="T23" s="130" t="s">
        <v>154</v>
      </c>
      <c r="U23" s="114">
        <v>0.156</v>
      </c>
      <c r="V23" s="114">
        <f>ROUND(E23*U23,2)</f>
        <v>9.98</v>
      </c>
      <c r="W23" s="114"/>
      <c r="X23" s="114" t="s">
        <v>155</v>
      </c>
      <c r="Y23" s="114" t="s">
        <v>156</v>
      </c>
      <c r="Z23" s="108"/>
      <c r="AA23" s="108"/>
      <c r="AB23" s="108"/>
      <c r="AC23" s="108"/>
      <c r="AD23" s="108"/>
      <c r="AE23" s="108"/>
      <c r="AF23" s="108"/>
      <c r="AG23" s="108" t="s">
        <v>157</v>
      </c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</row>
    <row r="24" spans="1:60" outlineLevel="2">
      <c r="A24" s="111"/>
      <c r="B24" s="112"/>
      <c r="C24" s="140" t="s">
        <v>573</v>
      </c>
      <c r="D24" s="115"/>
      <c r="E24" s="116">
        <v>64</v>
      </c>
      <c r="F24" s="114"/>
      <c r="G24" s="114"/>
      <c r="H24" s="114"/>
      <c r="I24" s="114"/>
      <c r="J24" s="114"/>
      <c r="K24" s="114"/>
      <c r="L24" s="114"/>
      <c r="M24" s="114"/>
      <c r="N24" s="113"/>
      <c r="O24" s="113"/>
      <c r="P24" s="113"/>
      <c r="Q24" s="113"/>
      <c r="R24" s="114"/>
      <c r="S24" s="114"/>
      <c r="T24" s="114"/>
      <c r="U24" s="114"/>
      <c r="V24" s="114"/>
      <c r="W24" s="114"/>
      <c r="X24" s="114"/>
      <c r="Y24" s="114"/>
      <c r="Z24" s="108"/>
      <c r="AA24" s="108"/>
      <c r="AB24" s="108"/>
      <c r="AC24" s="108"/>
      <c r="AD24" s="108"/>
      <c r="AE24" s="108"/>
      <c r="AF24" s="108"/>
      <c r="AG24" s="108" t="s">
        <v>159</v>
      </c>
      <c r="AH24" s="108">
        <v>0</v>
      </c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</row>
    <row r="25" spans="1:60" outlineLevel="1">
      <c r="A25" s="131">
        <v>9</v>
      </c>
      <c r="B25" s="132" t="s">
        <v>574</v>
      </c>
      <c r="C25" s="141" t="s">
        <v>575</v>
      </c>
      <c r="D25" s="133" t="s">
        <v>203</v>
      </c>
      <c r="E25" s="134">
        <v>64</v>
      </c>
      <c r="F25" s="135"/>
      <c r="G25" s="136">
        <f>ROUND(E25*F25,2)</f>
        <v>0</v>
      </c>
      <c r="H25" s="135"/>
      <c r="I25" s="136">
        <f>ROUND(E25*H25,2)</f>
        <v>0</v>
      </c>
      <c r="J25" s="135"/>
      <c r="K25" s="136">
        <f>ROUND(E25*J25,2)</f>
        <v>0</v>
      </c>
      <c r="L25" s="136">
        <v>21</v>
      </c>
      <c r="M25" s="136">
        <f>G25*(1+L25/100)</f>
        <v>0</v>
      </c>
      <c r="N25" s="134">
        <v>0</v>
      </c>
      <c r="O25" s="134">
        <f>ROUND(E25*N25,2)</f>
        <v>0</v>
      </c>
      <c r="P25" s="134">
        <v>0</v>
      </c>
      <c r="Q25" s="134">
        <f>ROUND(E25*P25,2)</f>
        <v>0</v>
      </c>
      <c r="R25" s="136"/>
      <c r="S25" s="136" t="s">
        <v>153</v>
      </c>
      <c r="T25" s="137" t="s">
        <v>154</v>
      </c>
      <c r="U25" s="114">
        <v>9.5000000000000001E-2</v>
      </c>
      <c r="V25" s="114">
        <f>ROUND(E25*U25,2)</f>
        <v>6.08</v>
      </c>
      <c r="W25" s="114"/>
      <c r="X25" s="114" t="s">
        <v>155</v>
      </c>
      <c r="Y25" s="114" t="s">
        <v>156</v>
      </c>
      <c r="Z25" s="108"/>
      <c r="AA25" s="108"/>
      <c r="AB25" s="108"/>
      <c r="AC25" s="108"/>
      <c r="AD25" s="108"/>
      <c r="AE25" s="108"/>
      <c r="AF25" s="108"/>
      <c r="AG25" s="108" t="s">
        <v>157</v>
      </c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</row>
    <row r="26" spans="1:60" ht="22.5" outlineLevel="1">
      <c r="A26" s="131">
        <v>10</v>
      </c>
      <c r="B26" s="132" t="s">
        <v>183</v>
      </c>
      <c r="C26" s="141" t="s">
        <v>184</v>
      </c>
      <c r="D26" s="133" t="s">
        <v>152</v>
      </c>
      <c r="E26" s="134">
        <v>60.8</v>
      </c>
      <c r="F26" s="135"/>
      <c r="G26" s="136">
        <f>ROUND(E26*F26,2)</f>
        <v>0</v>
      </c>
      <c r="H26" s="135"/>
      <c r="I26" s="136">
        <f>ROUND(E26*H26,2)</f>
        <v>0</v>
      </c>
      <c r="J26" s="135"/>
      <c r="K26" s="136">
        <f>ROUND(E26*J26,2)</f>
        <v>0</v>
      </c>
      <c r="L26" s="136">
        <v>21</v>
      </c>
      <c r="M26" s="136">
        <f>G26*(1+L26/100)</f>
        <v>0</v>
      </c>
      <c r="N26" s="134">
        <v>0</v>
      </c>
      <c r="O26" s="134">
        <f>ROUND(E26*N26,2)</f>
        <v>0</v>
      </c>
      <c r="P26" s="134">
        <v>0</v>
      </c>
      <c r="Q26" s="134">
        <f>ROUND(E26*P26,2)</f>
        <v>0</v>
      </c>
      <c r="R26" s="136"/>
      <c r="S26" s="136" t="s">
        <v>153</v>
      </c>
      <c r="T26" s="137" t="s">
        <v>154</v>
      </c>
      <c r="U26" s="114">
        <v>7.3999999999999996E-2</v>
      </c>
      <c r="V26" s="114">
        <f>ROUND(E26*U26,2)</f>
        <v>4.5</v>
      </c>
      <c r="W26" s="114"/>
      <c r="X26" s="114" t="s">
        <v>155</v>
      </c>
      <c r="Y26" s="114" t="s">
        <v>156</v>
      </c>
      <c r="Z26" s="108"/>
      <c r="AA26" s="108"/>
      <c r="AB26" s="108"/>
      <c r="AC26" s="108"/>
      <c r="AD26" s="108"/>
      <c r="AE26" s="108"/>
      <c r="AF26" s="108"/>
      <c r="AG26" s="108" t="s">
        <v>157</v>
      </c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</row>
    <row r="27" spans="1:60" ht="22.5" outlineLevel="1">
      <c r="A27" s="124">
        <v>11</v>
      </c>
      <c r="B27" s="125" t="s">
        <v>186</v>
      </c>
      <c r="C27" s="139" t="s">
        <v>187</v>
      </c>
      <c r="D27" s="126" t="s">
        <v>152</v>
      </c>
      <c r="E27" s="127">
        <v>103.2</v>
      </c>
      <c r="F27" s="128"/>
      <c r="G27" s="129">
        <f>ROUND(E27*F27,2)</f>
        <v>0</v>
      </c>
      <c r="H27" s="128"/>
      <c r="I27" s="129">
        <f>ROUND(E27*H27,2)</f>
        <v>0</v>
      </c>
      <c r="J27" s="128"/>
      <c r="K27" s="129">
        <f>ROUND(E27*J27,2)</f>
        <v>0</v>
      </c>
      <c r="L27" s="129">
        <v>21</v>
      </c>
      <c r="M27" s="129">
        <f>G27*(1+L27/100)</f>
        <v>0</v>
      </c>
      <c r="N27" s="127">
        <v>0</v>
      </c>
      <c r="O27" s="127">
        <f>ROUND(E27*N27,2)</f>
        <v>0</v>
      </c>
      <c r="P27" s="127">
        <v>0</v>
      </c>
      <c r="Q27" s="127">
        <f>ROUND(E27*P27,2)</f>
        <v>0</v>
      </c>
      <c r="R27" s="129"/>
      <c r="S27" s="129" t="s">
        <v>153</v>
      </c>
      <c r="T27" s="130" t="s">
        <v>154</v>
      </c>
      <c r="U27" s="114">
        <v>1.0999999999999999E-2</v>
      </c>
      <c r="V27" s="114">
        <f>ROUND(E27*U27,2)</f>
        <v>1.1399999999999999</v>
      </c>
      <c r="W27" s="114"/>
      <c r="X27" s="114" t="s">
        <v>155</v>
      </c>
      <c r="Y27" s="114" t="s">
        <v>156</v>
      </c>
      <c r="Z27" s="108"/>
      <c r="AA27" s="108"/>
      <c r="AB27" s="108"/>
      <c r="AC27" s="108"/>
      <c r="AD27" s="108"/>
      <c r="AE27" s="108"/>
      <c r="AF27" s="108"/>
      <c r="AG27" s="108" t="s">
        <v>157</v>
      </c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</row>
    <row r="28" spans="1:60" outlineLevel="2">
      <c r="A28" s="111"/>
      <c r="B28" s="112"/>
      <c r="C28" s="140" t="s">
        <v>576</v>
      </c>
      <c r="D28" s="115"/>
      <c r="E28" s="116">
        <v>164</v>
      </c>
      <c r="F28" s="114"/>
      <c r="G28" s="114"/>
      <c r="H28" s="114"/>
      <c r="I28" s="114"/>
      <c r="J28" s="114"/>
      <c r="K28" s="114"/>
      <c r="L28" s="114"/>
      <c r="M28" s="114"/>
      <c r="N28" s="113"/>
      <c r="O28" s="113"/>
      <c r="P28" s="113"/>
      <c r="Q28" s="113"/>
      <c r="R28" s="114"/>
      <c r="S28" s="114"/>
      <c r="T28" s="114"/>
      <c r="U28" s="114"/>
      <c r="V28" s="114"/>
      <c r="W28" s="114"/>
      <c r="X28" s="114"/>
      <c r="Y28" s="114"/>
      <c r="Z28" s="108"/>
      <c r="AA28" s="108"/>
      <c r="AB28" s="108"/>
      <c r="AC28" s="108"/>
      <c r="AD28" s="108"/>
      <c r="AE28" s="108"/>
      <c r="AF28" s="108"/>
      <c r="AG28" s="108" t="s">
        <v>159</v>
      </c>
      <c r="AH28" s="108">
        <v>0</v>
      </c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</row>
    <row r="29" spans="1:60" outlineLevel="3">
      <c r="A29" s="111"/>
      <c r="B29" s="112"/>
      <c r="C29" s="140" t="s">
        <v>577</v>
      </c>
      <c r="D29" s="115"/>
      <c r="E29" s="116">
        <v>-60.8</v>
      </c>
      <c r="F29" s="114"/>
      <c r="G29" s="114"/>
      <c r="H29" s="114"/>
      <c r="I29" s="114"/>
      <c r="J29" s="114"/>
      <c r="K29" s="114"/>
      <c r="L29" s="114"/>
      <c r="M29" s="114"/>
      <c r="N29" s="113"/>
      <c r="O29" s="113"/>
      <c r="P29" s="113"/>
      <c r="Q29" s="113"/>
      <c r="R29" s="114"/>
      <c r="S29" s="114"/>
      <c r="T29" s="114"/>
      <c r="U29" s="114"/>
      <c r="V29" s="114"/>
      <c r="W29" s="114"/>
      <c r="X29" s="114"/>
      <c r="Y29" s="114"/>
      <c r="Z29" s="108"/>
      <c r="AA29" s="108"/>
      <c r="AB29" s="108"/>
      <c r="AC29" s="108"/>
      <c r="AD29" s="108"/>
      <c r="AE29" s="108"/>
      <c r="AF29" s="108"/>
      <c r="AG29" s="108" t="s">
        <v>159</v>
      </c>
      <c r="AH29" s="108">
        <v>0</v>
      </c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</row>
    <row r="30" spans="1:60" outlineLevel="1">
      <c r="A30" s="124">
        <v>12</v>
      </c>
      <c r="B30" s="125" t="s">
        <v>479</v>
      </c>
      <c r="C30" s="139" t="s">
        <v>480</v>
      </c>
      <c r="D30" s="126" t="s">
        <v>152</v>
      </c>
      <c r="E30" s="127">
        <v>2.4</v>
      </c>
      <c r="F30" s="128"/>
      <c r="G30" s="129">
        <f>ROUND(E30*F30,2)</f>
        <v>0</v>
      </c>
      <c r="H30" s="128"/>
      <c r="I30" s="129">
        <f>ROUND(E30*H30,2)</f>
        <v>0</v>
      </c>
      <c r="J30" s="128"/>
      <c r="K30" s="129">
        <f>ROUND(E30*J30,2)</f>
        <v>0</v>
      </c>
      <c r="L30" s="129">
        <v>21</v>
      </c>
      <c r="M30" s="129">
        <f>G30*(1+L30/100)</f>
        <v>0</v>
      </c>
      <c r="N30" s="127">
        <v>1.8907700000000001</v>
      </c>
      <c r="O30" s="127">
        <f>ROUND(E30*N30,2)</f>
        <v>4.54</v>
      </c>
      <c r="P30" s="127">
        <v>0</v>
      </c>
      <c r="Q30" s="127">
        <f>ROUND(E30*P30,2)</f>
        <v>0</v>
      </c>
      <c r="R30" s="129"/>
      <c r="S30" s="129" t="s">
        <v>153</v>
      </c>
      <c r="T30" s="130" t="s">
        <v>154</v>
      </c>
      <c r="U30" s="114">
        <v>1.7</v>
      </c>
      <c r="V30" s="114">
        <f>ROUND(E30*U30,2)</f>
        <v>4.08</v>
      </c>
      <c r="W30" s="114"/>
      <c r="X30" s="114" t="s">
        <v>155</v>
      </c>
      <c r="Y30" s="114" t="s">
        <v>156</v>
      </c>
      <c r="Z30" s="108"/>
      <c r="AA30" s="108"/>
      <c r="AB30" s="108"/>
      <c r="AC30" s="108"/>
      <c r="AD30" s="108"/>
      <c r="AE30" s="108"/>
      <c r="AF30" s="108"/>
      <c r="AG30" s="108" t="s">
        <v>157</v>
      </c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</row>
    <row r="31" spans="1:60" outlineLevel="2">
      <c r="A31" s="111"/>
      <c r="B31" s="112"/>
      <c r="C31" s="140" t="s">
        <v>578</v>
      </c>
      <c r="D31" s="115"/>
      <c r="E31" s="116">
        <v>2.4</v>
      </c>
      <c r="F31" s="114"/>
      <c r="G31" s="114"/>
      <c r="H31" s="114"/>
      <c r="I31" s="114"/>
      <c r="J31" s="114"/>
      <c r="K31" s="114"/>
      <c r="L31" s="114"/>
      <c r="M31" s="114"/>
      <c r="N31" s="113"/>
      <c r="O31" s="113"/>
      <c r="P31" s="113"/>
      <c r="Q31" s="113"/>
      <c r="R31" s="114"/>
      <c r="S31" s="114"/>
      <c r="T31" s="114"/>
      <c r="U31" s="114"/>
      <c r="V31" s="114"/>
      <c r="W31" s="114"/>
      <c r="X31" s="114"/>
      <c r="Y31" s="114"/>
      <c r="Z31" s="108"/>
      <c r="AA31" s="108"/>
      <c r="AB31" s="108"/>
      <c r="AC31" s="108"/>
      <c r="AD31" s="108"/>
      <c r="AE31" s="108"/>
      <c r="AF31" s="108"/>
      <c r="AG31" s="108" t="s">
        <v>159</v>
      </c>
      <c r="AH31" s="108">
        <v>0</v>
      </c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</row>
    <row r="32" spans="1:60" ht="22.5" outlineLevel="1">
      <c r="A32" s="124">
        <v>13</v>
      </c>
      <c r="B32" s="125" t="s">
        <v>471</v>
      </c>
      <c r="C32" s="139" t="s">
        <v>472</v>
      </c>
      <c r="D32" s="126" t="s">
        <v>152</v>
      </c>
      <c r="E32" s="127">
        <v>9.6</v>
      </c>
      <c r="F32" s="128"/>
      <c r="G32" s="129">
        <f>ROUND(E32*F32,2)</f>
        <v>0</v>
      </c>
      <c r="H32" s="128"/>
      <c r="I32" s="129">
        <f>ROUND(E32*H32,2)</f>
        <v>0</v>
      </c>
      <c r="J32" s="128"/>
      <c r="K32" s="129">
        <f>ROUND(E32*J32,2)</f>
        <v>0</v>
      </c>
      <c r="L32" s="129">
        <v>21</v>
      </c>
      <c r="M32" s="129">
        <f>G32*(1+L32/100)</f>
        <v>0</v>
      </c>
      <c r="N32" s="127">
        <v>1.7</v>
      </c>
      <c r="O32" s="127">
        <f>ROUND(E32*N32,2)</f>
        <v>16.32</v>
      </c>
      <c r="P32" s="127">
        <v>0</v>
      </c>
      <c r="Q32" s="127">
        <f>ROUND(E32*P32,2)</f>
        <v>0</v>
      </c>
      <c r="R32" s="129"/>
      <c r="S32" s="129" t="s">
        <v>153</v>
      </c>
      <c r="T32" s="130" t="s">
        <v>154</v>
      </c>
      <c r="U32" s="114">
        <v>1.587</v>
      </c>
      <c r="V32" s="114">
        <f>ROUND(E32*U32,2)</f>
        <v>15.24</v>
      </c>
      <c r="W32" s="114"/>
      <c r="X32" s="114" t="s">
        <v>155</v>
      </c>
      <c r="Y32" s="114" t="s">
        <v>156</v>
      </c>
      <c r="Z32" s="108"/>
      <c r="AA32" s="108"/>
      <c r="AB32" s="108"/>
      <c r="AC32" s="108"/>
      <c r="AD32" s="108"/>
      <c r="AE32" s="108"/>
      <c r="AF32" s="108"/>
      <c r="AG32" s="108" t="s">
        <v>157</v>
      </c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</row>
    <row r="33" spans="1:60" outlineLevel="2">
      <c r="A33" s="111"/>
      <c r="B33" s="112"/>
      <c r="C33" s="140" t="s">
        <v>579</v>
      </c>
      <c r="D33" s="115"/>
      <c r="E33" s="116">
        <v>9.6</v>
      </c>
      <c r="F33" s="114"/>
      <c r="G33" s="114"/>
      <c r="H33" s="114"/>
      <c r="I33" s="114"/>
      <c r="J33" s="114"/>
      <c r="K33" s="114"/>
      <c r="L33" s="114"/>
      <c r="M33" s="114"/>
      <c r="N33" s="113"/>
      <c r="O33" s="113"/>
      <c r="P33" s="113"/>
      <c r="Q33" s="113"/>
      <c r="R33" s="114"/>
      <c r="S33" s="114"/>
      <c r="T33" s="114"/>
      <c r="U33" s="114"/>
      <c r="V33" s="114"/>
      <c r="W33" s="114"/>
      <c r="X33" s="114"/>
      <c r="Y33" s="114"/>
      <c r="Z33" s="108"/>
      <c r="AA33" s="108"/>
      <c r="AB33" s="108"/>
      <c r="AC33" s="108"/>
      <c r="AD33" s="108"/>
      <c r="AE33" s="108"/>
      <c r="AF33" s="108"/>
      <c r="AG33" s="108" t="s">
        <v>159</v>
      </c>
      <c r="AH33" s="108">
        <v>0</v>
      </c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</row>
    <row r="34" spans="1:60" outlineLevel="1">
      <c r="A34" s="124">
        <v>14</v>
      </c>
      <c r="B34" s="125" t="s">
        <v>150</v>
      </c>
      <c r="C34" s="139" t="s">
        <v>151</v>
      </c>
      <c r="D34" s="126" t="s">
        <v>152</v>
      </c>
      <c r="E34" s="127">
        <v>60.8</v>
      </c>
      <c r="F34" s="128"/>
      <c r="G34" s="129">
        <f>ROUND(E34*F34,2)</f>
        <v>0</v>
      </c>
      <c r="H34" s="128"/>
      <c r="I34" s="129">
        <f>ROUND(E34*H34,2)</f>
        <v>0</v>
      </c>
      <c r="J34" s="128"/>
      <c r="K34" s="129">
        <f>ROUND(E34*J34,2)</f>
        <v>0</v>
      </c>
      <c r="L34" s="129">
        <v>21</v>
      </c>
      <c r="M34" s="129">
        <f>G34*(1+L34/100)</f>
        <v>0</v>
      </c>
      <c r="N34" s="127">
        <v>0</v>
      </c>
      <c r="O34" s="127">
        <f>ROUND(E34*N34,2)</f>
        <v>0</v>
      </c>
      <c r="P34" s="127">
        <v>0</v>
      </c>
      <c r="Q34" s="127">
        <f>ROUND(E34*P34,2)</f>
        <v>0</v>
      </c>
      <c r="R34" s="129"/>
      <c r="S34" s="129" t="s">
        <v>153</v>
      </c>
      <c r="T34" s="130" t="s">
        <v>154</v>
      </c>
      <c r="U34" s="114">
        <v>0.20200000000000001</v>
      </c>
      <c r="V34" s="114">
        <f>ROUND(E34*U34,2)</f>
        <v>12.28</v>
      </c>
      <c r="W34" s="114"/>
      <c r="X34" s="114" t="s">
        <v>155</v>
      </c>
      <c r="Y34" s="114" t="s">
        <v>156</v>
      </c>
      <c r="Z34" s="108"/>
      <c r="AA34" s="108"/>
      <c r="AB34" s="108"/>
      <c r="AC34" s="108"/>
      <c r="AD34" s="108"/>
      <c r="AE34" s="108"/>
      <c r="AF34" s="108"/>
      <c r="AG34" s="108" t="s">
        <v>157</v>
      </c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</row>
    <row r="35" spans="1:60" outlineLevel="2">
      <c r="A35" s="111"/>
      <c r="B35" s="112"/>
      <c r="C35" s="140" t="s">
        <v>580</v>
      </c>
      <c r="D35" s="115"/>
      <c r="E35" s="116">
        <v>16</v>
      </c>
      <c r="F35" s="114"/>
      <c r="G35" s="114"/>
      <c r="H35" s="114"/>
      <c r="I35" s="114"/>
      <c r="J35" s="114"/>
      <c r="K35" s="114"/>
      <c r="L35" s="114"/>
      <c r="M35" s="114"/>
      <c r="N35" s="113"/>
      <c r="O35" s="113"/>
      <c r="P35" s="113"/>
      <c r="Q35" s="113"/>
      <c r="R35" s="114"/>
      <c r="S35" s="114"/>
      <c r="T35" s="114"/>
      <c r="U35" s="114"/>
      <c r="V35" s="114"/>
      <c r="W35" s="114"/>
      <c r="X35" s="114"/>
      <c r="Y35" s="114"/>
      <c r="Z35" s="108"/>
      <c r="AA35" s="108"/>
      <c r="AB35" s="108"/>
      <c r="AC35" s="108"/>
      <c r="AD35" s="108"/>
      <c r="AE35" s="108"/>
      <c r="AF35" s="108"/>
      <c r="AG35" s="108" t="s">
        <v>159</v>
      </c>
      <c r="AH35" s="108">
        <v>0</v>
      </c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</row>
    <row r="36" spans="1:60" outlineLevel="3">
      <c r="A36" s="111"/>
      <c r="B36" s="112"/>
      <c r="C36" s="140" t="s">
        <v>581</v>
      </c>
      <c r="D36" s="115"/>
      <c r="E36" s="116">
        <v>16</v>
      </c>
      <c r="F36" s="114"/>
      <c r="G36" s="114"/>
      <c r="H36" s="114"/>
      <c r="I36" s="114"/>
      <c r="J36" s="114"/>
      <c r="K36" s="114"/>
      <c r="L36" s="114"/>
      <c r="M36" s="114"/>
      <c r="N36" s="113"/>
      <c r="O36" s="113"/>
      <c r="P36" s="113"/>
      <c r="Q36" s="113"/>
      <c r="R36" s="114"/>
      <c r="S36" s="114"/>
      <c r="T36" s="114"/>
      <c r="U36" s="114"/>
      <c r="V36" s="114"/>
      <c r="W36" s="114"/>
      <c r="X36" s="114"/>
      <c r="Y36" s="114"/>
      <c r="Z36" s="108"/>
      <c r="AA36" s="108"/>
      <c r="AB36" s="108"/>
      <c r="AC36" s="108"/>
      <c r="AD36" s="108"/>
      <c r="AE36" s="108"/>
      <c r="AF36" s="108"/>
      <c r="AG36" s="108" t="s">
        <v>159</v>
      </c>
      <c r="AH36" s="108">
        <v>0</v>
      </c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</row>
    <row r="37" spans="1:60" outlineLevel="3">
      <c r="A37" s="111"/>
      <c r="B37" s="112"/>
      <c r="C37" s="140" t="s">
        <v>582</v>
      </c>
      <c r="D37" s="115"/>
      <c r="E37" s="116">
        <v>28.8</v>
      </c>
      <c r="F37" s="114"/>
      <c r="G37" s="114"/>
      <c r="H37" s="114"/>
      <c r="I37" s="114"/>
      <c r="J37" s="114"/>
      <c r="K37" s="114"/>
      <c r="L37" s="114"/>
      <c r="M37" s="114"/>
      <c r="N37" s="113"/>
      <c r="O37" s="113"/>
      <c r="P37" s="113"/>
      <c r="Q37" s="113"/>
      <c r="R37" s="114"/>
      <c r="S37" s="114"/>
      <c r="T37" s="114"/>
      <c r="U37" s="114"/>
      <c r="V37" s="114"/>
      <c r="W37" s="114"/>
      <c r="X37" s="114"/>
      <c r="Y37" s="114"/>
      <c r="Z37" s="108"/>
      <c r="AA37" s="108"/>
      <c r="AB37" s="108"/>
      <c r="AC37" s="108"/>
      <c r="AD37" s="108"/>
      <c r="AE37" s="108"/>
      <c r="AF37" s="108"/>
      <c r="AG37" s="108" t="s">
        <v>159</v>
      </c>
      <c r="AH37" s="108">
        <v>0</v>
      </c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</row>
    <row r="38" spans="1:60" ht="22.5" outlineLevel="1">
      <c r="A38" s="124">
        <v>15</v>
      </c>
      <c r="B38" s="125" t="s">
        <v>190</v>
      </c>
      <c r="C38" s="139" t="s">
        <v>191</v>
      </c>
      <c r="D38" s="126" t="s">
        <v>152</v>
      </c>
      <c r="E38" s="127">
        <v>14.94</v>
      </c>
      <c r="F38" s="128"/>
      <c r="G38" s="129">
        <f>ROUND(E38*F38,2)</f>
        <v>0</v>
      </c>
      <c r="H38" s="128"/>
      <c r="I38" s="129">
        <f>ROUND(E38*H38,2)</f>
        <v>0</v>
      </c>
      <c r="J38" s="128"/>
      <c r="K38" s="129">
        <f>ROUND(E38*J38,2)</f>
        <v>0</v>
      </c>
      <c r="L38" s="129">
        <v>21</v>
      </c>
      <c r="M38" s="129">
        <f>G38*(1+L38/100)</f>
        <v>0</v>
      </c>
      <c r="N38" s="127">
        <v>0</v>
      </c>
      <c r="O38" s="127">
        <f>ROUND(E38*N38,2)</f>
        <v>0</v>
      </c>
      <c r="P38" s="127">
        <v>0</v>
      </c>
      <c r="Q38" s="127">
        <f>ROUND(E38*P38,2)</f>
        <v>0</v>
      </c>
      <c r="R38" s="129"/>
      <c r="S38" s="129" t="s">
        <v>153</v>
      </c>
      <c r="T38" s="130" t="s">
        <v>154</v>
      </c>
      <c r="U38" s="114">
        <v>0</v>
      </c>
      <c r="V38" s="114">
        <f>ROUND(E38*U38,2)</f>
        <v>0</v>
      </c>
      <c r="W38" s="114"/>
      <c r="X38" s="114" t="s">
        <v>155</v>
      </c>
      <c r="Y38" s="114" t="s">
        <v>156</v>
      </c>
      <c r="Z38" s="108"/>
      <c r="AA38" s="108"/>
      <c r="AB38" s="108"/>
      <c r="AC38" s="108"/>
      <c r="AD38" s="108"/>
      <c r="AE38" s="108"/>
      <c r="AF38" s="108"/>
      <c r="AG38" s="108" t="s">
        <v>157</v>
      </c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</row>
    <row r="39" spans="1:60" outlineLevel="2">
      <c r="A39" s="111"/>
      <c r="B39" s="112"/>
      <c r="C39" s="140" t="s">
        <v>583</v>
      </c>
      <c r="D39" s="115"/>
      <c r="E39" s="116">
        <v>14.94</v>
      </c>
      <c r="F39" s="114"/>
      <c r="G39" s="114"/>
      <c r="H39" s="114"/>
      <c r="I39" s="114"/>
      <c r="J39" s="114"/>
      <c r="K39" s="114"/>
      <c r="L39" s="114"/>
      <c r="M39" s="114"/>
      <c r="N39" s="113"/>
      <c r="O39" s="113"/>
      <c r="P39" s="113"/>
      <c r="Q39" s="113"/>
      <c r="R39" s="114"/>
      <c r="S39" s="114"/>
      <c r="T39" s="114"/>
      <c r="U39" s="114"/>
      <c r="V39" s="114"/>
      <c r="W39" s="114"/>
      <c r="X39" s="114"/>
      <c r="Y39" s="114"/>
      <c r="Z39" s="108"/>
      <c r="AA39" s="108"/>
      <c r="AB39" s="108"/>
      <c r="AC39" s="108"/>
      <c r="AD39" s="108"/>
      <c r="AE39" s="108"/>
      <c r="AF39" s="108"/>
      <c r="AG39" s="108" t="s">
        <v>159</v>
      </c>
      <c r="AH39" s="108">
        <v>0</v>
      </c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</row>
    <row r="40" spans="1:60" outlineLevel="1">
      <c r="A40" s="124">
        <v>16</v>
      </c>
      <c r="B40" s="125" t="s">
        <v>584</v>
      </c>
      <c r="C40" s="139" t="s">
        <v>585</v>
      </c>
      <c r="D40" s="126" t="s">
        <v>152</v>
      </c>
      <c r="E40" s="127">
        <v>16</v>
      </c>
      <c r="F40" s="128"/>
      <c r="G40" s="129">
        <f>ROUND(E40*F40,2)</f>
        <v>0</v>
      </c>
      <c r="H40" s="128"/>
      <c r="I40" s="129">
        <f>ROUND(E40*H40,2)</f>
        <v>0</v>
      </c>
      <c r="J40" s="128"/>
      <c r="K40" s="129">
        <f>ROUND(E40*J40,2)</f>
        <v>0</v>
      </c>
      <c r="L40" s="129">
        <v>21</v>
      </c>
      <c r="M40" s="129">
        <f>G40*(1+L40/100)</f>
        <v>0</v>
      </c>
      <c r="N40" s="127">
        <v>1.89</v>
      </c>
      <c r="O40" s="127">
        <f>ROUND(E40*N40,2)</f>
        <v>30.24</v>
      </c>
      <c r="P40" s="127">
        <v>0</v>
      </c>
      <c r="Q40" s="127">
        <f>ROUND(E40*P40,2)</f>
        <v>0</v>
      </c>
      <c r="R40" s="129"/>
      <c r="S40" s="129" t="s">
        <v>153</v>
      </c>
      <c r="T40" s="130" t="s">
        <v>154</v>
      </c>
      <c r="U40" s="114">
        <v>0.12</v>
      </c>
      <c r="V40" s="114">
        <f>ROUND(E40*U40,2)</f>
        <v>1.92</v>
      </c>
      <c r="W40" s="114"/>
      <c r="X40" s="114" t="s">
        <v>155</v>
      </c>
      <c r="Y40" s="114" t="s">
        <v>156</v>
      </c>
      <c r="Z40" s="108"/>
      <c r="AA40" s="108"/>
      <c r="AB40" s="108"/>
      <c r="AC40" s="108"/>
      <c r="AD40" s="108"/>
      <c r="AE40" s="108"/>
      <c r="AF40" s="108"/>
      <c r="AG40" s="108" t="s">
        <v>157</v>
      </c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</row>
    <row r="41" spans="1:60" outlineLevel="2">
      <c r="A41" s="111"/>
      <c r="B41" s="112"/>
      <c r="C41" s="140" t="s">
        <v>586</v>
      </c>
      <c r="D41" s="115"/>
      <c r="E41" s="116">
        <v>16</v>
      </c>
      <c r="F41" s="114"/>
      <c r="G41" s="114"/>
      <c r="H41" s="114"/>
      <c r="I41" s="114"/>
      <c r="J41" s="114"/>
      <c r="K41" s="114"/>
      <c r="L41" s="114"/>
      <c r="M41" s="114"/>
      <c r="N41" s="113"/>
      <c r="O41" s="113"/>
      <c r="P41" s="113"/>
      <c r="Q41" s="113"/>
      <c r="R41" s="114"/>
      <c r="S41" s="114"/>
      <c r="T41" s="114"/>
      <c r="U41" s="114"/>
      <c r="V41" s="114"/>
      <c r="W41" s="114"/>
      <c r="X41" s="114"/>
      <c r="Y41" s="114"/>
      <c r="Z41" s="108"/>
      <c r="AA41" s="108"/>
      <c r="AB41" s="108"/>
      <c r="AC41" s="108"/>
      <c r="AD41" s="108"/>
      <c r="AE41" s="108"/>
      <c r="AF41" s="108"/>
      <c r="AG41" s="108" t="s">
        <v>159</v>
      </c>
      <c r="AH41" s="108">
        <v>0</v>
      </c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</row>
    <row r="42" spans="1:60" outlineLevel="1">
      <c r="A42" s="124">
        <v>17</v>
      </c>
      <c r="B42" s="125" t="s">
        <v>587</v>
      </c>
      <c r="C42" s="139" t="s">
        <v>588</v>
      </c>
      <c r="D42" s="126" t="s">
        <v>203</v>
      </c>
      <c r="E42" s="127">
        <v>16</v>
      </c>
      <c r="F42" s="128"/>
      <c r="G42" s="129">
        <f>ROUND(E42*F42,2)</f>
        <v>0</v>
      </c>
      <c r="H42" s="128"/>
      <c r="I42" s="129">
        <f>ROUND(E42*H42,2)</f>
        <v>0</v>
      </c>
      <c r="J42" s="128"/>
      <c r="K42" s="129">
        <f>ROUND(E42*J42,2)</f>
        <v>0</v>
      </c>
      <c r="L42" s="129">
        <v>21</v>
      </c>
      <c r="M42" s="129">
        <f>G42*(1+L42/100)</f>
        <v>0</v>
      </c>
      <c r="N42" s="127">
        <v>4.0000000000000003E-5</v>
      </c>
      <c r="O42" s="127">
        <f>ROUND(E42*N42,2)</f>
        <v>0</v>
      </c>
      <c r="P42" s="127">
        <v>0</v>
      </c>
      <c r="Q42" s="127">
        <f>ROUND(E42*P42,2)</f>
        <v>0</v>
      </c>
      <c r="R42" s="129"/>
      <c r="S42" s="129" t="s">
        <v>153</v>
      </c>
      <c r="T42" s="130" t="s">
        <v>154</v>
      </c>
      <c r="U42" s="114">
        <v>0.06</v>
      </c>
      <c r="V42" s="114">
        <f>ROUND(E42*U42,2)</f>
        <v>0.96</v>
      </c>
      <c r="W42" s="114"/>
      <c r="X42" s="114" t="s">
        <v>155</v>
      </c>
      <c r="Y42" s="114" t="s">
        <v>156</v>
      </c>
      <c r="Z42" s="108"/>
      <c r="AA42" s="108"/>
      <c r="AB42" s="108"/>
      <c r="AC42" s="108"/>
      <c r="AD42" s="108"/>
      <c r="AE42" s="108"/>
      <c r="AF42" s="108"/>
      <c r="AG42" s="108" t="s">
        <v>157</v>
      </c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</row>
    <row r="43" spans="1:60" outlineLevel="2">
      <c r="A43" s="111"/>
      <c r="B43" s="112"/>
      <c r="C43" s="140" t="s">
        <v>589</v>
      </c>
      <c r="D43" s="115"/>
      <c r="E43" s="116">
        <v>16</v>
      </c>
      <c r="F43" s="114"/>
      <c r="G43" s="114"/>
      <c r="H43" s="114"/>
      <c r="I43" s="114"/>
      <c r="J43" s="114"/>
      <c r="K43" s="114"/>
      <c r="L43" s="114"/>
      <c r="M43" s="114"/>
      <c r="N43" s="113"/>
      <c r="O43" s="113"/>
      <c r="P43" s="113"/>
      <c r="Q43" s="113"/>
      <c r="R43" s="114"/>
      <c r="S43" s="114"/>
      <c r="T43" s="114"/>
      <c r="U43" s="114"/>
      <c r="V43" s="114"/>
      <c r="W43" s="114"/>
      <c r="X43" s="114"/>
      <c r="Y43" s="114"/>
      <c r="Z43" s="108"/>
      <c r="AA43" s="108"/>
      <c r="AB43" s="108"/>
      <c r="AC43" s="108"/>
      <c r="AD43" s="108"/>
      <c r="AE43" s="108"/>
      <c r="AF43" s="108"/>
      <c r="AG43" s="108" t="s">
        <v>159</v>
      </c>
      <c r="AH43" s="108">
        <v>0</v>
      </c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</row>
    <row r="44" spans="1:60" outlineLevel="1">
      <c r="A44" s="124">
        <v>18</v>
      </c>
      <c r="B44" s="125" t="s">
        <v>590</v>
      </c>
      <c r="C44" s="139" t="s">
        <v>591</v>
      </c>
      <c r="D44" s="126" t="s">
        <v>287</v>
      </c>
      <c r="E44" s="127">
        <v>19.2</v>
      </c>
      <c r="F44" s="128"/>
      <c r="G44" s="129">
        <f>ROUND(E44*F44,2)</f>
        <v>0</v>
      </c>
      <c r="H44" s="128"/>
      <c r="I44" s="129">
        <f>ROUND(E44*H44,2)</f>
        <v>0</v>
      </c>
      <c r="J44" s="128"/>
      <c r="K44" s="129">
        <f>ROUND(E44*J44,2)</f>
        <v>0</v>
      </c>
      <c r="L44" s="129">
        <v>21</v>
      </c>
      <c r="M44" s="129">
        <f>G44*(1+L44/100)</f>
        <v>0</v>
      </c>
      <c r="N44" s="127">
        <v>4.4999999999999999E-4</v>
      </c>
      <c r="O44" s="127">
        <f>ROUND(E44*N44,2)</f>
        <v>0.01</v>
      </c>
      <c r="P44" s="127">
        <v>0</v>
      </c>
      <c r="Q44" s="127">
        <f>ROUND(E44*P44,2)</f>
        <v>0</v>
      </c>
      <c r="R44" s="129" t="s">
        <v>306</v>
      </c>
      <c r="S44" s="129" t="s">
        <v>153</v>
      </c>
      <c r="T44" s="130" t="s">
        <v>154</v>
      </c>
      <c r="U44" s="114">
        <v>0</v>
      </c>
      <c r="V44" s="114">
        <f>ROUND(E44*U44,2)</f>
        <v>0</v>
      </c>
      <c r="W44" s="114"/>
      <c r="X44" s="114" t="s">
        <v>307</v>
      </c>
      <c r="Y44" s="114" t="s">
        <v>156</v>
      </c>
      <c r="Z44" s="108"/>
      <c r="AA44" s="108"/>
      <c r="AB44" s="108"/>
      <c r="AC44" s="108"/>
      <c r="AD44" s="108"/>
      <c r="AE44" s="108"/>
      <c r="AF44" s="108"/>
      <c r="AG44" s="108" t="s">
        <v>308</v>
      </c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</row>
    <row r="45" spans="1:60" outlineLevel="2">
      <c r="A45" s="111"/>
      <c r="B45" s="112"/>
      <c r="C45" s="140" t="s">
        <v>592</v>
      </c>
      <c r="D45" s="115"/>
      <c r="E45" s="116">
        <v>19.2</v>
      </c>
      <c r="F45" s="114"/>
      <c r="G45" s="114"/>
      <c r="H45" s="114"/>
      <c r="I45" s="114"/>
      <c r="J45" s="114"/>
      <c r="K45" s="114"/>
      <c r="L45" s="114"/>
      <c r="M45" s="114"/>
      <c r="N45" s="113"/>
      <c r="O45" s="113"/>
      <c r="P45" s="113"/>
      <c r="Q45" s="113"/>
      <c r="R45" s="114"/>
      <c r="S45" s="114"/>
      <c r="T45" s="114"/>
      <c r="U45" s="114"/>
      <c r="V45" s="114"/>
      <c r="W45" s="114"/>
      <c r="X45" s="114"/>
      <c r="Y45" s="114"/>
      <c r="Z45" s="108"/>
      <c r="AA45" s="108"/>
      <c r="AB45" s="108"/>
      <c r="AC45" s="108"/>
      <c r="AD45" s="108"/>
      <c r="AE45" s="108"/>
      <c r="AF45" s="108"/>
      <c r="AG45" s="108" t="s">
        <v>159</v>
      </c>
      <c r="AH45" s="108">
        <v>0</v>
      </c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8"/>
    </row>
    <row r="46" spans="1:60">
      <c r="A46" s="118" t="s">
        <v>148</v>
      </c>
      <c r="B46" s="119" t="s">
        <v>69</v>
      </c>
      <c r="C46" s="138" t="s">
        <v>70</v>
      </c>
      <c r="D46" s="120"/>
      <c r="E46" s="121"/>
      <c r="F46" s="122"/>
      <c r="G46" s="122">
        <f>SUMIF(AG47:AG50,"&lt;&gt;NOR",G47:G50)</f>
        <v>0</v>
      </c>
      <c r="H46" s="122"/>
      <c r="I46" s="122">
        <f>SUM(I47:I50)</f>
        <v>0</v>
      </c>
      <c r="J46" s="122"/>
      <c r="K46" s="122">
        <f>SUM(K47:K50)</f>
        <v>0</v>
      </c>
      <c r="L46" s="122"/>
      <c r="M46" s="122">
        <f>SUM(M47:M50)</f>
        <v>0</v>
      </c>
      <c r="N46" s="121"/>
      <c r="O46" s="121">
        <f>SUM(O47:O50)</f>
        <v>58.2</v>
      </c>
      <c r="P46" s="121"/>
      <c r="Q46" s="121">
        <f>SUM(Q47:Q50)</f>
        <v>0</v>
      </c>
      <c r="R46" s="122"/>
      <c r="S46" s="122"/>
      <c r="T46" s="123"/>
      <c r="U46" s="117"/>
      <c r="V46" s="117">
        <f>SUM(V47:V50)</f>
        <v>14.64</v>
      </c>
      <c r="W46" s="117"/>
      <c r="X46" s="117"/>
      <c r="Y46" s="117"/>
      <c r="AG46" t="s">
        <v>149</v>
      </c>
    </row>
    <row r="47" spans="1:60" ht="22.5" outlineLevel="1">
      <c r="A47" s="131">
        <v>19</v>
      </c>
      <c r="B47" s="132" t="s">
        <v>593</v>
      </c>
      <c r="C47" s="141" t="s">
        <v>594</v>
      </c>
      <c r="D47" s="133" t="s">
        <v>203</v>
      </c>
      <c r="E47" s="134">
        <v>60</v>
      </c>
      <c r="F47" s="135"/>
      <c r="G47" s="136">
        <f>ROUND(E47*F47,2)</f>
        <v>0</v>
      </c>
      <c r="H47" s="135"/>
      <c r="I47" s="136">
        <f>ROUND(E47*H47,2)</f>
        <v>0</v>
      </c>
      <c r="J47" s="135"/>
      <c r="K47" s="136">
        <f>ROUND(E47*J47,2)</f>
        <v>0</v>
      </c>
      <c r="L47" s="136">
        <v>21</v>
      </c>
      <c r="M47" s="136">
        <f>G47*(1+L47/100)</f>
        <v>0</v>
      </c>
      <c r="N47" s="134">
        <v>0.25094</v>
      </c>
      <c r="O47" s="134">
        <f>ROUND(E47*N47,2)</f>
        <v>15.06</v>
      </c>
      <c r="P47" s="134">
        <v>0</v>
      </c>
      <c r="Q47" s="134">
        <f>ROUND(E47*P47,2)</f>
        <v>0</v>
      </c>
      <c r="R47" s="136"/>
      <c r="S47" s="136" t="s">
        <v>153</v>
      </c>
      <c r="T47" s="137" t="s">
        <v>154</v>
      </c>
      <c r="U47" s="114">
        <v>5.0999999999999997E-2</v>
      </c>
      <c r="V47" s="114">
        <f>ROUND(E47*U47,2)</f>
        <v>3.06</v>
      </c>
      <c r="W47" s="114"/>
      <c r="X47" s="114" t="s">
        <v>155</v>
      </c>
      <c r="Y47" s="114" t="s">
        <v>156</v>
      </c>
      <c r="Z47" s="108"/>
      <c r="AA47" s="108"/>
      <c r="AB47" s="108"/>
      <c r="AC47" s="108"/>
      <c r="AD47" s="108"/>
      <c r="AE47" s="108"/>
      <c r="AF47" s="108"/>
      <c r="AG47" s="108" t="s">
        <v>157</v>
      </c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</row>
    <row r="48" spans="1:60" ht="22.5" outlineLevel="1">
      <c r="A48" s="131">
        <v>20</v>
      </c>
      <c r="B48" s="132" t="s">
        <v>595</v>
      </c>
      <c r="C48" s="141" t="s">
        <v>596</v>
      </c>
      <c r="D48" s="133" t="s">
        <v>203</v>
      </c>
      <c r="E48" s="134">
        <v>60</v>
      </c>
      <c r="F48" s="135"/>
      <c r="G48" s="136">
        <f>ROUND(E48*F48,2)</f>
        <v>0</v>
      </c>
      <c r="H48" s="135"/>
      <c r="I48" s="136">
        <f>ROUND(E48*H48,2)</f>
        <v>0</v>
      </c>
      <c r="J48" s="135"/>
      <c r="K48" s="136">
        <f>ROUND(E48*J48,2)</f>
        <v>0</v>
      </c>
      <c r="L48" s="136">
        <v>21</v>
      </c>
      <c r="M48" s="136">
        <f>G48*(1+L48/100)</f>
        <v>0</v>
      </c>
      <c r="N48" s="134">
        <v>0.48574000000000001</v>
      </c>
      <c r="O48" s="134">
        <f>ROUND(E48*N48,2)</f>
        <v>29.14</v>
      </c>
      <c r="P48" s="134">
        <v>0</v>
      </c>
      <c r="Q48" s="134">
        <f>ROUND(E48*P48,2)</f>
        <v>0</v>
      </c>
      <c r="R48" s="136"/>
      <c r="S48" s="136" t="s">
        <v>153</v>
      </c>
      <c r="T48" s="137" t="s">
        <v>154</v>
      </c>
      <c r="U48" s="114">
        <v>5.7000000000000002E-2</v>
      </c>
      <c r="V48" s="114">
        <f>ROUND(E48*U48,2)</f>
        <v>3.42</v>
      </c>
      <c r="W48" s="114"/>
      <c r="X48" s="114" t="s">
        <v>155</v>
      </c>
      <c r="Y48" s="114" t="s">
        <v>156</v>
      </c>
      <c r="Z48" s="108"/>
      <c r="AA48" s="108"/>
      <c r="AB48" s="108"/>
      <c r="AC48" s="108"/>
      <c r="AD48" s="108"/>
      <c r="AE48" s="108"/>
      <c r="AF48" s="108"/>
      <c r="AG48" s="108" t="s">
        <v>157</v>
      </c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</row>
    <row r="49" spans="1:60" outlineLevel="1">
      <c r="A49" s="131">
        <v>21</v>
      </c>
      <c r="B49" s="132" t="s">
        <v>597</v>
      </c>
      <c r="C49" s="141" t="s">
        <v>598</v>
      </c>
      <c r="D49" s="133" t="s">
        <v>203</v>
      </c>
      <c r="E49" s="134">
        <v>60</v>
      </c>
      <c r="F49" s="135"/>
      <c r="G49" s="136">
        <f>ROUND(E49*F49,2)</f>
        <v>0</v>
      </c>
      <c r="H49" s="135"/>
      <c r="I49" s="136">
        <f>ROUND(E49*H49,2)</f>
        <v>0</v>
      </c>
      <c r="J49" s="135"/>
      <c r="K49" s="136">
        <f>ROUND(E49*J49,2)</f>
        <v>0</v>
      </c>
      <c r="L49" s="136">
        <v>21</v>
      </c>
      <c r="M49" s="136">
        <f>G49*(1+L49/100)</f>
        <v>0</v>
      </c>
      <c r="N49" s="134">
        <v>0.10373</v>
      </c>
      <c r="O49" s="134">
        <f>ROUND(E49*N49,2)</f>
        <v>6.22</v>
      </c>
      <c r="P49" s="134">
        <v>0</v>
      </c>
      <c r="Q49" s="134">
        <f>ROUND(E49*P49,2)</f>
        <v>0</v>
      </c>
      <c r="R49" s="136"/>
      <c r="S49" s="136" t="s">
        <v>153</v>
      </c>
      <c r="T49" s="137" t="s">
        <v>154</v>
      </c>
      <c r="U49" s="114">
        <v>6.4000000000000001E-2</v>
      </c>
      <c r="V49" s="114">
        <f>ROUND(E49*U49,2)</f>
        <v>3.84</v>
      </c>
      <c r="W49" s="114"/>
      <c r="X49" s="114" t="s">
        <v>155</v>
      </c>
      <c r="Y49" s="114" t="s">
        <v>156</v>
      </c>
      <c r="Z49" s="108"/>
      <c r="AA49" s="108"/>
      <c r="AB49" s="108"/>
      <c r="AC49" s="108"/>
      <c r="AD49" s="108"/>
      <c r="AE49" s="108"/>
      <c r="AF49" s="108"/>
      <c r="AG49" s="108" t="s">
        <v>157</v>
      </c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</row>
    <row r="50" spans="1:60" outlineLevel="1">
      <c r="A50" s="131">
        <v>22</v>
      </c>
      <c r="B50" s="132" t="s">
        <v>599</v>
      </c>
      <c r="C50" s="141" t="s">
        <v>600</v>
      </c>
      <c r="D50" s="133" t="s">
        <v>203</v>
      </c>
      <c r="E50" s="134">
        <v>60</v>
      </c>
      <c r="F50" s="135"/>
      <c r="G50" s="136">
        <f>ROUND(E50*F50,2)</f>
        <v>0</v>
      </c>
      <c r="H50" s="135"/>
      <c r="I50" s="136">
        <f>ROUND(E50*H50,2)</f>
        <v>0</v>
      </c>
      <c r="J50" s="135"/>
      <c r="K50" s="136">
        <f>ROUND(E50*J50,2)</f>
        <v>0</v>
      </c>
      <c r="L50" s="136">
        <v>21</v>
      </c>
      <c r="M50" s="136">
        <f>G50*(1+L50/100)</f>
        <v>0</v>
      </c>
      <c r="N50" s="134">
        <v>0.12966</v>
      </c>
      <c r="O50" s="134">
        <f>ROUND(E50*N50,2)</f>
        <v>7.78</v>
      </c>
      <c r="P50" s="134">
        <v>0</v>
      </c>
      <c r="Q50" s="134">
        <f>ROUND(E50*P50,2)</f>
        <v>0</v>
      </c>
      <c r="R50" s="136"/>
      <c r="S50" s="136" t="s">
        <v>153</v>
      </c>
      <c r="T50" s="137" t="s">
        <v>154</v>
      </c>
      <c r="U50" s="114">
        <v>7.1999999999999995E-2</v>
      </c>
      <c r="V50" s="114">
        <f>ROUND(E50*U50,2)</f>
        <v>4.32</v>
      </c>
      <c r="W50" s="114"/>
      <c r="X50" s="114" t="s">
        <v>155</v>
      </c>
      <c r="Y50" s="114" t="s">
        <v>156</v>
      </c>
      <c r="Z50" s="108"/>
      <c r="AA50" s="108"/>
      <c r="AB50" s="108"/>
      <c r="AC50" s="108"/>
      <c r="AD50" s="108"/>
      <c r="AE50" s="108"/>
      <c r="AF50" s="108"/>
      <c r="AG50" s="108" t="s">
        <v>157</v>
      </c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</row>
    <row r="51" spans="1:60">
      <c r="A51" s="118" t="s">
        <v>148</v>
      </c>
      <c r="B51" s="119" t="s">
        <v>77</v>
      </c>
      <c r="C51" s="138" t="s">
        <v>78</v>
      </c>
      <c r="D51" s="120"/>
      <c r="E51" s="121"/>
      <c r="F51" s="122"/>
      <c r="G51" s="122">
        <f>SUMIF(AG52:AG55,"&lt;&gt;NOR",G52:G55)</f>
        <v>0</v>
      </c>
      <c r="H51" s="122"/>
      <c r="I51" s="122">
        <f>SUM(I52:I55)</f>
        <v>0</v>
      </c>
      <c r="J51" s="122"/>
      <c r="K51" s="122">
        <f>SUM(K52:K55)</f>
        <v>0</v>
      </c>
      <c r="L51" s="122"/>
      <c r="M51" s="122">
        <f>SUM(M52:M55)</f>
        <v>0</v>
      </c>
      <c r="N51" s="121"/>
      <c r="O51" s="121">
        <f>SUM(O52:O55)</f>
        <v>33.32</v>
      </c>
      <c r="P51" s="121"/>
      <c r="Q51" s="121">
        <f>SUM(Q52:Q55)</f>
        <v>0</v>
      </c>
      <c r="R51" s="122"/>
      <c r="S51" s="122"/>
      <c r="T51" s="123"/>
      <c r="U51" s="117"/>
      <c r="V51" s="117">
        <f>SUM(V52:V55)</f>
        <v>2.64</v>
      </c>
      <c r="W51" s="117"/>
      <c r="X51" s="117"/>
      <c r="Y51" s="117"/>
      <c r="AG51" t="s">
        <v>149</v>
      </c>
    </row>
    <row r="52" spans="1:60" ht="22.5" outlineLevel="1">
      <c r="A52" s="131">
        <v>23</v>
      </c>
      <c r="B52" s="132" t="s">
        <v>601</v>
      </c>
      <c r="C52" s="141" t="s">
        <v>602</v>
      </c>
      <c r="D52" s="133" t="s">
        <v>287</v>
      </c>
      <c r="E52" s="134">
        <v>40</v>
      </c>
      <c r="F52" s="135"/>
      <c r="G52" s="136">
        <f>ROUND(E52*F52,2)</f>
        <v>0</v>
      </c>
      <c r="H52" s="135"/>
      <c r="I52" s="136">
        <f>ROUND(E52*H52,2)</f>
        <v>0</v>
      </c>
      <c r="J52" s="135"/>
      <c r="K52" s="136">
        <f>ROUND(E52*J52,2)</f>
        <v>0</v>
      </c>
      <c r="L52" s="136">
        <v>21</v>
      </c>
      <c r="M52" s="136">
        <f>G52*(1+L52/100)</f>
        <v>0</v>
      </c>
      <c r="N52" s="134">
        <v>2.64E-3</v>
      </c>
      <c r="O52" s="134">
        <f>ROUND(E52*N52,2)</f>
        <v>0.11</v>
      </c>
      <c r="P52" s="134">
        <v>0</v>
      </c>
      <c r="Q52" s="134">
        <f>ROUND(E52*P52,2)</f>
        <v>0</v>
      </c>
      <c r="R52" s="136"/>
      <c r="S52" s="136" t="s">
        <v>153</v>
      </c>
      <c r="T52" s="137" t="s">
        <v>154</v>
      </c>
      <c r="U52" s="114">
        <v>6.6000000000000003E-2</v>
      </c>
      <c r="V52" s="114">
        <f>ROUND(E52*U52,2)</f>
        <v>2.64</v>
      </c>
      <c r="W52" s="114"/>
      <c r="X52" s="114" t="s">
        <v>155</v>
      </c>
      <c r="Y52" s="114" t="s">
        <v>156</v>
      </c>
      <c r="Z52" s="108"/>
      <c r="AA52" s="108"/>
      <c r="AB52" s="108"/>
      <c r="AC52" s="108"/>
      <c r="AD52" s="108"/>
      <c r="AE52" s="108"/>
      <c r="AF52" s="108"/>
      <c r="AG52" s="108" t="s">
        <v>157</v>
      </c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</row>
    <row r="53" spans="1:60" ht="22.5" outlineLevel="1">
      <c r="A53" s="131">
        <v>24</v>
      </c>
      <c r="B53" s="132" t="s">
        <v>603</v>
      </c>
      <c r="C53" s="141" t="s">
        <v>604</v>
      </c>
      <c r="D53" s="133" t="s">
        <v>252</v>
      </c>
      <c r="E53" s="134">
        <v>4</v>
      </c>
      <c r="F53" s="135"/>
      <c r="G53" s="136">
        <f>ROUND(E53*F53,2)</f>
        <v>0</v>
      </c>
      <c r="H53" s="135"/>
      <c r="I53" s="136">
        <f>ROUND(E53*H53,2)</f>
        <v>0</v>
      </c>
      <c r="J53" s="135"/>
      <c r="K53" s="136">
        <f>ROUND(E53*J53,2)</f>
        <v>0</v>
      </c>
      <c r="L53" s="136">
        <v>21</v>
      </c>
      <c r="M53" s="136">
        <f>G53*(1+L53/100)</f>
        <v>0</v>
      </c>
      <c r="N53" s="134">
        <v>0.15422</v>
      </c>
      <c r="O53" s="134">
        <f>ROUND(E53*N53,2)</f>
        <v>0.62</v>
      </c>
      <c r="P53" s="134">
        <v>0</v>
      </c>
      <c r="Q53" s="134">
        <f>ROUND(E53*P53,2)</f>
        <v>0</v>
      </c>
      <c r="R53" s="136"/>
      <c r="S53" s="136" t="s">
        <v>153</v>
      </c>
      <c r="T53" s="137" t="s">
        <v>154</v>
      </c>
      <c r="U53" s="114">
        <v>0</v>
      </c>
      <c r="V53" s="114">
        <f>ROUND(E53*U53,2)</f>
        <v>0</v>
      </c>
      <c r="W53" s="114"/>
      <c r="X53" s="114" t="s">
        <v>229</v>
      </c>
      <c r="Y53" s="114" t="s">
        <v>156</v>
      </c>
      <c r="Z53" s="108"/>
      <c r="AA53" s="108"/>
      <c r="AB53" s="108"/>
      <c r="AC53" s="108"/>
      <c r="AD53" s="108"/>
      <c r="AE53" s="108"/>
      <c r="AF53" s="108"/>
      <c r="AG53" s="108" t="s">
        <v>230</v>
      </c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</row>
    <row r="54" spans="1:60" outlineLevel="1">
      <c r="A54" s="124">
        <v>25</v>
      </c>
      <c r="B54" s="125" t="s">
        <v>605</v>
      </c>
      <c r="C54" s="139" t="s">
        <v>606</v>
      </c>
      <c r="D54" s="126" t="s">
        <v>607</v>
      </c>
      <c r="E54" s="127">
        <v>24</v>
      </c>
      <c r="F54" s="128"/>
      <c r="G54" s="129">
        <f>ROUND(E54*F54,2)</f>
        <v>0</v>
      </c>
      <c r="H54" s="128"/>
      <c r="I54" s="129">
        <f>ROUND(E54*H54,2)</f>
        <v>0</v>
      </c>
      <c r="J54" s="128"/>
      <c r="K54" s="129">
        <f>ROUND(E54*J54,2)</f>
        <v>0</v>
      </c>
      <c r="L54" s="129">
        <v>21</v>
      </c>
      <c r="M54" s="129">
        <f>G54*(1+L54/100)</f>
        <v>0</v>
      </c>
      <c r="N54" s="127">
        <v>1.3578300000000001</v>
      </c>
      <c r="O54" s="127">
        <f>ROUND(E54*N54,2)</f>
        <v>32.590000000000003</v>
      </c>
      <c r="P54" s="127">
        <v>0</v>
      </c>
      <c r="Q54" s="127">
        <f>ROUND(E54*P54,2)</f>
        <v>0</v>
      </c>
      <c r="R54" s="129"/>
      <c r="S54" s="129" t="s">
        <v>153</v>
      </c>
      <c r="T54" s="130" t="s">
        <v>337</v>
      </c>
      <c r="U54" s="114">
        <v>0</v>
      </c>
      <c r="V54" s="114">
        <f>ROUND(E54*U54,2)</f>
        <v>0</v>
      </c>
      <c r="W54" s="114"/>
      <c r="X54" s="114" t="s">
        <v>229</v>
      </c>
      <c r="Y54" s="114" t="s">
        <v>156</v>
      </c>
      <c r="Z54" s="108"/>
      <c r="AA54" s="108"/>
      <c r="AB54" s="108"/>
      <c r="AC54" s="108"/>
      <c r="AD54" s="108"/>
      <c r="AE54" s="108"/>
      <c r="AF54" s="108"/>
      <c r="AG54" s="108" t="s">
        <v>230</v>
      </c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</row>
    <row r="55" spans="1:60" outlineLevel="2">
      <c r="A55" s="111"/>
      <c r="B55" s="112"/>
      <c r="C55" s="140" t="s">
        <v>608</v>
      </c>
      <c r="D55" s="115"/>
      <c r="E55" s="116">
        <v>24</v>
      </c>
      <c r="F55" s="114"/>
      <c r="G55" s="114"/>
      <c r="H55" s="114"/>
      <c r="I55" s="114"/>
      <c r="J55" s="114"/>
      <c r="K55" s="114"/>
      <c r="L55" s="114"/>
      <c r="M55" s="114"/>
      <c r="N55" s="113"/>
      <c r="O55" s="113"/>
      <c r="P55" s="113"/>
      <c r="Q55" s="113"/>
      <c r="R55" s="114"/>
      <c r="S55" s="114"/>
      <c r="T55" s="114"/>
      <c r="U55" s="114"/>
      <c r="V55" s="114"/>
      <c r="W55" s="114"/>
      <c r="X55" s="114"/>
      <c r="Y55" s="114"/>
      <c r="Z55" s="108"/>
      <c r="AA55" s="108"/>
      <c r="AB55" s="108"/>
      <c r="AC55" s="108"/>
      <c r="AD55" s="108"/>
      <c r="AE55" s="108"/>
      <c r="AF55" s="108"/>
      <c r="AG55" s="108" t="s">
        <v>159</v>
      </c>
      <c r="AH55" s="108">
        <v>0</v>
      </c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</row>
    <row r="56" spans="1:60">
      <c r="A56" s="118" t="s">
        <v>148</v>
      </c>
      <c r="B56" s="119" t="s">
        <v>95</v>
      </c>
      <c r="C56" s="138" t="s">
        <v>96</v>
      </c>
      <c r="D56" s="120"/>
      <c r="E56" s="121"/>
      <c r="F56" s="122"/>
      <c r="G56" s="122">
        <f>SUMIF(AG57:AG58,"&lt;&gt;NOR",G57:G58)</f>
        <v>0</v>
      </c>
      <c r="H56" s="122"/>
      <c r="I56" s="122">
        <f>SUM(I57:I58)</f>
        <v>0</v>
      </c>
      <c r="J56" s="122"/>
      <c r="K56" s="122">
        <f>SUM(K57:K58)</f>
        <v>0</v>
      </c>
      <c r="L56" s="122"/>
      <c r="M56" s="122">
        <f>SUM(M57:M58)</f>
        <v>0</v>
      </c>
      <c r="N56" s="121"/>
      <c r="O56" s="121">
        <f>SUM(O57:O58)</f>
        <v>0.59</v>
      </c>
      <c r="P56" s="121"/>
      <c r="Q56" s="121">
        <f>SUM(Q57:Q58)</f>
        <v>0.1</v>
      </c>
      <c r="R56" s="122"/>
      <c r="S56" s="122"/>
      <c r="T56" s="123"/>
      <c r="U56" s="117"/>
      <c r="V56" s="117">
        <f>SUM(V57:V58)</f>
        <v>5.36</v>
      </c>
      <c r="W56" s="117"/>
      <c r="X56" s="117"/>
      <c r="Y56" s="117"/>
      <c r="AG56" t="s">
        <v>149</v>
      </c>
    </row>
    <row r="57" spans="1:60" ht="22.5" outlineLevel="1">
      <c r="A57" s="131">
        <v>26</v>
      </c>
      <c r="B57" s="132" t="s">
        <v>609</v>
      </c>
      <c r="C57" s="141" t="s">
        <v>610</v>
      </c>
      <c r="D57" s="133" t="s">
        <v>252</v>
      </c>
      <c r="E57" s="134">
        <v>7</v>
      </c>
      <c r="F57" s="135"/>
      <c r="G57" s="136">
        <f>ROUND(E57*F57,2)</f>
        <v>0</v>
      </c>
      <c r="H57" s="135"/>
      <c r="I57" s="136">
        <f>ROUND(E57*H57,2)</f>
        <v>0</v>
      </c>
      <c r="J57" s="135"/>
      <c r="K57" s="136">
        <f>ROUND(E57*J57,2)</f>
        <v>0</v>
      </c>
      <c r="L57" s="136">
        <v>21</v>
      </c>
      <c r="M57" s="136">
        <f>G57*(1+L57/100)</f>
        <v>0</v>
      </c>
      <c r="N57" s="134">
        <v>8.3799999999999999E-2</v>
      </c>
      <c r="O57" s="134">
        <f>ROUND(E57*N57,2)</f>
        <v>0.59</v>
      </c>
      <c r="P57" s="134">
        <v>0</v>
      </c>
      <c r="Q57" s="134">
        <f>ROUND(E57*P57,2)</f>
        <v>0</v>
      </c>
      <c r="R57" s="136"/>
      <c r="S57" s="136" t="s">
        <v>153</v>
      </c>
      <c r="T57" s="137" t="s">
        <v>154</v>
      </c>
      <c r="U57" s="114">
        <v>0.5</v>
      </c>
      <c r="V57" s="114">
        <f>ROUND(E57*U57,2)</f>
        <v>3.5</v>
      </c>
      <c r="W57" s="114"/>
      <c r="X57" s="114" t="s">
        <v>155</v>
      </c>
      <c r="Y57" s="114" t="s">
        <v>156</v>
      </c>
      <c r="Z57" s="108"/>
      <c r="AA57" s="108"/>
      <c r="AB57" s="108"/>
      <c r="AC57" s="108"/>
      <c r="AD57" s="108"/>
      <c r="AE57" s="108"/>
      <c r="AF57" s="108"/>
      <c r="AG57" s="108" t="s">
        <v>157</v>
      </c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</row>
    <row r="58" spans="1:60" outlineLevel="1">
      <c r="A58" s="124">
        <v>27</v>
      </c>
      <c r="B58" s="125" t="s">
        <v>611</v>
      </c>
      <c r="C58" s="139" t="s">
        <v>612</v>
      </c>
      <c r="D58" s="126" t="s">
        <v>252</v>
      </c>
      <c r="E58" s="127">
        <v>4</v>
      </c>
      <c r="F58" s="128"/>
      <c r="G58" s="129">
        <f>ROUND(E58*F58,2)</f>
        <v>0</v>
      </c>
      <c r="H58" s="128"/>
      <c r="I58" s="129">
        <f>ROUND(E58*H58,2)</f>
        <v>0</v>
      </c>
      <c r="J58" s="128"/>
      <c r="K58" s="129">
        <f>ROUND(E58*J58,2)</f>
        <v>0</v>
      </c>
      <c r="L58" s="129">
        <v>21</v>
      </c>
      <c r="M58" s="129">
        <f>G58*(1+L58/100)</f>
        <v>0</v>
      </c>
      <c r="N58" s="127">
        <v>0</v>
      </c>
      <c r="O58" s="127">
        <f>ROUND(E58*N58,2)</f>
        <v>0</v>
      </c>
      <c r="P58" s="127">
        <v>2.5170000000000001E-2</v>
      </c>
      <c r="Q58" s="127">
        <f>ROUND(E58*P58,2)</f>
        <v>0.1</v>
      </c>
      <c r="R58" s="129"/>
      <c r="S58" s="129" t="s">
        <v>153</v>
      </c>
      <c r="T58" s="130" t="s">
        <v>154</v>
      </c>
      <c r="U58" s="114">
        <v>0.46500000000000002</v>
      </c>
      <c r="V58" s="114">
        <f>ROUND(E58*U58,2)</f>
        <v>1.86</v>
      </c>
      <c r="W58" s="114"/>
      <c r="X58" s="114" t="s">
        <v>155</v>
      </c>
      <c r="Y58" s="114" t="s">
        <v>156</v>
      </c>
      <c r="Z58" s="108"/>
      <c r="AA58" s="108"/>
      <c r="AB58" s="108"/>
      <c r="AC58" s="108"/>
      <c r="AD58" s="108"/>
      <c r="AE58" s="108"/>
      <c r="AF58" s="108"/>
      <c r="AG58" s="108" t="s">
        <v>157</v>
      </c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</row>
    <row r="59" spans="1:60">
      <c r="A59" s="3"/>
      <c r="B59" s="4"/>
      <c r="C59" s="142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AE59">
        <v>12</v>
      </c>
      <c r="AF59">
        <v>21</v>
      </c>
      <c r="AG59" t="s">
        <v>134</v>
      </c>
    </row>
    <row r="60" spans="1:60">
      <c r="A60" s="261"/>
      <c r="B60" s="262" t="s">
        <v>20</v>
      </c>
      <c r="C60" s="263"/>
      <c r="D60" s="264"/>
      <c r="E60" s="265"/>
      <c r="F60" s="265"/>
      <c r="G60" s="266">
        <f>G8+G46+G51+G56</f>
        <v>0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AE60">
        <f>SUMIF(L7:L58,AE59,G7:G58)</f>
        <v>0</v>
      </c>
      <c r="AF60">
        <f>SUMIF(L7:L58,AF59,G7:G58)</f>
        <v>0</v>
      </c>
      <c r="AG60" t="s">
        <v>461</v>
      </c>
    </row>
    <row r="61" spans="1:60">
      <c r="A61" s="3"/>
      <c r="B61" s="4"/>
      <c r="C61" s="142"/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60">
      <c r="A62" s="3"/>
      <c r="B62" s="4"/>
      <c r="C62" s="142"/>
      <c r="D62" s="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60">
      <c r="A63" s="187" t="s">
        <v>462</v>
      </c>
      <c r="B63" s="187"/>
      <c r="C63" s="188"/>
      <c r="D63" s="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60">
      <c r="A64" s="189"/>
      <c r="B64" s="190"/>
      <c r="C64" s="191"/>
      <c r="D64" s="190"/>
      <c r="E64" s="190"/>
      <c r="F64" s="190"/>
      <c r="G64" s="19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AG64" t="s">
        <v>463</v>
      </c>
    </row>
    <row r="65" spans="1:33">
      <c r="A65" s="193"/>
      <c r="B65" s="194"/>
      <c r="C65" s="195"/>
      <c r="D65" s="194"/>
      <c r="E65" s="194"/>
      <c r="F65" s="194"/>
      <c r="G65" s="196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3">
      <c r="A66" s="193"/>
      <c r="B66" s="194"/>
      <c r="C66" s="195"/>
      <c r="D66" s="194"/>
      <c r="E66" s="194"/>
      <c r="F66" s="194"/>
      <c r="G66" s="196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33">
      <c r="A67" s="193"/>
      <c r="B67" s="194"/>
      <c r="C67" s="195"/>
      <c r="D67" s="194"/>
      <c r="E67" s="194"/>
      <c r="F67" s="194"/>
      <c r="G67" s="196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3">
      <c r="A68" s="197"/>
      <c r="B68" s="198"/>
      <c r="C68" s="199"/>
      <c r="D68" s="198"/>
      <c r="E68" s="198"/>
      <c r="F68" s="198"/>
      <c r="G68" s="200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33">
      <c r="A69" s="3"/>
      <c r="B69" s="4"/>
      <c r="C69" s="142"/>
      <c r="D69" s="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33">
      <c r="C70" s="143"/>
      <c r="D70" s="10"/>
      <c r="AG70" t="s">
        <v>464</v>
      </c>
    </row>
    <row r="71" spans="1:33">
      <c r="D71" s="10"/>
    </row>
    <row r="72" spans="1:33">
      <c r="D72" s="10"/>
    </row>
    <row r="73" spans="1:33">
      <c r="D73" s="10"/>
    </row>
    <row r="74" spans="1:33">
      <c r="D74" s="10"/>
    </row>
    <row r="75" spans="1:33">
      <c r="D75" s="10"/>
    </row>
    <row r="76" spans="1:33">
      <c r="D76" s="10"/>
    </row>
    <row r="77" spans="1:33">
      <c r="D77" s="10"/>
    </row>
    <row r="78" spans="1:33">
      <c r="D78" s="10"/>
    </row>
    <row r="79" spans="1:33">
      <c r="D79" s="10"/>
    </row>
    <row r="80" spans="1:33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mergeCells count="6">
    <mergeCell ref="A64:G68"/>
    <mergeCell ref="A1:G1"/>
    <mergeCell ref="C2:G2"/>
    <mergeCell ref="C3:G3"/>
    <mergeCell ref="C4:G4"/>
    <mergeCell ref="A63:C6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1B3F6-10E7-40C1-BE8F-2545DF2589C4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/>
  <cols>
    <col min="1" max="1" width="3.42578125" customWidth="1"/>
    <col min="2" max="2" width="12.5703125" style="96" customWidth="1"/>
    <col min="3" max="3" width="38.28515625" style="9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>
      <c r="A1" s="186" t="s">
        <v>116</v>
      </c>
      <c r="B1" s="186"/>
      <c r="C1" s="186"/>
      <c r="D1" s="186"/>
      <c r="E1" s="186"/>
      <c r="F1" s="186"/>
      <c r="G1" s="186"/>
      <c r="AG1" t="s">
        <v>120</v>
      </c>
    </row>
    <row r="2" spans="1:60" ht="24.95" customHeight="1">
      <c r="A2" s="244" t="s">
        <v>117</v>
      </c>
      <c r="B2" s="245" t="s">
        <v>5</v>
      </c>
      <c r="C2" s="248" t="s">
        <v>6</v>
      </c>
      <c r="D2" s="249"/>
      <c r="E2" s="249"/>
      <c r="F2" s="249"/>
      <c r="G2" s="250"/>
      <c r="AG2" t="s">
        <v>121</v>
      </c>
    </row>
    <row r="3" spans="1:60" ht="24.95" customHeight="1">
      <c r="A3" s="244" t="s">
        <v>118</v>
      </c>
      <c r="B3" s="245" t="s">
        <v>49</v>
      </c>
      <c r="C3" s="248" t="s">
        <v>50</v>
      </c>
      <c r="D3" s="249"/>
      <c r="E3" s="249"/>
      <c r="F3" s="249"/>
      <c r="G3" s="250"/>
      <c r="AC3" s="96" t="s">
        <v>121</v>
      </c>
      <c r="AG3" t="s">
        <v>122</v>
      </c>
    </row>
    <row r="4" spans="1:60" ht="24.95" customHeight="1">
      <c r="A4" s="251" t="s">
        <v>119</v>
      </c>
      <c r="B4" s="252" t="s">
        <v>56</v>
      </c>
      <c r="C4" s="253" t="s">
        <v>57</v>
      </c>
      <c r="D4" s="254"/>
      <c r="E4" s="254"/>
      <c r="F4" s="254"/>
      <c r="G4" s="255"/>
      <c r="AG4" t="s">
        <v>123</v>
      </c>
    </row>
    <row r="5" spans="1:60">
      <c r="D5" s="10"/>
    </row>
    <row r="6" spans="1:60" ht="38.25">
      <c r="A6" s="256" t="s">
        <v>124</v>
      </c>
      <c r="B6" s="257" t="s">
        <v>125</v>
      </c>
      <c r="C6" s="257" t="s">
        <v>126</v>
      </c>
      <c r="D6" s="258" t="s">
        <v>127</v>
      </c>
      <c r="E6" s="256" t="s">
        <v>128</v>
      </c>
      <c r="F6" s="259" t="s">
        <v>129</v>
      </c>
      <c r="G6" s="256" t="s">
        <v>20</v>
      </c>
      <c r="H6" s="260" t="s">
        <v>130</v>
      </c>
      <c r="I6" s="260" t="s">
        <v>131</v>
      </c>
      <c r="J6" s="260" t="s">
        <v>132</v>
      </c>
      <c r="K6" s="260" t="s">
        <v>133</v>
      </c>
      <c r="L6" s="260" t="s">
        <v>134</v>
      </c>
      <c r="M6" s="260" t="s">
        <v>135</v>
      </c>
      <c r="N6" s="260" t="s">
        <v>136</v>
      </c>
      <c r="O6" s="260" t="s">
        <v>137</v>
      </c>
      <c r="P6" s="260" t="s">
        <v>138</v>
      </c>
      <c r="Q6" s="260" t="s">
        <v>139</v>
      </c>
      <c r="R6" s="260" t="s">
        <v>140</v>
      </c>
      <c r="S6" s="260" t="s">
        <v>141</v>
      </c>
      <c r="T6" s="260" t="s">
        <v>142</v>
      </c>
      <c r="U6" s="260" t="s">
        <v>143</v>
      </c>
      <c r="V6" s="260" t="s">
        <v>144</v>
      </c>
      <c r="W6" s="260" t="s">
        <v>145</v>
      </c>
      <c r="X6" s="260" t="s">
        <v>146</v>
      </c>
      <c r="Y6" s="260" t="s">
        <v>147</v>
      </c>
    </row>
    <row r="7" spans="1:60" hidden="1">
      <c r="A7" s="3"/>
      <c r="B7" s="4"/>
      <c r="C7" s="4"/>
      <c r="D7" s="6"/>
      <c r="E7" s="109"/>
      <c r="F7" s="110"/>
      <c r="G7" s="110"/>
      <c r="H7" s="110"/>
      <c r="I7" s="110"/>
      <c r="J7" s="110"/>
      <c r="K7" s="110"/>
      <c r="L7" s="110"/>
      <c r="M7" s="110"/>
      <c r="N7" s="109"/>
      <c r="O7" s="109"/>
      <c r="P7" s="109"/>
      <c r="Q7" s="109"/>
      <c r="R7" s="110"/>
      <c r="S7" s="110"/>
      <c r="T7" s="110"/>
      <c r="U7" s="110"/>
      <c r="V7" s="110"/>
      <c r="W7" s="110"/>
      <c r="X7" s="110"/>
      <c r="Y7" s="110"/>
    </row>
    <row r="8" spans="1:60">
      <c r="A8" s="118" t="s">
        <v>148</v>
      </c>
      <c r="B8" s="119" t="s">
        <v>24</v>
      </c>
      <c r="C8" s="138" t="s">
        <v>25</v>
      </c>
      <c r="D8" s="120"/>
      <c r="E8" s="121"/>
      <c r="F8" s="122"/>
      <c r="G8" s="122">
        <f>SUMIF(AG9:AG11,"&lt;&gt;NOR",G9:G11)</f>
        <v>0</v>
      </c>
      <c r="H8" s="122"/>
      <c r="I8" s="122">
        <f>SUM(I9:I11)</f>
        <v>0</v>
      </c>
      <c r="J8" s="122"/>
      <c r="K8" s="122">
        <f>SUM(K9:K11)</f>
        <v>0</v>
      </c>
      <c r="L8" s="122"/>
      <c r="M8" s="122">
        <f>SUM(M9:M11)</f>
        <v>0</v>
      </c>
      <c r="N8" s="121"/>
      <c r="O8" s="121">
        <f>SUM(O9:O11)</f>
        <v>0</v>
      </c>
      <c r="P8" s="121"/>
      <c r="Q8" s="121">
        <f>SUM(Q9:Q11)</f>
        <v>0</v>
      </c>
      <c r="R8" s="122"/>
      <c r="S8" s="122"/>
      <c r="T8" s="123"/>
      <c r="U8" s="117"/>
      <c r="V8" s="117">
        <f>SUM(V9:V11)</f>
        <v>0</v>
      </c>
      <c r="W8" s="117"/>
      <c r="X8" s="117"/>
      <c r="Y8" s="117"/>
      <c r="AG8" t="s">
        <v>149</v>
      </c>
    </row>
    <row r="9" spans="1:60" ht="22.5" outlineLevel="1">
      <c r="A9" s="131">
        <v>1</v>
      </c>
      <c r="B9" s="132" t="s">
        <v>613</v>
      </c>
      <c r="C9" s="141" t="s">
        <v>614</v>
      </c>
      <c r="D9" s="133" t="s">
        <v>551</v>
      </c>
      <c r="E9" s="134">
        <v>1</v>
      </c>
      <c r="F9" s="135"/>
      <c r="G9" s="136">
        <f>ROUND(E9*F9,2)</f>
        <v>0</v>
      </c>
      <c r="H9" s="135"/>
      <c r="I9" s="136">
        <f>ROUND(E9*H9,2)</f>
        <v>0</v>
      </c>
      <c r="J9" s="135"/>
      <c r="K9" s="136">
        <f>ROUND(E9*J9,2)</f>
        <v>0</v>
      </c>
      <c r="L9" s="136">
        <v>21</v>
      </c>
      <c r="M9" s="136">
        <f>G9*(1+L9/100)</f>
        <v>0</v>
      </c>
      <c r="N9" s="134">
        <v>0</v>
      </c>
      <c r="O9" s="134">
        <f>ROUND(E9*N9,2)</f>
        <v>0</v>
      </c>
      <c r="P9" s="134">
        <v>0</v>
      </c>
      <c r="Q9" s="134">
        <f>ROUND(E9*P9,2)</f>
        <v>0</v>
      </c>
      <c r="R9" s="136"/>
      <c r="S9" s="136" t="s">
        <v>336</v>
      </c>
      <c r="T9" s="137" t="s">
        <v>337</v>
      </c>
      <c r="U9" s="114">
        <v>0</v>
      </c>
      <c r="V9" s="114">
        <f>ROUND(E9*U9,2)</f>
        <v>0</v>
      </c>
      <c r="W9" s="114"/>
      <c r="X9" s="114" t="s">
        <v>615</v>
      </c>
      <c r="Y9" s="114" t="s">
        <v>156</v>
      </c>
      <c r="Z9" s="108"/>
      <c r="AA9" s="108"/>
      <c r="AB9" s="108"/>
      <c r="AC9" s="108"/>
      <c r="AD9" s="108"/>
      <c r="AE9" s="108"/>
      <c r="AF9" s="108"/>
      <c r="AG9" s="108" t="s">
        <v>616</v>
      </c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</row>
    <row r="10" spans="1:60" outlineLevel="1">
      <c r="A10" s="131">
        <v>2</v>
      </c>
      <c r="B10" s="132" t="s">
        <v>617</v>
      </c>
      <c r="C10" s="141" t="s">
        <v>618</v>
      </c>
      <c r="D10" s="133" t="s">
        <v>551</v>
      </c>
      <c r="E10" s="134">
        <v>1</v>
      </c>
      <c r="F10" s="135"/>
      <c r="G10" s="136">
        <f>ROUND(E10*F10,2)</f>
        <v>0</v>
      </c>
      <c r="H10" s="135"/>
      <c r="I10" s="136">
        <f>ROUND(E10*H10,2)</f>
        <v>0</v>
      </c>
      <c r="J10" s="135"/>
      <c r="K10" s="136">
        <f>ROUND(E10*J10,2)</f>
        <v>0</v>
      </c>
      <c r="L10" s="136">
        <v>21</v>
      </c>
      <c r="M10" s="136">
        <f>G10*(1+L10/100)</f>
        <v>0</v>
      </c>
      <c r="N10" s="134">
        <v>0</v>
      </c>
      <c r="O10" s="134">
        <f>ROUND(E10*N10,2)</f>
        <v>0</v>
      </c>
      <c r="P10" s="134">
        <v>0</v>
      </c>
      <c r="Q10" s="134">
        <f>ROUND(E10*P10,2)</f>
        <v>0</v>
      </c>
      <c r="R10" s="136"/>
      <c r="S10" s="136" t="s">
        <v>336</v>
      </c>
      <c r="T10" s="137" t="s">
        <v>337</v>
      </c>
      <c r="U10" s="114">
        <v>0</v>
      </c>
      <c r="V10" s="114">
        <f>ROUND(E10*U10,2)</f>
        <v>0</v>
      </c>
      <c r="W10" s="114"/>
      <c r="X10" s="114" t="s">
        <v>615</v>
      </c>
      <c r="Y10" s="114" t="s">
        <v>156</v>
      </c>
      <c r="Z10" s="108"/>
      <c r="AA10" s="108"/>
      <c r="AB10" s="108"/>
      <c r="AC10" s="108"/>
      <c r="AD10" s="108"/>
      <c r="AE10" s="108"/>
      <c r="AF10" s="108"/>
      <c r="AG10" s="108" t="s">
        <v>616</v>
      </c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</row>
    <row r="11" spans="1:60" outlineLevel="1">
      <c r="A11" s="131">
        <v>3</v>
      </c>
      <c r="B11" s="132" t="s">
        <v>619</v>
      </c>
      <c r="C11" s="141" t="s">
        <v>620</v>
      </c>
      <c r="D11" s="133" t="s">
        <v>551</v>
      </c>
      <c r="E11" s="134">
        <v>1</v>
      </c>
      <c r="F11" s="135"/>
      <c r="G11" s="136">
        <f>ROUND(E11*F11,2)</f>
        <v>0</v>
      </c>
      <c r="H11" s="135"/>
      <c r="I11" s="136">
        <f>ROUND(E11*H11,2)</f>
        <v>0</v>
      </c>
      <c r="J11" s="135"/>
      <c r="K11" s="136">
        <f>ROUND(E11*J11,2)</f>
        <v>0</v>
      </c>
      <c r="L11" s="136">
        <v>21</v>
      </c>
      <c r="M11" s="136">
        <f>G11*(1+L11/100)</f>
        <v>0</v>
      </c>
      <c r="N11" s="134">
        <v>0</v>
      </c>
      <c r="O11" s="134">
        <f>ROUND(E11*N11,2)</f>
        <v>0</v>
      </c>
      <c r="P11" s="134">
        <v>0</v>
      </c>
      <c r="Q11" s="134">
        <f>ROUND(E11*P11,2)</f>
        <v>0</v>
      </c>
      <c r="R11" s="136"/>
      <c r="S11" s="136" t="s">
        <v>336</v>
      </c>
      <c r="T11" s="137" t="s">
        <v>337</v>
      </c>
      <c r="U11" s="114">
        <v>0</v>
      </c>
      <c r="V11" s="114">
        <f>ROUND(E11*U11,2)</f>
        <v>0</v>
      </c>
      <c r="W11" s="114"/>
      <c r="X11" s="114" t="s">
        <v>615</v>
      </c>
      <c r="Y11" s="114" t="s">
        <v>156</v>
      </c>
      <c r="Z11" s="108"/>
      <c r="AA11" s="108"/>
      <c r="AB11" s="108"/>
      <c r="AC11" s="108"/>
      <c r="AD11" s="108"/>
      <c r="AE11" s="108"/>
      <c r="AF11" s="108"/>
      <c r="AG11" s="108" t="s">
        <v>616</v>
      </c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</row>
    <row r="12" spans="1:60">
      <c r="A12" s="118" t="s">
        <v>148</v>
      </c>
      <c r="B12" s="119" t="s">
        <v>26</v>
      </c>
      <c r="C12" s="138" t="s">
        <v>27</v>
      </c>
      <c r="D12" s="120"/>
      <c r="E12" s="121"/>
      <c r="F12" s="122"/>
      <c r="G12" s="122">
        <f>SUMIF(AG13:AG21,"&lt;&gt;NOR",G13:G21)</f>
        <v>0</v>
      </c>
      <c r="H12" s="122"/>
      <c r="I12" s="122">
        <f>SUM(I13:I21)</f>
        <v>0</v>
      </c>
      <c r="J12" s="122"/>
      <c r="K12" s="122">
        <f>SUM(K13:K21)</f>
        <v>0</v>
      </c>
      <c r="L12" s="122"/>
      <c r="M12" s="122">
        <f>SUM(M13:M21)</f>
        <v>0</v>
      </c>
      <c r="N12" s="121"/>
      <c r="O12" s="121">
        <f>SUM(O13:O21)</f>
        <v>0</v>
      </c>
      <c r="P12" s="121"/>
      <c r="Q12" s="121">
        <f>SUM(Q13:Q21)</f>
        <v>0</v>
      </c>
      <c r="R12" s="122"/>
      <c r="S12" s="122"/>
      <c r="T12" s="123"/>
      <c r="U12" s="117"/>
      <c r="V12" s="117">
        <f>SUM(V13:V21)</f>
        <v>0</v>
      </c>
      <c r="W12" s="117"/>
      <c r="X12" s="117"/>
      <c r="Y12" s="117"/>
      <c r="AG12" t="s">
        <v>149</v>
      </c>
    </row>
    <row r="13" spans="1:60" outlineLevel="1">
      <c r="A13" s="131">
        <v>4</v>
      </c>
      <c r="B13" s="132" t="s">
        <v>621</v>
      </c>
      <c r="C13" s="141" t="s">
        <v>622</v>
      </c>
      <c r="D13" s="133" t="s">
        <v>551</v>
      </c>
      <c r="E13" s="134">
        <v>1</v>
      </c>
      <c r="F13" s="135"/>
      <c r="G13" s="136">
        <f>ROUND(E13*F13,2)</f>
        <v>0</v>
      </c>
      <c r="H13" s="135"/>
      <c r="I13" s="136">
        <f>ROUND(E13*H13,2)</f>
        <v>0</v>
      </c>
      <c r="J13" s="135"/>
      <c r="K13" s="136">
        <f>ROUND(E13*J13,2)</f>
        <v>0</v>
      </c>
      <c r="L13" s="136">
        <v>21</v>
      </c>
      <c r="M13" s="136">
        <f>G13*(1+L13/100)</f>
        <v>0</v>
      </c>
      <c r="N13" s="134">
        <v>0</v>
      </c>
      <c r="O13" s="134">
        <f>ROUND(E13*N13,2)</f>
        <v>0</v>
      </c>
      <c r="P13" s="134">
        <v>0</v>
      </c>
      <c r="Q13" s="134">
        <f>ROUND(E13*P13,2)</f>
        <v>0</v>
      </c>
      <c r="R13" s="136"/>
      <c r="S13" s="136" t="s">
        <v>336</v>
      </c>
      <c r="T13" s="137" t="s">
        <v>337</v>
      </c>
      <c r="U13" s="114">
        <v>0</v>
      </c>
      <c r="V13" s="114">
        <f>ROUND(E13*U13,2)</f>
        <v>0</v>
      </c>
      <c r="W13" s="114"/>
      <c r="X13" s="114" t="s">
        <v>615</v>
      </c>
      <c r="Y13" s="114" t="s">
        <v>156</v>
      </c>
      <c r="Z13" s="108"/>
      <c r="AA13" s="108"/>
      <c r="AB13" s="108"/>
      <c r="AC13" s="108"/>
      <c r="AD13" s="108"/>
      <c r="AE13" s="108"/>
      <c r="AF13" s="108"/>
      <c r="AG13" s="108" t="s">
        <v>616</v>
      </c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</row>
    <row r="14" spans="1:60" ht="22.5" outlineLevel="1">
      <c r="A14" s="131">
        <v>5</v>
      </c>
      <c r="B14" s="132" t="s">
        <v>623</v>
      </c>
      <c r="C14" s="141" t="s">
        <v>624</v>
      </c>
      <c r="D14" s="133" t="s">
        <v>551</v>
      </c>
      <c r="E14" s="134">
        <v>1</v>
      </c>
      <c r="F14" s="135"/>
      <c r="G14" s="136">
        <f>ROUND(E14*F14,2)</f>
        <v>0</v>
      </c>
      <c r="H14" s="135"/>
      <c r="I14" s="136">
        <f>ROUND(E14*H14,2)</f>
        <v>0</v>
      </c>
      <c r="J14" s="135"/>
      <c r="K14" s="136">
        <f>ROUND(E14*J14,2)</f>
        <v>0</v>
      </c>
      <c r="L14" s="136">
        <v>21</v>
      </c>
      <c r="M14" s="136">
        <f>G14*(1+L14/100)</f>
        <v>0</v>
      </c>
      <c r="N14" s="134">
        <v>0</v>
      </c>
      <c r="O14" s="134">
        <f>ROUND(E14*N14,2)</f>
        <v>0</v>
      </c>
      <c r="P14" s="134">
        <v>0</v>
      </c>
      <c r="Q14" s="134">
        <f>ROUND(E14*P14,2)</f>
        <v>0</v>
      </c>
      <c r="R14" s="136"/>
      <c r="S14" s="136" t="s">
        <v>336</v>
      </c>
      <c r="T14" s="137" t="s">
        <v>337</v>
      </c>
      <c r="U14" s="114">
        <v>0</v>
      </c>
      <c r="V14" s="114">
        <f>ROUND(E14*U14,2)</f>
        <v>0</v>
      </c>
      <c r="W14" s="114"/>
      <c r="X14" s="114" t="s">
        <v>615</v>
      </c>
      <c r="Y14" s="114" t="s">
        <v>156</v>
      </c>
      <c r="Z14" s="108"/>
      <c r="AA14" s="108"/>
      <c r="AB14" s="108"/>
      <c r="AC14" s="108"/>
      <c r="AD14" s="108"/>
      <c r="AE14" s="108"/>
      <c r="AF14" s="108"/>
      <c r="AG14" s="108" t="s">
        <v>616</v>
      </c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</row>
    <row r="15" spans="1:60" outlineLevel="1">
      <c r="A15" s="131">
        <v>6</v>
      </c>
      <c r="B15" s="132" t="s">
        <v>625</v>
      </c>
      <c r="C15" s="141" t="s">
        <v>626</v>
      </c>
      <c r="D15" s="133" t="s">
        <v>551</v>
      </c>
      <c r="E15" s="134">
        <v>1</v>
      </c>
      <c r="F15" s="135"/>
      <c r="G15" s="136">
        <f>ROUND(E15*F15,2)</f>
        <v>0</v>
      </c>
      <c r="H15" s="135"/>
      <c r="I15" s="136">
        <f>ROUND(E15*H15,2)</f>
        <v>0</v>
      </c>
      <c r="J15" s="135"/>
      <c r="K15" s="136">
        <f>ROUND(E15*J15,2)</f>
        <v>0</v>
      </c>
      <c r="L15" s="136">
        <v>21</v>
      </c>
      <c r="M15" s="136">
        <f>G15*(1+L15/100)</f>
        <v>0</v>
      </c>
      <c r="N15" s="134">
        <v>0</v>
      </c>
      <c r="O15" s="134">
        <f>ROUND(E15*N15,2)</f>
        <v>0</v>
      </c>
      <c r="P15" s="134">
        <v>0</v>
      </c>
      <c r="Q15" s="134">
        <f>ROUND(E15*P15,2)</f>
        <v>0</v>
      </c>
      <c r="R15" s="136"/>
      <c r="S15" s="136" t="s">
        <v>336</v>
      </c>
      <c r="T15" s="137" t="s">
        <v>337</v>
      </c>
      <c r="U15" s="114">
        <v>0</v>
      </c>
      <c r="V15" s="114">
        <f>ROUND(E15*U15,2)</f>
        <v>0</v>
      </c>
      <c r="W15" s="114"/>
      <c r="X15" s="114" t="s">
        <v>615</v>
      </c>
      <c r="Y15" s="114" t="s">
        <v>156</v>
      </c>
      <c r="Z15" s="108"/>
      <c r="AA15" s="108"/>
      <c r="AB15" s="108"/>
      <c r="AC15" s="108"/>
      <c r="AD15" s="108"/>
      <c r="AE15" s="108"/>
      <c r="AF15" s="108"/>
      <c r="AG15" s="108" t="s">
        <v>616</v>
      </c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</row>
    <row r="16" spans="1:60" outlineLevel="1">
      <c r="A16" s="131">
        <v>7</v>
      </c>
      <c r="B16" s="132" t="s">
        <v>627</v>
      </c>
      <c r="C16" s="141" t="s">
        <v>628</v>
      </c>
      <c r="D16" s="133" t="s">
        <v>551</v>
      </c>
      <c r="E16" s="134">
        <v>1</v>
      </c>
      <c r="F16" s="135"/>
      <c r="G16" s="136">
        <f>ROUND(E16*F16,2)</f>
        <v>0</v>
      </c>
      <c r="H16" s="135"/>
      <c r="I16" s="136">
        <f>ROUND(E16*H16,2)</f>
        <v>0</v>
      </c>
      <c r="J16" s="135"/>
      <c r="K16" s="136">
        <f>ROUND(E16*J16,2)</f>
        <v>0</v>
      </c>
      <c r="L16" s="136">
        <v>21</v>
      </c>
      <c r="M16" s="136">
        <f>G16*(1+L16/100)</f>
        <v>0</v>
      </c>
      <c r="N16" s="134">
        <v>0</v>
      </c>
      <c r="O16" s="134">
        <f>ROUND(E16*N16,2)</f>
        <v>0</v>
      </c>
      <c r="P16" s="134">
        <v>0</v>
      </c>
      <c r="Q16" s="134">
        <f>ROUND(E16*P16,2)</f>
        <v>0</v>
      </c>
      <c r="R16" s="136"/>
      <c r="S16" s="136" t="s">
        <v>336</v>
      </c>
      <c r="T16" s="137" t="s">
        <v>337</v>
      </c>
      <c r="U16" s="114">
        <v>0</v>
      </c>
      <c r="V16" s="114">
        <f>ROUND(E16*U16,2)</f>
        <v>0</v>
      </c>
      <c r="W16" s="114"/>
      <c r="X16" s="114" t="s">
        <v>615</v>
      </c>
      <c r="Y16" s="114" t="s">
        <v>156</v>
      </c>
      <c r="Z16" s="108"/>
      <c r="AA16" s="108"/>
      <c r="AB16" s="108"/>
      <c r="AC16" s="108"/>
      <c r="AD16" s="108"/>
      <c r="AE16" s="108"/>
      <c r="AF16" s="108"/>
      <c r="AG16" s="108" t="s">
        <v>616</v>
      </c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</row>
    <row r="17" spans="1:60" outlineLevel="1">
      <c r="A17" s="131">
        <v>8</v>
      </c>
      <c r="B17" s="132" t="s">
        <v>629</v>
      </c>
      <c r="C17" s="141" t="s">
        <v>630</v>
      </c>
      <c r="D17" s="133" t="s">
        <v>551</v>
      </c>
      <c r="E17" s="134">
        <v>1</v>
      </c>
      <c r="F17" s="135"/>
      <c r="G17" s="136">
        <f>ROUND(E17*F17,2)</f>
        <v>0</v>
      </c>
      <c r="H17" s="135"/>
      <c r="I17" s="136">
        <f>ROUND(E17*H17,2)</f>
        <v>0</v>
      </c>
      <c r="J17" s="135"/>
      <c r="K17" s="136">
        <f>ROUND(E17*J17,2)</f>
        <v>0</v>
      </c>
      <c r="L17" s="136">
        <v>21</v>
      </c>
      <c r="M17" s="136">
        <f>G17*(1+L17/100)</f>
        <v>0</v>
      </c>
      <c r="N17" s="134">
        <v>0</v>
      </c>
      <c r="O17" s="134">
        <f>ROUND(E17*N17,2)</f>
        <v>0</v>
      </c>
      <c r="P17" s="134">
        <v>0</v>
      </c>
      <c r="Q17" s="134">
        <f>ROUND(E17*P17,2)</f>
        <v>0</v>
      </c>
      <c r="R17" s="136"/>
      <c r="S17" s="136" t="s">
        <v>336</v>
      </c>
      <c r="T17" s="137" t="s">
        <v>337</v>
      </c>
      <c r="U17" s="114">
        <v>0</v>
      </c>
      <c r="V17" s="114">
        <f>ROUND(E17*U17,2)</f>
        <v>0</v>
      </c>
      <c r="W17" s="114"/>
      <c r="X17" s="114" t="s">
        <v>615</v>
      </c>
      <c r="Y17" s="114" t="s">
        <v>156</v>
      </c>
      <c r="Z17" s="108"/>
      <c r="AA17" s="108"/>
      <c r="AB17" s="108"/>
      <c r="AC17" s="108"/>
      <c r="AD17" s="108"/>
      <c r="AE17" s="108"/>
      <c r="AF17" s="108"/>
      <c r="AG17" s="108" t="s">
        <v>616</v>
      </c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</row>
    <row r="18" spans="1:60" outlineLevel="1">
      <c r="A18" s="131">
        <v>9</v>
      </c>
      <c r="B18" s="132" t="s">
        <v>631</v>
      </c>
      <c r="C18" s="141" t="s">
        <v>632</v>
      </c>
      <c r="D18" s="133" t="s">
        <v>551</v>
      </c>
      <c r="E18" s="134">
        <v>1</v>
      </c>
      <c r="F18" s="135"/>
      <c r="G18" s="136">
        <f>ROUND(E18*F18,2)</f>
        <v>0</v>
      </c>
      <c r="H18" s="135"/>
      <c r="I18" s="136">
        <f>ROUND(E18*H18,2)</f>
        <v>0</v>
      </c>
      <c r="J18" s="135"/>
      <c r="K18" s="136">
        <f>ROUND(E18*J18,2)</f>
        <v>0</v>
      </c>
      <c r="L18" s="136">
        <v>21</v>
      </c>
      <c r="M18" s="136">
        <f>G18*(1+L18/100)</f>
        <v>0</v>
      </c>
      <c r="N18" s="134">
        <v>0</v>
      </c>
      <c r="O18" s="134">
        <f>ROUND(E18*N18,2)</f>
        <v>0</v>
      </c>
      <c r="P18" s="134">
        <v>0</v>
      </c>
      <c r="Q18" s="134">
        <f>ROUND(E18*P18,2)</f>
        <v>0</v>
      </c>
      <c r="R18" s="136"/>
      <c r="S18" s="136" t="s">
        <v>336</v>
      </c>
      <c r="T18" s="137" t="s">
        <v>337</v>
      </c>
      <c r="U18" s="114">
        <v>0</v>
      </c>
      <c r="V18" s="114">
        <f>ROUND(E18*U18,2)</f>
        <v>0</v>
      </c>
      <c r="W18" s="114"/>
      <c r="X18" s="114" t="s">
        <v>615</v>
      </c>
      <c r="Y18" s="114" t="s">
        <v>156</v>
      </c>
      <c r="Z18" s="108"/>
      <c r="AA18" s="108"/>
      <c r="AB18" s="108"/>
      <c r="AC18" s="108"/>
      <c r="AD18" s="108"/>
      <c r="AE18" s="108"/>
      <c r="AF18" s="108"/>
      <c r="AG18" s="108" t="s">
        <v>616</v>
      </c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</row>
    <row r="19" spans="1:60" outlineLevel="1">
      <c r="A19" s="131">
        <v>10</v>
      </c>
      <c r="B19" s="132" t="s">
        <v>633</v>
      </c>
      <c r="C19" s="141" t="s">
        <v>634</v>
      </c>
      <c r="D19" s="133" t="s">
        <v>551</v>
      </c>
      <c r="E19" s="134">
        <v>1</v>
      </c>
      <c r="F19" s="135"/>
      <c r="G19" s="136">
        <f>ROUND(E19*F19,2)</f>
        <v>0</v>
      </c>
      <c r="H19" s="135"/>
      <c r="I19" s="136">
        <f>ROUND(E19*H19,2)</f>
        <v>0</v>
      </c>
      <c r="J19" s="135"/>
      <c r="K19" s="136">
        <f>ROUND(E19*J19,2)</f>
        <v>0</v>
      </c>
      <c r="L19" s="136">
        <v>21</v>
      </c>
      <c r="M19" s="136">
        <f>G19*(1+L19/100)</f>
        <v>0</v>
      </c>
      <c r="N19" s="134">
        <v>0</v>
      </c>
      <c r="O19" s="134">
        <f>ROUND(E19*N19,2)</f>
        <v>0</v>
      </c>
      <c r="P19" s="134">
        <v>0</v>
      </c>
      <c r="Q19" s="134">
        <f>ROUND(E19*P19,2)</f>
        <v>0</v>
      </c>
      <c r="R19" s="136"/>
      <c r="S19" s="136" t="s">
        <v>336</v>
      </c>
      <c r="T19" s="137" t="s">
        <v>337</v>
      </c>
      <c r="U19" s="114">
        <v>0</v>
      </c>
      <c r="V19" s="114">
        <f>ROUND(E19*U19,2)</f>
        <v>0</v>
      </c>
      <c r="W19" s="114"/>
      <c r="X19" s="114" t="s">
        <v>615</v>
      </c>
      <c r="Y19" s="114" t="s">
        <v>156</v>
      </c>
      <c r="Z19" s="108"/>
      <c r="AA19" s="108"/>
      <c r="AB19" s="108"/>
      <c r="AC19" s="108"/>
      <c r="AD19" s="108"/>
      <c r="AE19" s="108"/>
      <c r="AF19" s="108"/>
      <c r="AG19" s="108" t="s">
        <v>616</v>
      </c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</row>
    <row r="20" spans="1:60" outlineLevel="1">
      <c r="A20" s="131">
        <v>11</v>
      </c>
      <c r="B20" s="132" t="s">
        <v>635</v>
      </c>
      <c r="C20" s="141" t="s">
        <v>636</v>
      </c>
      <c r="D20" s="133" t="s">
        <v>551</v>
      </c>
      <c r="E20" s="134">
        <v>1</v>
      </c>
      <c r="F20" s="135"/>
      <c r="G20" s="136">
        <f>ROUND(E20*F20,2)</f>
        <v>0</v>
      </c>
      <c r="H20" s="135"/>
      <c r="I20" s="136">
        <f>ROUND(E20*H20,2)</f>
        <v>0</v>
      </c>
      <c r="J20" s="135"/>
      <c r="K20" s="136">
        <f>ROUND(E20*J20,2)</f>
        <v>0</v>
      </c>
      <c r="L20" s="136">
        <v>21</v>
      </c>
      <c r="M20" s="136">
        <f>G20*(1+L20/100)</f>
        <v>0</v>
      </c>
      <c r="N20" s="134">
        <v>0</v>
      </c>
      <c r="O20" s="134">
        <f>ROUND(E20*N20,2)</f>
        <v>0</v>
      </c>
      <c r="P20" s="134">
        <v>0</v>
      </c>
      <c r="Q20" s="134">
        <f>ROUND(E20*P20,2)</f>
        <v>0</v>
      </c>
      <c r="R20" s="136"/>
      <c r="S20" s="136" t="s">
        <v>336</v>
      </c>
      <c r="T20" s="137" t="s">
        <v>337</v>
      </c>
      <c r="U20" s="114">
        <v>0</v>
      </c>
      <c r="V20" s="114">
        <f>ROUND(E20*U20,2)</f>
        <v>0</v>
      </c>
      <c r="W20" s="114"/>
      <c r="X20" s="114" t="s">
        <v>615</v>
      </c>
      <c r="Y20" s="114" t="s">
        <v>156</v>
      </c>
      <c r="Z20" s="108"/>
      <c r="AA20" s="108"/>
      <c r="AB20" s="108"/>
      <c r="AC20" s="108"/>
      <c r="AD20" s="108"/>
      <c r="AE20" s="108"/>
      <c r="AF20" s="108"/>
      <c r="AG20" s="108" t="s">
        <v>616</v>
      </c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</row>
    <row r="21" spans="1:60" outlineLevel="1">
      <c r="A21" s="124">
        <v>12</v>
      </c>
      <c r="B21" s="125" t="s">
        <v>637</v>
      </c>
      <c r="C21" s="139" t="s">
        <v>638</v>
      </c>
      <c r="D21" s="126" t="s">
        <v>551</v>
      </c>
      <c r="E21" s="127">
        <v>1</v>
      </c>
      <c r="F21" s="128"/>
      <c r="G21" s="129">
        <f>ROUND(E21*F21,2)</f>
        <v>0</v>
      </c>
      <c r="H21" s="128"/>
      <c r="I21" s="129">
        <f>ROUND(E21*H21,2)</f>
        <v>0</v>
      </c>
      <c r="J21" s="128"/>
      <c r="K21" s="129">
        <f>ROUND(E21*J21,2)</f>
        <v>0</v>
      </c>
      <c r="L21" s="129">
        <v>21</v>
      </c>
      <c r="M21" s="129">
        <f>G21*(1+L21/100)</f>
        <v>0</v>
      </c>
      <c r="N21" s="127">
        <v>0</v>
      </c>
      <c r="O21" s="127">
        <f>ROUND(E21*N21,2)</f>
        <v>0</v>
      </c>
      <c r="P21" s="127">
        <v>0</v>
      </c>
      <c r="Q21" s="127">
        <f>ROUND(E21*P21,2)</f>
        <v>0</v>
      </c>
      <c r="R21" s="129"/>
      <c r="S21" s="129" t="s">
        <v>336</v>
      </c>
      <c r="T21" s="130" t="s">
        <v>337</v>
      </c>
      <c r="U21" s="114">
        <v>0</v>
      </c>
      <c r="V21" s="114">
        <f>ROUND(E21*U21,2)</f>
        <v>0</v>
      </c>
      <c r="W21" s="114"/>
      <c r="X21" s="114" t="s">
        <v>615</v>
      </c>
      <c r="Y21" s="114" t="s">
        <v>156</v>
      </c>
      <c r="Z21" s="108"/>
      <c r="AA21" s="108"/>
      <c r="AB21" s="108"/>
      <c r="AC21" s="108"/>
      <c r="AD21" s="108"/>
      <c r="AE21" s="108"/>
      <c r="AF21" s="108"/>
      <c r="AG21" s="108" t="s">
        <v>616</v>
      </c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</row>
    <row r="22" spans="1:60">
      <c r="A22" s="3"/>
      <c r="B22" s="4"/>
      <c r="C22" s="142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AE22">
        <v>12</v>
      </c>
      <c r="AF22">
        <v>21</v>
      </c>
      <c r="AG22" t="s">
        <v>134</v>
      </c>
    </row>
    <row r="23" spans="1:60">
      <c r="A23" s="261"/>
      <c r="B23" s="262" t="s">
        <v>20</v>
      </c>
      <c r="C23" s="263"/>
      <c r="D23" s="264"/>
      <c r="E23" s="265"/>
      <c r="F23" s="265"/>
      <c r="G23" s="266">
        <f>G8+G12</f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AE23">
        <f>SUMIF(L7:L21,AE22,G7:G21)</f>
        <v>0</v>
      </c>
      <c r="AF23">
        <f>SUMIF(L7:L21,AF22,G7:G21)</f>
        <v>0</v>
      </c>
      <c r="AG23" t="s">
        <v>461</v>
      </c>
    </row>
    <row r="24" spans="1:60">
      <c r="A24" s="3"/>
      <c r="B24" s="4"/>
      <c r="C24" s="142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60">
      <c r="A25" s="3"/>
      <c r="B25" s="4"/>
      <c r="C25" s="142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60">
      <c r="A26" s="187" t="s">
        <v>462</v>
      </c>
      <c r="B26" s="187"/>
      <c r="C26" s="188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60">
      <c r="A27" s="189"/>
      <c r="B27" s="190"/>
      <c r="C27" s="191"/>
      <c r="D27" s="190"/>
      <c r="E27" s="190"/>
      <c r="F27" s="190"/>
      <c r="G27" s="19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G27" t="s">
        <v>463</v>
      </c>
    </row>
    <row r="28" spans="1:60">
      <c r="A28" s="193"/>
      <c r="B28" s="194"/>
      <c r="C28" s="195"/>
      <c r="D28" s="194"/>
      <c r="E28" s="194"/>
      <c r="F28" s="194"/>
      <c r="G28" s="19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60">
      <c r="A29" s="193"/>
      <c r="B29" s="194"/>
      <c r="C29" s="195"/>
      <c r="D29" s="194"/>
      <c r="E29" s="194"/>
      <c r="F29" s="194"/>
      <c r="G29" s="196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60">
      <c r="A30" s="193"/>
      <c r="B30" s="194"/>
      <c r="C30" s="195"/>
      <c r="D30" s="194"/>
      <c r="E30" s="194"/>
      <c r="F30" s="194"/>
      <c r="G30" s="196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60">
      <c r="A31" s="197"/>
      <c r="B31" s="198"/>
      <c r="C31" s="199"/>
      <c r="D31" s="198"/>
      <c r="E31" s="198"/>
      <c r="F31" s="198"/>
      <c r="G31" s="200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60">
      <c r="A32" s="3"/>
      <c r="B32" s="4"/>
      <c r="C32" s="142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3:33">
      <c r="C33" s="143"/>
      <c r="D33" s="10"/>
      <c r="AG33" t="s">
        <v>464</v>
      </c>
    </row>
    <row r="34" spans="3:33">
      <c r="D34" s="10"/>
    </row>
    <row r="35" spans="3:33">
      <c r="D35" s="10"/>
    </row>
    <row r="36" spans="3:33">
      <c r="D36" s="10"/>
    </row>
    <row r="37" spans="3:33">
      <c r="D37" s="10"/>
    </row>
    <row r="38" spans="3:33">
      <c r="D38" s="10"/>
    </row>
    <row r="39" spans="3:33">
      <c r="D39" s="10"/>
    </row>
    <row r="40" spans="3:33">
      <c r="D40" s="10"/>
    </row>
    <row r="41" spans="3:33">
      <c r="D41" s="10"/>
    </row>
    <row r="42" spans="3:33">
      <c r="D42" s="10"/>
    </row>
    <row r="43" spans="3:33">
      <c r="D43" s="10"/>
    </row>
    <row r="44" spans="3:33">
      <c r="D44" s="10"/>
    </row>
    <row r="45" spans="3:33">
      <c r="D45" s="10"/>
    </row>
    <row r="46" spans="3:33">
      <c r="D46" s="10"/>
    </row>
    <row r="47" spans="3:33">
      <c r="D47" s="10"/>
    </row>
    <row r="48" spans="3:33">
      <c r="D48" s="10"/>
    </row>
    <row r="49" spans="4:4">
      <c r="D49" s="10"/>
    </row>
    <row r="50" spans="4:4">
      <c r="D50" s="10"/>
    </row>
    <row r="51" spans="4:4">
      <c r="D51" s="10"/>
    </row>
    <row r="52" spans="4:4">
      <c r="D52" s="10"/>
    </row>
    <row r="53" spans="4:4">
      <c r="D53" s="10"/>
    </row>
    <row r="54" spans="4:4">
      <c r="D54" s="10"/>
    </row>
    <row r="55" spans="4:4">
      <c r="D55" s="10"/>
    </row>
    <row r="56" spans="4:4">
      <c r="D56" s="10"/>
    </row>
    <row r="57" spans="4:4">
      <c r="D57" s="10"/>
    </row>
    <row r="58" spans="4:4">
      <c r="D58" s="10"/>
    </row>
    <row r="59" spans="4:4">
      <c r="D59" s="10"/>
    </row>
    <row r="60" spans="4:4">
      <c r="D60" s="10"/>
    </row>
    <row r="61" spans="4:4">
      <c r="D61" s="10"/>
    </row>
    <row r="62" spans="4:4">
      <c r="D62" s="10"/>
    </row>
    <row r="63" spans="4:4">
      <c r="D63" s="10"/>
    </row>
    <row r="64" spans="4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mergeCells count="6">
    <mergeCell ref="A27:G31"/>
    <mergeCell ref="A1:G1"/>
    <mergeCell ref="C2:G2"/>
    <mergeCell ref="C3:G3"/>
    <mergeCell ref="C4:G4"/>
    <mergeCell ref="A26:C26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RTS, a.s.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 Pospíšil</dc:creator>
  <cp:keywords/>
  <dc:description/>
  <cp:lastModifiedBy>Ćmielová Anna Marie Ing.</cp:lastModifiedBy>
  <cp:revision/>
  <dcterms:created xsi:type="dcterms:W3CDTF">2009-04-08T07:15:50Z</dcterms:created>
  <dcterms:modified xsi:type="dcterms:W3CDTF">2026-01-13T07:39:28Z</dcterms:modified>
  <cp:category/>
  <cp:contentStatus/>
</cp:coreProperties>
</file>